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4.xml" ContentType="application/vnd.openxmlformats-officedocument.spreadsheetml.worksheet+xml"/>
  <Override PartName="/xl/drawings/drawing5.xml" ContentType="application/vnd.openxmlformats-officedocument.drawing+xml"/>
  <Override PartName="/xl/worksheets/sheet3.xml" ContentType="application/vnd.openxmlformats-officedocument.spreadsheetml.worksheet+xml"/>
  <Override PartName="/xl/worksheets/sheet2.xml" ContentType="application/vnd.openxmlformats-officedocument.spreadsheetml.worksheet+xml"/>
  <Override PartName="/xl/drawings/drawing4.xml" ContentType="application/vnd.openxmlformats-officedocument.drawing+xml"/>
  <Override PartName="/xl/worksheets/sheet1.xml" ContentType="application/vnd.openxmlformats-officedocument.spreadsheetml.worksheet+xml"/>
  <Override PartName="/xl/drawings/drawing3.xml" ContentType="application/vnd.openxmlformats-officedocument.drawing+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theme/theme1.xml" ContentType="application/vnd.openxmlformats-officedocument.theme+xml"/>
  <Override PartName="/xl/worksheets/sheet15.xml" ContentType="application/vnd.openxmlformats-officedocument.spreadsheetml.worksheet+xml"/>
  <Override PartName="/xl/worksheets/sheet11.xml" ContentType="application/vnd.openxmlformats-officedocument.spreadsheetml.worksheet+xml"/>
  <Override PartName="/xl/chartsheets/sheet1.xml" ContentType="application/vnd.openxmlformats-officedocument.spreadsheetml.chart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7.xml" ContentType="application/vnd.openxmlformats-officedocument.spreadsheetml.worksheet+xml"/>
  <Override PartName="/xl/worksheets/sheet16.xml" ContentType="application/vnd.openxmlformats-officedocument.spreadsheetml.worksheet+xml"/>
  <Override PartName="/xl/worksheets/sheet10.xml" ContentType="application/vnd.openxmlformats-officedocument.spreadsheetml.worksheet+xml"/>
  <Override PartName="/xl/worksheets/sheet9.xml" ContentType="application/vnd.openxmlformats-officedocument.spreadsheetml.worksheet+xml"/>
  <Override PartName="/xl/worksheets/sheet8.xml" ContentType="application/vnd.openxmlformats-officedocument.spreadsheetml.worksheet+xml"/>
  <Override PartName="/xl/worksheets/sheet5.xml" ContentType="application/vnd.openxmlformats-officedocument.spreadsheetml.worksheet+xml"/>
  <Override PartName="/xl/worksheets/sheet14.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24.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docProps/app.xml" ContentType="application/vnd.openxmlformats-officedocument.extended-properties+xml"/>
  <Override PartName="/xl/externalLinks/externalLink5.xml" ContentType="application/vnd.openxmlformats-officedocument.spreadsheetml.externalLink+xml"/>
  <Override PartName="/xl/externalLinks/externalLink4.xml" ContentType="application/vnd.openxmlformats-officedocument.spreadsheetml.externalLink+xml"/>
  <Override PartName="/xl/externalLinks/externalLink3.xml" ContentType="application/vnd.openxmlformats-officedocument.spreadsheetml.externalLink+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docProps/core.xml" ContentType="application/vnd.openxmlformats-package.core-properties+xml"/>
  <Override PartName="/customXml/itemProps1.xml" ContentType="application/vnd.openxmlformats-officedocument.customXmlProperties+xml"/>
  <Override PartName="/xl/externalLinks/externalLink54.xml" ContentType="application/vnd.openxmlformats-officedocument.spreadsheetml.externalLink+xml"/>
  <Override PartName="/xl/externalLinks/externalLink53.xml" ContentType="application/vnd.openxmlformats-officedocument.spreadsheetml.externalLink+xml"/>
  <Override PartName="/xl/externalLinks/externalLink52.xml" ContentType="application/vnd.openxmlformats-officedocument.spreadsheetml.externalLink+xml"/>
  <Override PartName="/xl/externalLinks/externalLink51.xml" ContentType="application/vnd.openxmlformats-officedocument.spreadsheetml.externalLink+xml"/>
  <Override PartName="/xl/externalLinks/externalLink50.xml" ContentType="application/vnd.openxmlformats-officedocument.spreadsheetml.externalLink+xml"/>
  <Override PartName="/xl/externalLinks/externalLink49.xml" ContentType="application/vnd.openxmlformats-officedocument.spreadsheetml.externalLink+xml"/>
  <Override PartName="/xl/externalLinks/externalLink48.xml" ContentType="application/vnd.openxmlformats-officedocument.spreadsheetml.externalLink+xml"/>
  <Override PartName="/xl/externalLinks/externalLink47.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60.xml" ContentType="application/vnd.openxmlformats-officedocument.spreadsheetml.externalLink+xml"/>
  <Override PartName="/xl/externalLinks/externalLink59.xml" ContentType="application/vnd.openxmlformats-officedocument.spreadsheetml.externalLink+xml"/>
  <Override PartName="/xl/externalLinks/externalLink58.xml" ContentType="application/vnd.openxmlformats-officedocument.spreadsheetml.externalLink+xml"/>
  <Override PartName="/xl/externalLinks/externalLink46.xml" ContentType="application/vnd.openxmlformats-officedocument.spreadsheetml.externalLink+xml"/>
  <Override PartName="/xl/externalLinks/externalLink45.xml" ContentType="application/vnd.openxmlformats-officedocument.spreadsheetml.externalLink+xml"/>
  <Override PartName="/xl/externalLinks/externalLink44.xml" ContentType="application/vnd.openxmlformats-officedocument.spreadsheetml.externalLink+xml"/>
  <Override PartName="/xl/externalLinks/externalLink32.xml" ContentType="application/vnd.openxmlformats-officedocument.spreadsheetml.externalLink+xml"/>
  <Override PartName="/xl/externalLinks/externalLink31.xml" ContentType="application/vnd.openxmlformats-officedocument.spreadsheetml.externalLink+xml"/>
  <Override PartName="/xl/externalLinks/externalLink30.xml" ContentType="application/vnd.openxmlformats-officedocument.spreadsheetml.externalLink+xml"/>
  <Override PartName="/xl/externalLinks/externalLink29.xml" ContentType="application/vnd.openxmlformats-officedocument.spreadsheetml.externalLink+xml"/>
  <Override PartName="/xl/externalLinks/externalLink28.xml" ContentType="application/vnd.openxmlformats-officedocument.spreadsheetml.externalLink+xml"/>
  <Override PartName="/xl/externalLinks/externalLink27.xml" ContentType="application/vnd.openxmlformats-officedocument.spreadsheetml.externalLink+xml"/>
  <Override PartName="/xl/externalLinks/externalLink26.xml" ContentType="application/vnd.openxmlformats-officedocument.spreadsheetml.externalLink+xml"/>
  <Override PartName="/xl/externalLinks/externalLink25.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43.xml" ContentType="application/vnd.openxmlformats-officedocument.spreadsheetml.externalLink+xml"/>
  <Override PartName="/xl/externalLinks/externalLink42.xml" ContentType="application/vnd.openxmlformats-officedocument.spreadsheetml.externalLink+xml"/>
  <Override PartName="/xl/externalLinks/externalLink41.xml" ContentType="application/vnd.openxmlformats-officedocument.spreadsheetml.externalLink+xml"/>
  <Override PartName="/xl/externalLinks/externalLink40.xml" ContentType="application/vnd.openxmlformats-officedocument.spreadsheetml.externalLink+xml"/>
  <Override PartName="/xl/externalLinks/externalLink39.xml" ContentType="application/vnd.openxmlformats-officedocument.spreadsheetml.externalLink+xml"/>
  <Override PartName="/xl/externalLinks/externalLink38.xml" ContentType="application/vnd.openxmlformats-officedocument.spreadsheetml.externalLink+xml"/>
  <Override PartName="/xl/externalLinks/externalLink37.xml" ContentType="application/vnd.openxmlformats-officedocument.spreadsheetml.externalLink+xml"/>
  <Override PartName="/xl/externalLinks/externalLink36.xml" ContentType="application/vnd.openxmlformats-officedocument.spreadsheetml.externalLink+xml"/>
  <Override PartName="/xl/customProperty1.bin" ContentType="application/vnd.openxmlformats-officedocument.spreadsheetml.customProperty"/>
  <Override PartName="/xl/customProperty2.bin" ContentType="application/vnd.openxmlformats-officedocument.spreadsheetml.customProperty"/>
  <Override PartName="/xl/customProperty13.bin" ContentType="application/vnd.openxmlformats-officedocument.spreadsheetml.customProperty"/>
  <Override PartName="/xl/externalLinks/externalLink13.xml" ContentType="application/vnd.openxmlformats-officedocument.spreadsheetml.externalLink+xml"/>
  <Override PartName="/xl/customProperty12.bin" ContentType="application/vnd.openxmlformats-officedocument.spreadsheetml.customProperty"/>
  <Override PartName="/xl/comments1.xml" ContentType="application/vnd.openxmlformats-officedocument.spreadsheetml.comments+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2.xml" ContentType="application/vnd.openxmlformats-officedocument.spreadsheetml.externalLink+xml"/>
  <Override PartName="/xl/comments2.xml" ContentType="application/vnd.openxmlformats-officedocument.spreadsheetml.comments+xml"/>
  <Override PartName="/xl/calcChain.xml" ContentType="application/vnd.openxmlformats-officedocument.spreadsheetml.calcChain+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customProperty16.bin" ContentType="application/vnd.openxmlformats-officedocument.spreadsheetml.customProperty"/>
  <Override PartName="/xl/customProperty15.bin" ContentType="application/vnd.openxmlformats-officedocument.spreadsheetml.customProperty"/>
  <Override PartName="/xl/customProperty14.bin" ContentType="application/vnd.openxmlformats-officedocument.spreadsheetml.customProperty"/>
  <Override PartName="/xl/customProperty11.bin" ContentType="application/vnd.openxmlformats-officedocument.spreadsheetml.customProperty"/>
  <Override PartName="/xl/externalLinks/externalLink16.xml" ContentType="application/vnd.openxmlformats-officedocument.spreadsheetml.externalLink+xml"/>
  <Override PartName="/xl/customProperty6.bin" ContentType="application/vnd.openxmlformats-officedocument.spreadsheetml.customProperty"/>
  <Override PartName="/xl/customProperty5.bin" ContentType="application/vnd.openxmlformats-officedocument.spreadsheetml.customProperty"/>
  <Override PartName="/xl/customProperty4.bin" ContentType="application/vnd.openxmlformats-officedocument.spreadsheetml.customProperty"/>
  <Override PartName="/xl/customProperty3.bin" ContentType="application/vnd.openxmlformats-officedocument.spreadsheetml.customProperty"/>
  <Override PartName="/xl/customProperty7.bin" ContentType="application/vnd.openxmlformats-officedocument.spreadsheetml.customProperty"/>
  <Override PartName="/xl/customProperty8.bin" ContentType="application/vnd.openxmlformats-officedocument.spreadsheetml.customProperty"/>
  <Override PartName="/xl/externalLinks/externalLink17.xml" ContentType="application/vnd.openxmlformats-officedocument.spreadsheetml.externalLink+xml"/>
  <Override PartName="/xl/customProperty10.bin" ContentType="application/vnd.openxmlformats-officedocument.spreadsheetml.customProperty"/>
  <Override PartName="/xl/customProperty9.bin" ContentType="application/vnd.openxmlformats-officedocument.spreadsheetml.customProperty"/>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3.xml" ContentType="application/vnd.openxmlformats-officedocument.spreadsheetml.externalLink+xml"/>
  <Override PartName="/customXml/itemProps4.xml" ContentType="application/vnd.openxmlformats-officedocument.customXmlProperties+xml"/>
  <Override PartName="/customXml/itemProps3.xml" ContentType="application/vnd.openxmlformats-officedocument.customXmlProperties+xml"/>
  <Override PartName="/customXml/itemProps2.xml" ContentType="application/vnd.openxmlformats-officedocument.customXmlProperties+xml"/>
  <Override PartName="/customXml/itemProps5.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always" codeName="ThisWorkbook"/>
  <mc:AlternateContent xmlns:mc="http://schemas.openxmlformats.org/markup-compatibility/2006">
    <mc:Choice Requires="x15">
      <x15ac:absPath xmlns:x15ac="http://schemas.microsoft.com/office/spreadsheetml/2010/11/ac" url="J:\Tariffs\1. Open Advices\2021-27 Natural Gas Schedules 101, 106 - PGA (UG-21xxxx) (Eff. 11-01-21)\Sent to UTC 09-17-21\"/>
    </mc:Choice>
  </mc:AlternateContent>
  <bookViews>
    <workbookView xWindow="4215" yWindow="-30" windowWidth="16095" windowHeight="10650" tabRatio="891"/>
  </bookViews>
  <sheets>
    <sheet name="REDACTED VERSION" sheetId="82" r:id="rId1"/>
    <sheet name="Summary Rates" sheetId="81" r:id="rId2"/>
    <sheet name="106 Tracker Amort Balances" sheetId="69" r:id="rId3"/>
    <sheet name="106 Tracker Amort Rates" sheetId="39" r:id="rId4"/>
    <sheet name="Supplemental 106B Amort Rates" sheetId="79" r:id="rId5"/>
    <sheet name="Rate Impact -&gt;" sheetId="75" r:id="rId6"/>
    <sheet name="Rate Impact" sheetId="33" r:id="rId7"/>
    <sheet name="Schedule 106 Revenue" sheetId="56" r:id="rId8"/>
    <sheet name="Typical Res Bill" sheetId="76" r:id="rId9"/>
    <sheet name="Work Papers --&gt;" sheetId="74" r:id="rId10"/>
    <sheet name="F2021 Forecast" sheetId="72" r:id="rId11"/>
    <sheet name="191 Accounts Chart" sheetId="68" r:id="rId12"/>
    <sheet name="(R) 191 Accounts Balances" sheetId="70" r:id="rId13"/>
    <sheet name="(R) Cost Projections" sheetId="73" r:id="rId14"/>
    <sheet name="Calc Recovery" sheetId="71" r:id="rId15"/>
    <sheet name="2019 GRC - Gas Cost Allocation" sheetId="66" r:id="rId16"/>
    <sheet name="2019 GRC - Gas RAF" sheetId="78" r:id="rId17"/>
    <sheet name="FERC interest rate " sheetId="77" r:id="rId18"/>
  </sheets>
  <externalReferences>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s>
  <definedNames>
    <definedName name="______Jun09">" BS!$AI$7:$AI$1643"</definedName>
    <definedName name="_____Apr04">[1]BS!$U$7:$U$3582</definedName>
    <definedName name="_____Aug04">[1]BS!$Y$7:$Y$3582</definedName>
    <definedName name="_____Aug09" xml:space="preserve"> [2]BS!$Y$7:$Y$1726</definedName>
    <definedName name="_____Dec03">[3]BS!$T$7:$T$3582</definedName>
    <definedName name="_____Dec04">[1]BS!$AC$7:$AC$3580</definedName>
    <definedName name="_____Feb04">[1]BS!$S$7:$S$3582</definedName>
    <definedName name="_____Jan04">[1]BS!$R$7:$R$3582</definedName>
    <definedName name="_____Jul04">[1]BS!$X$7:$X$3582</definedName>
    <definedName name="_____Jul09" xml:space="preserve"> [2]BS!$X$7:$X$1726</definedName>
    <definedName name="_____Jun04">[1]BS!$W$7:$W$3582</definedName>
    <definedName name="_____Jun09">" BS!$AI$7:$AI$1643"</definedName>
    <definedName name="_____Mar04">[1]BS!$T$7:$T$3582</definedName>
    <definedName name="_____May04">[1]BS!$V$7:$V$3582</definedName>
    <definedName name="_____Nov03">[3]BS!$S$7:$S$3582</definedName>
    <definedName name="_____Nov04">[1]BS!$AB$7:$AB$3582</definedName>
    <definedName name="_____Oct03">[3]BS!$R$7:$R$3582</definedName>
    <definedName name="_____Oct04">[1]BS!$AA$7:$AA$3582</definedName>
    <definedName name="_____Sep03">[3]BS!$Q$7:$Q$3582</definedName>
    <definedName name="_____Sep04">[1]BS!$Z$7:$Z$3582</definedName>
    <definedName name="____Apr04">[1]BS!$U$7:$U$3582</definedName>
    <definedName name="____Aug04">[1]BS!$Y$7:$Y$3582</definedName>
    <definedName name="____Aug09" xml:space="preserve"> [2]BS!$Y$7:$Y$1726</definedName>
    <definedName name="____Dec03">[3]BS!$T$7:$T$3582</definedName>
    <definedName name="____Dec04">[1]BS!$AC$7:$AC$3580</definedName>
    <definedName name="____Feb04">[1]BS!$S$7:$S$3582</definedName>
    <definedName name="____Jan04">[1]BS!$R$7:$R$3582</definedName>
    <definedName name="____Jul04">[1]BS!$X$7:$X$3582</definedName>
    <definedName name="____Jul09" xml:space="preserve"> [2]BS!$X$7:$X$1726</definedName>
    <definedName name="____Jun04">[1]BS!$W$7:$W$3582</definedName>
    <definedName name="____Jun09">" BS!$AI$7:$AI$1643"</definedName>
    <definedName name="____Mar04">[1]BS!$T$7:$T$3582</definedName>
    <definedName name="____May04">[1]BS!$V$7:$V$3582</definedName>
    <definedName name="____Nov03">[3]BS!$S$7:$S$3582</definedName>
    <definedName name="____Nov04">[1]BS!$AB$7:$AB$3582</definedName>
    <definedName name="____Oct03">[3]BS!$R$7:$R$3582</definedName>
    <definedName name="____Oct04">[1]BS!$AA$7:$AA$3582</definedName>
    <definedName name="____Sep03">[3]BS!$Q$7:$Q$3582</definedName>
    <definedName name="____Sep04">[1]BS!$Z$7:$Z$3582</definedName>
    <definedName name="___Apr04">[1]BS!$U$7:$U$3582</definedName>
    <definedName name="___Aug04">[1]BS!$Y$7:$Y$3582</definedName>
    <definedName name="___Aug09" xml:space="preserve"> [2]BS!$Y$7:$Y$1726</definedName>
    <definedName name="___Dec03">[3]BS!$T$7:$T$3582</definedName>
    <definedName name="___Dec04">[1]BS!$AC$7:$AC$3580</definedName>
    <definedName name="___Feb04">[1]BS!$S$7:$S$3582</definedName>
    <definedName name="___Jan04">[1]BS!$R$7:$R$3582</definedName>
    <definedName name="___Jul04">[1]BS!$X$7:$X$3582</definedName>
    <definedName name="___Jul09" xml:space="preserve"> [2]BS!$X$7:$X$1726</definedName>
    <definedName name="___Jun04">[1]BS!$W$7:$W$3582</definedName>
    <definedName name="___Jun09">" BS!$AI$7:$AI$1643"</definedName>
    <definedName name="___Mar04">[1]BS!$T$7:$T$3582</definedName>
    <definedName name="___May04">[1]BS!$V$7:$V$3582</definedName>
    <definedName name="___Nov03">[3]BS!$S$7:$S$3582</definedName>
    <definedName name="___Nov04">[1]BS!$AB$7:$AB$3582</definedName>
    <definedName name="___Oct03">[3]BS!$R$7:$R$3582</definedName>
    <definedName name="___Oct04">[1]BS!$AA$7:$AA$3582</definedName>
    <definedName name="___PC1">[4]CLASSIFIERS!$A$7:$IV$7</definedName>
    <definedName name="___PC2">[4]CLASSIFIERS!$A$10:$IV$10</definedName>
    <definedName name="___PC3">[4]CLASSIFIERS!$A$12:$IV$12</definedName>
    <definedName name="___PC4">[4]CLASSIFIERS!$A$13:$IV$13</definedName>
    <definedName name="___SEC24">[4]EXTERNAL!$A$112:$IV$114</definedName>
    <definedName name="___Sep03">[3]BS!$Q$7:$Q$3582</definedName>
    <definedName name="___Sep04">[1]BS!$Z$7:$Z$3582</definedName>
    <definedName name="__123Graph_ABUDG6_DSCRPR">[5]Quant!$D$71:$O$71</definedName>
    <definedName name="__123Graph_ABUDG6_ESCRPR1">[5]Quant!$D$100:$O$100</definedName>
    <definedName name="__123Graph_BBUDG6_DSCRPR">[5]Quant!$D$72:$O$72</definedName>
    <definedName name="__123Graph_BBUDG6_ESCRPR1">[5]Quant!$D$88:$O$88</definedName>
    <definedName name="__123Graph_X">[5]Quant!$D$5:$O$5</definedName>
    <definedName name="__123Graph_XBUDG6_DSCRPR">[5]Quant!$D$5:$O$5</definedName>
    <definedName name="__123Graph_XBUDG6_ESCRPR1">[5]Quant!$D$5:$O$5</definedName>
    <definedName name="__Apr04">[1]BS!$U$7:$U$3582</definedName>
    <definedName name="__Aug04">[1]BS!$Y$7:$Y$3582</definedName>
    <definedName name="__Aug09" xml:space="preserve"> [2]BS!$Y$7:$Y$1726</definedName>
    <definedName name="__Dec03">[3]BS!$T$7:$T$3582</definedName>
    <definedName name="__Dec04">[1]BS!$AC$7:$AC$3580</definedName>
    <definedName name="__Jul04">[1]BS!$X$7:$X$3582</definedName>
    <definedName name="__Jul09" xml:space="preserve"> [2]BS!$X$7:$X$1726</definedName>
    <definedName name="__Jun04">[1]BS!$W$7:$W$3582</definedName>
    <definedName name="__Jun09">" BS!$AI$7:$AI$1643"</definedName>
    <definedName name="__May04">[1]BS!$V$7:$V$3582</definedName>
    <definedName name="__Nov03">[3]BS!$S$7:$S$3582</definedName>
    <definedName name="__Nov04">[1]BS!$AB$7:$AB$3582</definedName>
    <definedName name="__Oct03">[3]BS!$R$7:$R$3582</definedName>
    <definedName name="__Oct04">[1]BS!$AA$7:$AA$3582</definedName>
    <definedName name="__PC1">[4]CLASSIFIERS!$A$7:$IV$7</definedName>
    <definedName name="__PC2">[4]CLASSIFIERS!$A$10:$IV$10</definedName>
    <definedName name="__PC3">[4]CLASSIFIERS!$A$12:$IV$12</definedName>
    <definedName name="__PC4">[4]CLASSIFIERS!$A$13:$IV$13</definedName>
    <definedName name="__SEC24">[4]EXTERNAL!$A$112:$IV$114</definedName>
    <definedName name="__Sep03">[3]BS!$Q$7:$Q$3582</definedName>
    <definedName name="__Sep04">[1]BS!$Z$7:$Z$3582</definedName>
    <definedName name="_1__123Graph_ABUDG6_D_ESCRPR">[5]Quant!$D$71:$O$71</definedName>
    <definedName name="_3__123Graph_BBUDG6_D_ESCRPR">[5]Quant!$D$72:$O$72</definedName>
    <definedName name="_4__123Graph_BBUDG6_Dtons_inv">[5]Quant!$D$9:$O$9</definedName>
    <definedName name="_5__123Graph_CBUDG6_D_ESCRPR">[5]Quant!$D$100:$O$100</definedName>
    <definedName name="_6__123Graph_DBUDG6_D_ESCRPR">[5]Quant!$D$88:$O$88</definedName>
    <definedName name="_7__123Graph_XBUDG6_D_ESCRPR">[5]Quant!$D$5:$O$5</definedName>
    <definedName name="_8__123Graph_XBUDG6_Dtons_inv">[5]Quant!$D$5:$O$5</definedName>
    <definedName name="_Apr04">[1]BS!$U$7:$U$3582</definedName>
    <definedName name="_Apr09" xml:space="preserve"> [2]BS!$U$7:$U$1726</definedName>
    <definedName name="_Aug04">[1]BS!$Y$7:$Y$3582</definedName>
    <definedName name="_Aug09" xml:space="preserve"> [2]BS!$Y$7:$Y$1726</definedName>
    <definedName name="_Dec03">[3]BS!$T$7:$T$3582</definedName>
    <definedName name="_Dec04">[1]BS!$AC$7:$AC$3580</definedName>
    <definedName name="_Dec08" xml:space="preserve"> [2]BS!$Q$7:$Q$1726</definedName>
    <definedName name="_Feb04">[1]BS!$S$7:$S$3582</definedName>
    <definedName name="_FEB09" xml:space="preserve"> [2]BS!$S$7:$S$1726</definedName>
    <definedName name="_FEDERAL_INCOME_TAX">'[6]MJS-7'!$N$21</definedName>
    <definedName name="_Jan04">[1]BS!$R$7:$R$3582</definedName>
    <definedName name="_Jul04">[1]BS!$X$7:$X$3582</definedName>
    <definedName name="_Jul09" xml:space="preserve"> [2]BS!$X$7:$X$1726</definedName>
    <definedName name="_Jun04">[1]BS!$W$7:$W$3582</definedName>
    <definedName name="_Jun09" xml:space="preserve"> [2]BS!$W$7:$W$1726</definedName>
    <definedName name="_Mar04">[1]BS!$T$7:$T$3582</definedName>
    <definedName name="_May04">[1]BS!$V$7:$V$3582</definedName>
    <definedName name="_May09" xml:space="preserve"> [2]BS!$V$7:$V$1726</definedName>
    <definedName name="_Nov03">[3]BS!$S$7:$S$3582</definedName>
    <definedName name="_Nov04">[1]BS!$AB$7:$AB$3582</definedName>
    <definedName name="_Oct03">[3]BS!$R$7:$R$3582</definedName>
    <definedName name="_Oct04">[1]BS!$AA$7:$AA$3582</definedName>
    <definedName name="_Oct09" xml:space="preserve"> [2]BS!$AA$7:$AA$1726</definedName>
    <definedName name="_Order1">255</definedName>
    <definedName name="_Order2">255</definedName>
    <definedName name="_PC1">[4]CLASSIFIERS!$A$7:$IV$7</definedName>
    <definedName name="_PC2">[4]CLASSIFIERS!$A$10:$IV$10</definedName>
    <definedName name="_PC3">[4]CLASSIFIERS!$A$12:$IV$12</definedName>
    <definedName name="_PC4">[4]CLASSIFIERS!$A$13:$IV$13</definedName>
    <definedName name="_Regression_Int">1</definedName>
    <definedName name="_SEC24">[4]EXTERNAL!$A$112:$IV$114</definedName>
    <definedName name="_Sep03">[3]BS!$Q$7:$Q$3582</definedName>
    <definedName name="_Sep04">[1]BS!$Z$7:$Z$3582</definedName>
    <definedName name="AccessDatabase">"I:\COMTREL\FINICLE\TradeSummary.mdb"</definedName>
    <definedName name="Acct2281SO">'[7]Func Study'!$H$2190</definedName>
    <definedName name="Acct2283SO">'[7]Func Study'!$H$2198</definedName>
    <definedName name="Acct228SO">'[7]Func Study'!$H$2194</definedName>
    <definedName name="Acct350">'[7]Func Study'!$H$1628</definedName>
    <definedName name="Acct352">'[7]Func Study'!$H$1635</definedName>
    <definedName name="Acct353">'[7]Func Study'!$H$1641</definedName>
    <definedName name="Acct354">'[7]Func Study'!$H$1647</definedName>
    <definedName name="Acct355">'[7]Func Study'!$H$1654</definedName>
    <definedName name="Acct356">'[7]Func Study'!$H$1660</definedName>
    <definedName name="Acct357">'[7]Func Study'!$H$1666</definedName>
    <definedName name="Acct358">'[7]Func Study'!$H$1672</definedName>
    <definedName name="Acct359">'[7]Func Study'!$H$1678</definedName>
    <definedName name="Acct360">'[7]Func Study'!$H$1698</definedName>
    <definedName name="Acct361">'[7]Func Study'!$H$1704</definedName>
    <definedName name="Acct362">'[7]Func Study'!$H$1710</definedName>
    <definedName name="Acct364">'[7]Func Study'!$H$1717</definedName>
    <definedName name="Acct365">'[7]Func Study'!$H$1724</definedName>
    <definedName name="Acct366">'[7]Func Study'!$H$1731</definedName>
    <definedName name="Acct367">'[7]Func Study'!$H$1738</definedName>
    <definedName name="Acct368">'[7]Func Study'!$H$1744</definedName>
    <definedName name="Acct369">'[7]Func Study'!$H$1751</definedName>
    <definedName name="Acct370">'[7]Func Study'!$H$1762</definedName>
    <definedName name="Acct371">'[7]Func Study'!$H$1769</definedName>
    <definedName name="Acct372">'[7]Func Study'!$H$1776</definedName>
    <definedName name="Acct372A">'[7]Func Study'!$H$1775</definedName>
    <definedName name="Acct372DP">'[7]Func Study'!$H$1773</definedName>
    <definedName name="Acct372DS">'[7]Func Study'!$H$1774</definedName>
    <definedName name="Acct373">'[7]Func Study'!$H$1782</definedName>
    <definedName name="Acct448S">'[7]Func Study'!$H$274</definedName>
    <definedName name="Acct450S">'[7]Func Study'!$H$302</definedName>
    <definedName name="Acct451S">'[7]Func Study'!$H$307</definedName>
    <definedName name="Acct454S">'[7]Func Study'!$H$318</definedName>
    <definedName name="Acct456S">'[7]Func Study'!$H$325</definedName>
    <definedName name="ACCT557CAGE">'[7]Func Study'!$H$683</definedName>
    <definedName name="Acct557CT">'[7]Func Study'!$H$681</definedName>
    <definedName name="Acct580">'[7]Func Study'!$H$791</definedName>
    <definedName name="Acct581">'[7]Func Study'!$H$796</definedName>
    <definedName name="Acct582">'[7]Func Study'!$H$801</definedName>
    <definedName name="Acct583">'[7]Func Study'!$H$806</definedName>
    <definedName name="Acct584">'[7]Func Study'!$H$811</definedName>
    <definedName name="Acct585">'[7]Func Study'!$H$816</definedName>
    <definedName name="Acct586">'[7]Func Study'!$H$821</definedName>
    <definedName name="Acct587">'[7]Func Study'!$H$826</definedName>
    <definedName name="Acct588">'[7]Func Study'!$H$831</definedName>
    <definedName name="Acct589">'[7]Func Study'!$H$836</definedName>
    <definedName name="Acct590">'[7]Func Study'!$H$841</definedName>
    <definedName name="Acct591">'[7]Func Study'!$H$846</definedName>
    <definedName name="Acct592">'[7]Func Study'!$H$851</definedName>
    <definedName name="Acct593">'[7]Func Study'!$H$856</definedName>
    <definedName name="Acct594">'[7]Func Study'!$H$861</definedName>
    <definedName name="Acct595">'[7]Func Study'!$H$866</definedName>
    <definedName name="Acct596">'[7]Func Study'!$H$876</definedName>
    <definedName name="Acct597">'[7]Func Study'!$H$881</definedName>
    <definedName name="Acct598">'[7]Func Study'!$H$886</definedName>
    <definedName name="AcctAGA">'[7]Func Study'!$H$296</definedName>
    <definedName name="AcctTable">[8]Variables!$AK$42:$AK$396</definedName>
    <definedName name="AcctTS0">'[7]Func Study'!$H$1686</definedName>
    <definedName name="Acq1Plant">'[9]Acquisition Inputs'!$C$8</definedName>
    <definedName name="Acq2Plant">'[9]Acquisition Inputs'!$C$70</definedName>
    <definedName name="ActualROR">'[10]G+T+D+R+M'!$H$61</definedName>
    <definedName name="ADJPTDCE.T">[4]INTERNAL!$A$31:$IV$33</definedName>
    <definedName name="Adjs2avg">[11]Inputs!$L$255:'[11]Inputs'!$T$505</definedName>
    <definedName name="After_Tax_Cash_Discount">'[12]Assumptions (Input)'!$D$37</definedName>
    <definedName name="afudc_flag">'[12]Assumptions (Input)'!$B$13</definedName>
    <definedName name="ANCIL">[4]EXTERNAL!$A$163:$IV$165</definedName>
    <definedName name="Apr04AMA">[1]BS!$AG$7:$AG$3582</definedName>
    <definedName name="APR09AMA">[2]BS!$AN$7:$AN$1725</definedName>
    <definedName name="Apr10AMA">[2]BS!$AZ$7:$AZ$1726</definedName>
    <definedName name="aquila_lookup">'[13]Cabot Gas Replacement'!$B$8:$F$16</definedName>
    <definedName name="AS2DocOpenMode">"AS2DocumentEdit"</definedName>
    <definedName name="Assessment_Rate">'[12]Assumptions (Input)'!$B$7</definedName>
    <definedName name="Asset_Class_Switch">[14]Assumptions!$D$5</definedName>
    <definedName name="Aug04AMA">[1]BS!$AK$7:$AK$3582</definedName>
    <definedName name="Aug09AMA">[2]BS!$AR$7:$AR$1726</definedName>
    <definedName name="Aurora_Prices">"Monthly Price Summary'!$C$4:$H$63"</definedName>
    <definedName name="AvgFactors">[8]Factors!$B$3:$P$99</definedName>
    <definedName name="Beg_Unb_KWHs">[15]LeadSht!$L$10</definedName>
    <definedName name="BOOK_LIFE">'[16]Lvl FCR'!$G$10</definedName>
    <definedName name="BPAX">[4]EXTERNAL!$A$121:$IV$123</definedName>
    <definedName name="Button_1">"TradeSummary_Ken_Finicle_List"</definedName>
    <definedName name="CAE.T">[4]INTERNAL!$A$34:$IV$36</definedName>
    <definedName name="CAES1.T">[4]INTERNAL!$A$37:$IV$39</definedName>
    <definedName name="cap">[17]Readings!$B$2</definedName>
    <definedName name="Capital_Inflation">'[12]Assumptions (Input)'!$B$11</definedName>
    <definedName name="CASE">[18]INPUTS!$C$11</definedName>
    <definedName name="Case_Name">'[19]KJB-6,13 Cmn Adj'!$B$8</definedName>
    <definedName name="CaseDescription">'[9]Dispatch Cases'!$C$11</definedName>
    <definedName name="CBWorkbookPriority">-2060790043</definedName>
    <definedName name="CCGT_HeatRate">[9]Assumptions!$H$23</definedName>
    <definedName name="CCGTPrice">[9]Assumptions!$H$22</definedName>
    <definedName name="CL_RT2">'[20]Transp Data'!$A$6:$C$81</definedName>
    <definedName name="Close_Date">'[12]Capital Projects(Input)'!$D$7:$D$53</definedName>
    <definedName name="Construction_OH">'[21]Virtual 49 Back-Up'!$E$54</definedName>
    <definedName name="ConversionFactor">[9]Assumptions!$I$65</definedName>
    <definedName name="COSFacVal">[7]Inputs!$R$5</definedName>
    <definedName name="CurrQtr">'[22]Inc Stmt'!$AJ$222</definedName>
    <definedName name="CUS">[4]CLASSIFIERS!$A$6:$IV$6</definedName>
    <definedName name="CUST_1">[4]EXTERNAL!$A$22:$IV$24</definedName>
    <definedName name="CUST_4">[4]EXTERNAL!$A$25:$IV$27</definedName>
    <definedName name="CUST_5">[4]EXTERNAL!$A$28:$IV$30</definedName>
    <definedName name="CUST_6">[4]EXTERNAL!$A$31:$IV$33</definedName>
    <definedName name="D108.05.T">[4]INTERNAL!$A$22:$IV$24</definedName>
    <definedName name="D108.10.T">[4]INTERNAL!$A$25:$IV$27</definedName>
    <definedName name="D361.T">[4]INTERNAL!$A$4:$IV$6</definedName>
    <definedName name="D362.T">[4]INTERNAL!$A$7:$IV$9</definedName>
    <definedName name="D364.T">[4]INTERNAL!$A$10:$IV$12</definedName>
    <definedName name="D366.T">[4]INTERNAL!$A$13:$IV$15</definedName>
    <definedName name="D368.T">[4]INTERNAL!$A$16:$IV$18</definedName>
    <definedName name="D370.T">[4]INTERNAL!$A$19:$IV$21</definedName>
    <definedName name="D372.T">[4]INTERNAL!$A$28:$IV$30</definedName>
    <definedName name="Data">'[23]Mix Variance'!$B$1:$N$31</definedName>
    <definedName name="Data.Avg">'[22]Avg Amts'!$A$5:$BP$34</definedName>
    <definedName name="Data.Qtrs.Avg">'[22]Avg Amts'!$A$5:$IV$5</definedName>
    <definedName name="data1">'[24]Mix Variance'!$O$5:$T$25</definedName>
    <definedName name="DebtPerc">[9]Assumptions!$I$58</definedName>
    <definedName name="Dec03AMA">[3]BS!$AJ$7:$AJ$3582</definedName>
    <definedName name="Dec04AMA">[1]BS!$AO$7:$AO$3582</definedName>
    <definedName name="Dec08AMA">[2]BS!$AJ$7:$AJ$1726</definedName>
    <definedName name="Dec09AMA">[2]BS!$AV$7:$AV$1726</definedName>
    <definedName name="DEM">[4]CLASSIFIERS!$A$4:$IV$4</definedName>
    <definedName name="DEM_1">[4]EXTERNAL!$A$7:$IV$9</definedName>
    <definedName name="DEM_12CP">[4]EXTERNAL!$A$118:$IV$120</definedName>
    <definedName name="DEM_12NCP_P">[4]EXTERNAL!$A$187:$IV$189</definedName>
    <definedName name="DEM_12NCP_S">[4]EXTERNAL!$A$190:$IV$192</definedName>
    <definedName name="DEM_12NCP1">[4]EXTERNAL!$A$139:$IV$141</definedName>
    <definedName name="DEM_12NCP2">[4]EXTERNAL!$A$130:$IV$132</definedName>
    <definedName name="DEM_1A">[4]EXTERNAL!$A$115:$IV$117</definedName>
    <definedName name="DEM_2A">[4]EXTERNAL!$A$148:$IV$150</definedName>
    <definedName name="DEM_3A">[4]EXTERNAL!$A$199:$IV$201</definedName>
    <definedName name="DEM_3B">[4]EXTERNAL!$A$196:$IV$198</definedName>
    <definedName name="Demand2">[25]Inputs!$D$11</definedName>
    <definedName name="DES1.T">[4]INTERNAL!$A$40:$IV$42</definedName>
    <definedName name="DES2.T">[4]INTERNAL!$A$43:$IV$45</definedName>
    <definedName name="DF_HeatRate">[9]Assumptions!$L$23</definedName>
    <definedName name="DIR_40">[4]EXTERNAL!$A$193:$IV$195</definedName>
    <definedName name="DIR_449">[4]EXTERNAL!$A$127:$IV$129</definedName>
    <definedName name="DIR_449_ENERGY">[4]EXTERNAL!$A$160:$IV$162</definedName>
    <definedName name="DIR_449_HV">[4]EXTERNAL!$A$157:$IV$159</definedName>
    <definedName name="DIR_449_OATT">[4]EXTERNAL!$A$166:$IV$168</definedName>
    <definedName name="DIR_RESALE">[4]EXTERNAL!$A$124:$IV$126</definedName>
    <definedName name="DIR_RESALE_LARGE">[4]EXTERNAL!$A$154:$IV$156</definedName>
    <definedName name="DIR_RESALE_SMALL">[4]EXTERNAL!$A$151:$IV$153</definedName>
    <definedName name="DIR108.09">[4]EXTERNAL!$A$106:$IV$108</definedName>
    <definedName name="DIR235.00">[4]EXTERNAL!$A$85:$IV$87</definedName>
    <definedName name="DIR360.01">[4]EXTERNAL!$A$37:$IV$39</definedName>
    <definedName name="DIR361.01">[4]EXTERNAL!$A$40:$IV$42</definedName>
    <definedName name="DIR362.01">[4]EXTERNAL!$A$43:$IV$45</definedName>
    <definedName name="DIR364.01">[4]EXTERNAL!$A$46:$IV$48</definedName>
    <definedName name="DIR366.01">[4]EXTERNAL!$A$49:$IV$51</definedName>
    <definedName name="DIR368.03">[4]EXTERNAL!$A$55:$IV$57</definedName>
    <definedName name="DIR368.03C">[4]EXTERNAL!$A$52:$IV$54</definedName>
    <definedName name="DIR372.00">[4]EXTERNAL!$A$58:$IV$60</definedName>
    <definedName name="DIR373.00">[4]EXTERNAL!$A$61:$IV$63</definedName>
    <definedName name="DIR450.01">[4]EXTERNAL!$A$10:$IV$12</definedName>
    <definedName name="DIR450.02">[4]EXTERNAL!$A$184:$IV$186</definedName>
    <definedName name="DIR451.02">[4]EXTERNAL!$A$70:$IV$72</definedName>
    <definedName name="DIR451.03">[4]EXTERNAL!$A$136:$IV$138</definedName>
    <definedName name="DIR451.05">[4]EXTERNAL!$A$76:$IV$78</definedName>
    <definedName name="DIR451.06">[4]EXTERNAL!$A$109:$IV$111</definedName>
    <definedName name="DIR451.07">[4]EXTERNAL!$A$133:$IV$135</definedName>
    <definedName name="DIR454.04">[4]EXTERNAL!$A$73:$IV$75</definedName>
    <definedName name="DIR556.01">[4]EXTERNAL!$A$175:$IV$177</definedName>
    <definedName name="DIR565.02">[4]EXTERNAL!$A$178:$IV$180</definedName>
    <definedName name="DIR908.01">[4]EXTERNAL!$A$172:$IV$174</definedName>
    <definedName name="DIR920.01">[4]EXTERNAL!$A$181:$IV$183</definedName>
    <definedName name="Dis">'[7]Func Study'!$AB$250</definedName>
    <definedName name="Discount_for_Revenue_Reqmt">'[26]Assumptions of Purchase'!$B$45</definedName>
    <definedName name="DisFac">'[7]Func Dist Factor Table'!$A$11:$G$25</definedName>
    <definedName name="DocketNumber">'[27]JHS-4'!$AP$2</definedName>
    <definedName name="DP.T">[4]INTERNAL!$A$46:$IV$48</definedName>
    <definedName name="EBFIT.T">[4]INTERNAL!$A$88:$IV$90</definedName>
    <definedName name="EffTax">[18]INPUTS!$F$36</definedName>
    <definedName name="Electric_Prices">'[28]Monthly Price Summary'!$B$4:$E$27</definedName>
    <definedName name="ElRBLine">[1]BS!$AQ$7:$AQ$3303</definedName>
    <definedName name="EndDate">[9]Assumptions!$C$11</definedName>
    <definedName name="ENERGY_1">[4]EXTERNAL!$A$4:$IV$6</definedName>
    <definedName name="ENERGY_2">[4]EXTERNAL!$A$145:$IV$147</definedName>
    <definedName name="Engy">[10]Inputs!$D$9</definedName>
    <definedName name="Engy2">[25]Inputs!$D$12</definedName>
    <definedName name="EPIS.T">[4]INTERNAL!$A$49:$IV$51</definedName>
    <definedName name="Escalator">1.025</definedName>
    <definedName name="Exhibit_No.______MJS_4">'[6]MJS-4'!$O$3</definedName>
    <definedName name="Exhibit_No.______MJS_5">'[6]MJS-5'!$E$3</definedName>
    <definedName name="Exhibit_No.______MJS_6">'[6]MJS-6'!$F$3</definedName>
    <definedName name="Factorck">'[7]COS Factor Table'!$O$15:$O$113</definedName>
    <definedName name="FactorType">[8]Variables!$AK$2:$AL$12</definedName>
    <definedName name="FactSum">'[7]COS Factor Table'!$A$14:$O$113</definedName>
    <definedName name="FCR">'[21]Virtual 49 Back-Up'!$B$20</definedName>
    <definedName name="Feb04AMA">[1]BS!$AE$7:$AE$3582</definedName>
    <definedName name="Feb09AMA">[2]BS!$AL$7:$AL$1725</definedName>
    <definedName name="Feb10AMA">[2]BS!$AX$7:$AX$1726</definedName>
    <definedName name="Fed_Cap_Tax">[29]Inputs!$E$112</definedName>
    <definedName name="FedTaxRate">[9]Assumptions!$C$33</definedName>
    <definedName name="FERC_Lookup">'[30]Map Table'!$E$2:$F$58</definedName>
    <definedName name="FIT">'[31]ROR &amp; CONV FACTOR'!$J$20</definedName>
    <definedName name="FIT_Tax_Rate">'[12]Assumptions (Input)'!$B$5</definedName>
    <definedName name="FranchiseTax">[11]Variables!$D$26</definedName>
    <definedName name="FTAX">[18]INPUTS!$F$35</definedName>
    <definedName name="Func">'[7]Func Factor Table'!$A$10:$H$77</definedName>
    <definedName name="Function">'[7]Func Study'!$AB$250</definedName>
    <definedName name="GasRBLine">[1]BS!$AS$7:$AS$3631</definedName>
    <definedName name="GasWC_LineItem">[1]BS!$AR$7:$AR$3631</definedName>
    <definedName name="GP.T">[4]INTERNAL!$A$52:$IV$54</definedName>
    <definedName name="HTML_CodePage">1252</definedName>
    <definedName name="HTML_Control" localSheetId="0">{"'Sheet1'!$A$1:$J$121"}</definedName>
    <definedName name="HTML_Control">{"'Sheet1'!$A$1:$J$121"}</definedName>
    <definedName name="HTML_Description">""</definedName>
    <definedName name="HTML_Email">""</definedName>
    <definedName name="HTML_Header">"Sheet1"</definedName>
    <definedName name="HTML_LastUpdate">"10/21/99"</definedName>
    <definedName name="HTML_LineAfter">FALSE</definedName>
    <definedName name="HTML_LineBefore">FALSE</definedName>
    <definedName name="HTML_Name">"Paulette Peoples"</definedName>
    <definedName name="HTML_OBDlg2">TRUE</definedName>
    <definedName name="HTML_OBDlg4">TRUE</definedName>
    <definedName name="HTML_OS">0</definedName>
    <definedName name="HTML_PathFile">"\\Bhincres01\groups\Mkt_Dev\EXECMKTR\RIGS\RigBible\Web NA.htm"</definedName>
    <definedName name="HTML_Title">"Total North America"</definedName>
    <definedName name="IBFIT.T">[4]INTERNAL!$A$85:$IV$87</definedName>
    <definedName name="inctaxrate">0.4</definedName>
    <definedName name="Insurance_Rate">'[12]Assumptions (Input)'!$B$9</definedName>
    <definedName name="IQ_ACCOUNT_CHANGE">"c1449"</definedName>
    <definedName name="IQ_ACCOUNTS_PAY">"c1343"</definedName>
    <definedName name="IQ_ACCR_INT_PAY">"c1"</definedName>
    <definedName name="IQ_ACCR_INT_PAY_CF">"c2"</definedName>
    <definedName name="IQ_ACCR_INT_RECEIV">"c3"</definedName>
    <definedName name="IQ_ACCR_INT_RECEIV_CF">"c4"</definedName>
    <definedName name="IQ_ACCRUED_EXP">"c1341"</definedName>
    <definedName name="IQ_ACCT_RECV_10YR_ANN_GROWTH">"c1924"</definedName>
    <definedName name="IQ_ACCT_RECV_1YR_ANN_GROWTH">"c1919"</definedName>
    <definedName name="IQ_ACCT_RECV_2YR_ANN_GROWTH">"c1920"</definedName>
    <definedName name="IQ_ACCT_RECV_3YR_ANN_GROWTH">"c1921"</definedName>
    <definedName name="IQ_ACCT_RECV_5YR_ANN_GROWTH">"c1922"</definedName>
    <definedName name="IQ_ACCT_RECV_7YR_ANN_GROWTH">"c1923"</definedName>
    <definedName name="IQ_ACCUM_DEP">"c1340"</definedName>
    <definedName name="IQ_ACCUMULATED_PENSION_OBLIGATION">"c2244"</definedName>
    <definedName name="IQ_ACCUMULATED_PENSION_OBLIGATION_DOMESTIC">"c2657"</definedName>
    <definedName name="IQ_ACCUMULATED_PENSION_OBLIGATION_FOREIGN">"c2665"</definedName>
    <definedName name="IQ_ACQ_COST_SUB">"c2125"</definedName>
    <definedName name="IQ_ACQ_COSTS_CAPITALIZED">"c5"</definedName>
    <definedName name="IQ_ACQUIRE_REAL_ESTATE_CF">"c6"</definedName>
    <definedName name="IQ_ACQUISITION_RE_ASSETS">"c1628"</definedName>
    <definedName name="IQ_AD">"c7"</definedName>
    <definedName name="IQ_ADD_PAID_IN">"c1344"</definedName>
    <definedName name="IQ_ADJ_AVG_BANK_ASSETS">"c2671"</definedName>
    <definedName name="IQ_ADMIN_RATIO">"c2784"</definedName>
    <definedName name="IQ_ADVERTISING">"c2246"</definedName>
    <definedName name="IQ_ADVERTISING_MARKETING">"c1566"</definedName>
    <definedName name="IQ_AE">"c8"</definedName>
    <definedName name="IQ_AE_BNK">"c9"</definedName>
    <definedName name="IQ_AE_BR">"c10"</definedName>
    <definedName name="IQ_AE_FIN">"c11"</definedName>
    <definedName name="IQ_AE_INS">"c12"</definedName>
    <definedName name="IQ_AE_REIT">"c13"</definedName>
    <definedName name="IQ_AE_UTI">"c14"</definedName>
    <definedName name="IQ_AH_EARNED">"c2744"</definedName>
    <definedName name="IQ_AH_POLICY_BENEFITS_EXP">"c2789"</definedName>
    <definedName name="IQ_AIR_AIRPLANES_NOT_IN_SERVICE">"c2842"</definedName>
    <definedName name="IQ_AIR_AIRPLANES_SUBLEASED">"c2841"</definedName>
    <definedName name="IQ_AIR_ASK">"c2813"</definedName>
    <definedName name="IQ_AIR_ASK_INCREASE">"c2826"</definedName>
    <definedName name="IQ_AIR_ASM">"c2812"</definedName>
    <definedName name="IQ_AIR_ASM_INCREASE">"c2825"</definedName>
    <definedName name="IQ_AIR_AVG_AGE">"c2843"</definedName>
    <definedName name="IQ_AIR_BREAK_EVEN_FACTOR">"c2822"</definedName>
    <definedName name="IQ_AIR_CAPITAL_LEASE">"c2833"</definedName>
    <definedName name="IQ_AIR_COMPLETION_FACTOR">"c2824"</definedName>
    <definedName name="IQ_AIR_ENPLANED_PSGRS">"c2809"</definedName>
    <definedName name="IQ_AIR_FUEL_CONSUMED">"c2806"</definedName>
    <definedName name="IQ_AIR_FUEL_CONSUMED_L">"c2807"</definedName>
    <definedName name="IQ_AIR_FUEL_COST">"c2803"</definedName>
    <definedName name="IQ_AIR_FUEL_COST_L">"c2804"</definedName>
    <definedName name="IQ_AIR_FUEL_EXP">"c2802"</definedName>
    <definedName name="IQ_AIR_FUEL_EXP_PERCENT">"c2805"</definedName>
    <definedName name="IQ_AIR_LEASED">"c2835"</definedName>
    <definedName name="IQ_AIR_LOAD_FACTOR">"c2823"</definedName>
    <definedName name="IQ_AIR_NEW_AIRPLANES">"c2839"</definedName>
    <definedName name="IQ_AIR_OPER_EXP_ASK">"c2821"</definedName>
    <definedName name="IQ_AIR_OPER_EXP_ASM">"c2820"</definedName>
    <definedName name="IQ_AIR_OPER_LEASE">"c2834"</definedName>
    <definedName name="IQ_AIR_OPER_REV_YIELD_ASK">"c2819"</definedName>
    <definedName name="IQ_AIR_OPER_REV_YIELD_ASM">"c2818"</definedName>
    <definedName name="IQ_AIR_OPTIONS">"c2837"</definedName>
    <definedName name="IQ_AIR_ORDERS">"c2836"</definedName>
    <definedName name="IQ_AIR_OWNED">"c2832"</definedName>
    <definedName name="IQ_AIR_PSGR_REV_YIELD_ASK">"c2817"</definedName>
    <definedName name="IQ_AIR_PSGR_REV_YIELD_ASM">"c2816"</definedName>
    <definedName name="IQ_AIR_PSGR_REV_YIELD_RPK">"c2815"</definedName>
    <definedName name="IQ_AIR_PSGR_REV_YIELD_RPM">"c2814"</definedName>
    <definedName name="IQ_AIR_PURCHASE_RIGHTS">"c2838"</definedName>
    <definedName name="IQ_AIR_RETIRED_AIRPLANES">"c2840"</definedName>
    <definedName name="IQ_AIR_REV_PSGRS_CARRIED">"c2808"</definedName>
    <definedName name="IQ_AIR_REV_SCHEDULED_SERVICE">"c2830"</definedName>
    <definedName name="IQ_AIR_RPK">"c2811"</definedName>
    <definedName name="IQ_AIR_RPM">"c2810"</definedName>
    <definedName name="IQ_AIR_STAGE_LENGTH">"c2828"</definedName>
    <definedName name="IQ_AIR_STAGE_LENGTH_KM">"c2829"</definedName>
    <definedName name="IQ_AIR_TOTAL">"c2831"</definedName>
    <definedName name="IQ_AIR_UTILIZATION">"c2827"</definedName>
    <definedName name="IQ_ALLOW_BORROW_CONST">"c15"</definedName>
    <definedName name="IQ_ALLOW_CONST">"c1342"</definedName>
    <definedName name="IQ_ALLOW_DOUBT_ACCT">"c2092"</definedName>
    <definedName name="IQ_ALLOW_EQUITY_CONST">"c16"</definedName>
    <definedName name="IQ_ALLOW_LL">"c17"</definedName>
    <definedName name="IQ_ALLOWANCE_10YR_ANN_GROWTH">"c18"</definedName>
    <definedName name="IQ_ALLOWANCE_1YR_ANN_GROWTH">"c19"</definedName>
    <definedName name="IQ_ALLOWANCE_2YR_ANN_GROWTH">"c20"</definedName>
    <definedName name="IQ_ALLOWANCE_3YR_ANN_GROWTH">"c21"</definedName>
    <definedName name="IQ_ALLOWANCE_5YR_ANN_GROWTH">"c22"</definedName>
    <definedName name="IQ_ALLOWANCE_7YR_ANN_GROWTH">"c23"</definedName>
    <definedName name="IQ_ALLOWANCE_CHARGE_OFFS">"c24"</definedName>
    <definedName name="IQ_ALLOWANCE_NON_PERF_LOANS">"c25"</definedName>
    <definedName name="IQ_ALLOWANCE_TOTAL_LOANS">"c26"</definedName>
    <definedName name="IQ_AMORTIZATION">"c1591"</definedName>
    <definedName name="IQ_ANNU_DISTRIBUTION_UNIT">"c3004"</definedName>
    <definedName name="IQ_ANNUALIZED_DIVIDEND">"c1579"</definedName>
    <definedName name="IQ_ANNUITY_LIAB">"c27"</definedName>
    <definedName name="IQ_ANNUITY_PAY">"c28"</definedName>
    <definedName name="IQ_ANNUITY_POLICY_EXP">"c29"</definedName>
    <definedName name="IQ_ANNUITY_REC">"c30"</definedName>
    <definedName name="IQ_ANNUITY_REV">"c31"</definedName>
    <definedName name="IQ_AP">"c32"</definedName>
    <definedName name="IQ_AP_BNK">"c33"</definedName>
    <definedName name="IQ_AP_BR">"c34"</definedName>
    <definedName name="IQ_AP_FIN">"c35"</definedName>
    <definedName name="IQ_AP_INS">"c36"</definedName>
    <definedName name="IQ_AP_REIT">"c37"</definedName>
    <definedName name="IQ_AP_UTI">"c38"</definedName>
    <definedName name="IQ_APIC">"c39"</definedName>
    <definedName name="IQ_AR">"c40"</definedName>
    <definedName name="IQ_AR_BR">"c41"</definedName>
    <definedName name="IQ_AR_LT">"c42"</definedName>
    <definedName name="IQ_AR_REIT">"c43"</definedName>
    <definedName name="IQ_AR_TURNS">"c44"</definedName>
    <definedName name="IQ_AR_UTI">"c45"</definedName>
    <definedName name="IQ_ARPU">"c2126"</definedName>
    <definedName name="IQ_ASSET_MGMT_FEE">"c46"</definedName>
    <definedName name="IQ_ASSET_TURNS">"c47"</definedName>
    <definedName name="IQ_ASSET_WRITEDOWN">"c48"</definedName>
    <definedName name="IQ_ASSET_WRITEDOWN_BNK">"c49"</definedName>
    <definedName name="IQ_ASSET_WRITEDOWN_BR">"c50"</definedName>
    <definedName name="IQ_ASSET_WRITEDOWN_CF">"c51"</definedName>
    <definedName name="IQ_ASSET_WRITEDOWN_CF_BNK">"c52"</definedName>
    <definedName name="IQ_ASSET_WRITEDOWN_CF_BR">"c53"</definedName>
    <definedName name="IQ_ASSET_WRITEDOWN_CF_FIN">"c54"</definedName>
    <definedName name="IQ_ASSET_WRITEDOWN_CF_INS">"c55"</definedName>
    <definedName name="IQ_ASSET_WRITEDOWN_CF_REIT">"c56"</definedName>
    <definedName name="IQ_ASSET_WRITEDOWN_CF_UTI">"c57"</definedName>
    <definedName name="IQ_ASSET_WRITEDOWN_FIN">"c58"</definedName>
    <definedName name="IQ_ASSET_WRITEDOWN_INS">"c59"</definedName>
    <definedName name="IQ_ASSET_WRITEDOWN_REIT">"c60"</definedName>
    <definedName name="IQ_ASSET_WRITEDOWN_UTI">"c61"</definedName>
    <definedName name="IQ_ASSETS_CAP_LEASE_DEPR">"c2068"</definedName>
    <definedName name="IQ_ASSETS_CAP_LEASE_GROSS">"c2069"</definedName>
    <definedName name="IQ_ASSETS_OPER_LEASE_DEPR">"c2070"</definedName>
    <definedName name="IQ_ASSETS_OPER_LEASE_GROSS">"c2071"</definedName>
    <definedName name="IQ_ASSUMED_AH_EARNED">"c2741"</definedName>
    <definedName name="IQ_ASSUMED_EARNED">"c2731"</definedName>
    <definedName name="IQ_ASSUMED_LIFE_EARNED">"c2736"</definedName>
    <definedName name="IQ_ASSUMED_LIFE_IN_FORCE">"c2766"</definedName>
    <definedName name="IQ_ASSUMED_PC_EARNED">"c2746"</definedName>
    <definedName name="IQ_ASSUMED_WRITTEN">"c2725"</definedName>
    <definedName name="IQ_AUDITOR_NAME">"c1539"</definedName>
    <definedName name="IQ_AUDITOR_OPINION">"c1540"</definedName>
    <definedName name="IQ_AUTO_WRITTEN">"c62"</definedName>
    <definedName name="IQ_AVG_BANK_ASSETS">"c2072"</definedName>
    <definedName name="IQ_AVG_BANK_LOANS">"c2073"</definedName>
    <definedName name="IQ_AVG_BROKER_REC">"c63"</definedName>
    <definedName name="IQ_AVG_BROKER_REC_NO">"c64"</definedName>
    <definedName name="IQ_AVG_DAILY_VOL">"c65"</definedName>
    <definedName name="IQ_AVG_INT_BEAR_LIAB">"c66"</definedName>
    <definedName name="IQ_AVG_INT_BEAR_LIAB_10YR_ANN_GROWTH">"c67"</definedName>
    <definedName name="IQ_AVG_INT_BEAR_LIAB_1YR_ANN_GROWTH">"c68"</definedName>
    <definedName name="IQ_AVG_INT_BEAR_LIAB_2YR_ANN_GROWTH">"c69"</definedName>
    <definedName name="IQ_AVG_INT_BEAR_LIAB_3YR_ANN_GROWTH">"c70"</definedName>
    <definedName name="IQ_AVG_INT_BEAR_LIAB_5YR_ANN_GROWTH">"c71"</definedName>
    <definedName name="IQ_AVG_INT_BEAR_LIAB_7YR_ANN_GROWTH">"c72"</definedName>
    <definedName name="IQ_AVG_INT_EARN_ASSETS">"c73"</definedName>
    <definedName name="IQ_AVG_INT_EARN_ASSETS_10YR_ANN_GROWTH">"c74"</definedName>
    <definedName name="IQ_AVG_INT_EARN_ASSETS_1YR_ANN_GROWTH">"c75"</definedName>
    <definedName name="IQ_AVG_INT_EARN_ASSETS_2YR_ANN_GROWTH">"c76"</definedName>
    <definedName name="IQ_AVG_INT_EARN_ASSETS_3YR_ANN_GROWTH">"c77"</definedName>
    <definedName name="IQ_AVG_INT_EARN_ASSETS_5YR_ANN_GROWTH">"c78"</definedName>
    <definedName name="IQ_AVG_INT_EARN_ASSETS_7YR_ANN_GROWTH">"c79"</definedName>
    <definedName name="IQ_AVG_MKTCAP">"c80"</definedName>
    <definedName name="IQ_AVG_PRICE">"c81"</definedName>
    <definedName name="IQ_AVG_SHAREOUTSTANDING">"c83"</definedName>
    <definedName name="IQ_AVG_TEV">"c84"</definedName>
    <definedName name="IQ_AVG_VOLUME">"c1346"</definedName>
    <definedName name="IQ_BANK_DEBT">"c2544"</definedName>
    <definedName name="IQ_BANK_DEBT_PCT">"c2545"</definedName>
    <definedName name="IQ_BASIC_EPS_EXCL">"c85"</definedName>
    <definedName name="IQ_BASIC_EPS_INCL">"c86"</definedName>
    <definedName name="IQ_BASIC_NORMAL_EPS">"c1592"</definedName>
    <definedName name="IQ_BASIC_WEIGHT">"c87"</definedName>
    <definedName name="IQ_BETA">"c2133"</definedName>
    <definedName name="IQ_BETA_1YR">"c1966"</definedName>
    <definedName name="IQ_BETA_1YR_RSQ">"c2132"</definedName>
    <definedName name="IQ_BETA_2YR">"c1965"</definedName>
    <definedName name="IQ_BETA_2YR_RSQ">"c2131"</definedName>
    <definedName name="IQ_BETA_5YR">"c88"</definedName>
    <definedName name="IQ_BETA_5YR_RSQ">"c2130"</definedName>
    <definedName name="IQ_BIG_INT_BEAR_CD">"c89"</definedName>
    <definedName name="IQ_BOARD_MEMBER">"c96"</definedName>
    <definedName name="IQ_BOARD_MEMBER_BACKGROUND">"c2101"</definedName>
    <definedName name="IQ_BOARD_MEMBER_TITLE">"c97"</definedName>
    <definedName name="IQ_BROK_COMISSION">"c98"</definedName>
    <definedName name="IQ_BUILDINGS">"c99"</definedName>
    <definedName name="IQ_BUSINESS_DESCRIPTION">"c322"</definedName>
    <definedName name="IQ_BV_OVER_SHARES">"c1349"</definedName>
    <definedName name="IQ_BV_SHARE">"c100"</definedName>
    <definedName name="IQ_CABLE_ARPU">"c2869"</definedName>
    <definedName name="IQ_CABLE_ARPU_ANALOG">"c2864"</definedName>
    <definedName name="IQ_CABLE_ARPU_BASIC">"c2866"</definedName>
    <definedName name="IQ_CABLE_ARPU_BBAND">"c2867"</definedName>
    <definedName name="IQ_CABLE_ARPU_DIG">"c2865"</definedName>
    <definedName name="IQ_CABLE_ARPU_PHONE">"c2868"</definedName>
    <definedName name="IQ_CABLE_BASIC_PENETRATION">"c2850"</definedName>
    <definedName name="IQ_CABLE_BBAND_PENETRATION">"c2852"</definedName>
    <definedName name="IQ_CABLE_BBAND_PENETRATION_THP">"c2851"</definedName>
    <definedName name="IQ_CABLE_CHURN">"c2874"</definedName>
    <definedName name="IQ_CABLE_CHURN_BASIC">"c2871"</definedName>
    <definedName name="IQ_CABLE_CHURN_BBAND">"c2872"</definedName>
    <definedName name="IQ_CABLE_CHURN_DIG">"c2870"</definedName>
    <definedName name="IQ_CABLE_CHURN_PHONE">"c2873"</definedName>
    <definedName name="IQ_CABLE_HOMES_PER_MILE">"c2849"</definedName>
    <definedName name="IQ_CABLE_HP_BBAND">"c2845"</definedName>
    <definedName name="IQ_CABLE_HP_DIG">"c2844"</definedName>
    <definedName name="IQ_CABLE_HP_PHONE">"c2846"</definedName>
    <definedName name="IQ_CABLE_MILES_PASSED">"c2848"</definedName>
    <definedName name="IQ_CABLE_OTHER_REV">"c2882"</definedName>
    <definedName name="IQ_CABLE_PHONE_PENETRATION">"c2853"</definedName>
    <definedName name="IQ_CABLE_PROGRAMMING_COSTS">"c2884"</definedName>
    <definedName name="IQ_CABLE_REV_ADVERT">"c2880"</definedName>
    <definedName name="IQ_CABLE_REV_ANALOG">"c2875"</definedName>
    <definedName name="IQ_CABLE_REV_BASIC">"c2877"</definedName>
    <definedName name="IQ_CABLE_REV_BBAND">"c2878"</definedName>
    <definedName name="IQ_CABLE_REV_COMMERCIAL">"c2881"</definedName>
    <definedName name="IQ_CABLE_REV_DIG">"c2876"</definedName>
    <definedName name="IQ_CABLE_REV_PHONE">"c2879"</definedName>
    <definedName name="IQ_CABLE_RGU">"c2863"</definedName>
    <definedName name="IQ_CABLE_SUBS_ANALOG">"c2855"</definedName>
    <definedName name="IQ_CABLE_SUBS_BASIC">"c2857"</definedName>
    <definedName name="IQ_CABLE_SUBS_BBAND">"c2858"</definedName>
    <definedName name="IQ_CABLE_SUBS_BUNDLED">"c2861"</definedName>
    <definedName name="IQ_CABLE_SUBS_DIG">"c2856"</definedName>
    <definedName name="IQ_CABLE_SUBS_NON_VIDEO">"c2860"</definedName>
    <definedName name="IQ_CABLE_SUBS_PHONE">"c2859"</definedName>
    <definedName name="IQ_CABLE_SUBS_TOTAL">"c2862"</definedName>
    <definedName name="IQ_CABLE_THP">"c2847"</definedName>
    <definedName name="IQ_CABLE_TOTAL_PENETRATION">"c2854"</definedName>
    <definedName name="IQ_CABLE_TOTAL_REV">"c2883"</definedName>
    <definedName name="IQ_CAL_Q">"c101"</definedName>
    <definedName name="IQ_CAL_Y">"c102"</definedName>
    <definedName name="IQ_CAPEX">"c103"</definedName>
    <definedName name="IQ_CAPEX_10YR_ANN_GROWTH">"c104"</definedName>
    <definedName name="IQ_CAPEX_1YR_ANN_GROWTH">"c105"</definedName>
    <definedName name="IQ_CAPEX_2YR_ANN_GROWTH">"c106"</definedName>
    <definedName name="IQ_CAPEX_3YR_ANN_GROWTH">"c107"</definedName>
    <definedName name="IQ_CAPEX_5YR_ANN_GROWTH">"c108"</definedName>
    <definedName name="IQ_CAPEX_7YR_ANN_GROWTH">"c109"</definedName>
    <definedName name="IQ_CAPEX_BNK">"c110"</definedName>
    <definedName name="IQ_CAPEX_BR">"c111"</definedName>
    <definedName name="IQ_CAPEX_FIN">"c112"</definedName>
    <definedName name="IQ_CAPEX_INS">"c113"</definedName>
    <definedName name="IQ_CAPEX_UTI">"c114"</definedName>
    <definedName name="IQ_CAPITAL_LEASE">"c1350"</definedName>
    <definedName name="IQ_CAPITAL_LEASES">"c115"</definedName>
    <definedName name="IQ_CAPITAL_LEASES_TOTAL">"c3031"</definedName>
    <definedName name="IQ_CAPITAL_LEASES_TOTAL_PCT">"c2506"</definedName>
    <definedName name="IQ_CAPITALIZED_INTEREST">"c2076"</definedName>
    <definedName name="IQ_CASH">"c1458"</definedName>
    <definedName name="IQ_CASH_ACQUIRE_CF">"c116"</definedName>
    <definedName name="IQ_CASH_CONVERSION">"c117"</definedName>
    <definedName name="IQ_CASH_DUE_BANKS">"c1351"</definedName>
    <definedName name="IQ_CASH_EQUIV">"c118"</definedName>
    <definedName name="IQ_CASH_FINAN">"c119"</definedName>
    <definedName name="IQ_CASH_INTEREST">"c120"</definedName>
    <definedName name="IQ_CASH_INVEST">"c121"</definedName>
    <definedName name="IQ_CASH_OPER">"c122"</definedName>
    <definedName name="IQ_CASH_SEGREG">"c123"</definedName>
    <definedName name="IQ_CASH_SHARE">"c1911"</definedName>
    <definedName name="IQ_CASH_ST">"c1355"</definedName>
    <definedName name="IQ_CASH_ST_INVEST">"c124"</definedName>
    <definedName name="IQ_CASH_TAXES">"c125"</definedName>
    <definedName name="IQ_CEDED_AH_EARNED">"c2743"</definedName>
    <definedName name="IQ_CEDED_CLAIM_EXP_INCUR">"c2756"</definedName>
    <definedName name="IQ_CEDED_CLAIM_EXP_PAID">"c2759"</definedName>
    <definedName name="IQ_CEDED_CLAIM_EXP_RES">"c2753"</definedName>
    <definedName name="IQ_CEDED_EARNED">"c2733"</definedName>
    <definedName name="IQ_CEDED_LIFE_EARNED">"c2738"</definedName>
    <definedName name="IQ_CEDED_LIFE_IN_FORCE">"c2768"</definedName>
    <definedName name="IQ_CEDED_PC_EARNED">"c2748"</definedName>
    <definedName name="IQ_CEDED_WRITTEN">"c2727"</definedName>
    <definedName name="IQ_CFO_10YR_ANN_GROWTH">"c126"</definedName>
    <definedName name="IQ_CFO_1YR_ANN_GROWTH">"c127"</definedName>
    <definedName name="IQ_CFO_2YR_ANN_GROWTH">"c128"</definedName>
    <definedName name="IQ_CFO_3YR_ANN_GROWTH">"c129"</definedName>
    <definedName name="IQ_CFO_5YR_ANN_GROWTH">"c130"</definedName>
    <definedName name="IQ_CFO_7YR_ANN_GROWTH">"c131"</definedName>
    <definedName name="IQ_CFO_CURRENT_LIAB">"c132"</definedName>
    <definedName name="IQ_CFPS_ACT_OR_EST">"c2217"</definedName>
    <definedName name="IQ_CFPS_EST">"c1667"</definedName>
    <definedName name="IQ_CFPS_HIGH_EST">"c1669"</definedName>
    <definedName name="IQ_CFPS_LOW_EST">"c1670"</definedName>
    <definedName name="IQ_CFPS_MEDIAN_EST">"c1668"</definedName>
    <definedName name="IQ_CFPS_NUM_EST">"c1671"</definedName>
    <definedName name="IQ_CFPS_STDDEV_EST">"c1672"</definedName>
    <definedName name="IQ_CHANGE_AP">"c133"</definedName>
    <definedName name="IQ_CHANGE_AP_BNK">"c134"</definedName>
    <definedName name="IQ_CHANGE_AP_BR">"c135"</definedName>
    <definedName name="IQ_CHANGE_AP_FIN">"c136"</definedName>
    <definedName name="IQ_CHANGE_AP_INS">"c137"</definedName>
    <definedName name="IQ_CHANGE_AP_REIT">"c138"</definedName>
    <definedName name="IQ_CHANGE_AP_UTI">"c139"</definedName>
    <definedName name="IQ_CHANGE_AR">"c140"</definedName>
    <definedName name="IQ_CHANGE_AR_BNK">"c141"</definedName>
    <definedName name="IQ_CHANGE_AR_BR">"c142"</definedName>
    <definedName name="IQ_CHANGE_AR_FIN">"c143"</definedName>
    <definedName name="IQ_CHANGE_AR_INS">"c144"</definedName>
    <definedName name="IQ_CHANGE_AR_REIT">"c145"</definedName>
    <definedName name="IQ_CHANGE_AR_UTI">"c146"</definedName>
    <definedName name="IQ_CHANGE_DEF_TAX">"c147"</definedName>
    <definedName name="IQ_CHANGE_DEPOSIT_ACCT">"c148"</definedName>
    <definedName name="IQ_CHANGE_INC_TAX">"c149"</definedName>
    <definedName name="IQ_CHANGE_INS_RES_LIAB">"c150"</definedName>
    <definedName name="IQ_CHANGE_INVENTORY">"c151"</definedName>
    <definedName name="IQ_CHANGE_NET_WORKING_CAPITAL">"c1909"</definedName>
    <definedName name="IQ_CHANGE_OTHER_WORK_CAP">"c152"</definedName>
    <definedName name="IQ_CHANGE_OTHER_WORK_CAP_BNK">"c153"</definedName>
    <definedName name="IQ_CHANGE_OTHER_WORK_CAP_BR">"c154"</definedName>
    <definedName name="IQ_CHANGE_OTHER_WORK_CAP_FIN">"c155"</definedName>
    <definedName name="IQ_CHANGE_OTHER_WORK_CAP_INS">"c156"</definedName>
    <definedName name="IQ_CHANGE_OTHER_WORK_CAP_REIT">"c157"</definedName>
    <definedName name="IQ_CHANGE_OTHER_WORK_CAP_UTI">"c158"</definedName>
    <definedName name="IQ_CHANGE_TRADING_ASSETS">"c159"</definedName>
    <definedName name="IQ_CHANGE_UNEARN_REV">"c160"</definedName>
    <definedName name="IQ_CHANGE_WORK_CAP">"c161"</definedName>
    <definedName name="IQ_CHANGES_WORK_CAP">"c1357"</definedName>
    <definedName name="IQ_CHARGE_OFFS_GROSS">"c162"</definedName>
    <definedName name="IQ_CHARGE_OFFS_NET">"c163"</definedName>
    <definedName name="IQ_CHARGE_OFFS_RECOVERED">"c164"</definedName>
    <definedName name="IQ_CHARGE_OFFS_TOTAL_AVG_LOANS">"c165"</definedName>
    <definedName name="IQ_CITY">"c166"</definedName>
    <definedName name="IQ_CL_DUE_AFTER_FIVE">"c167"</definedName>
    <definedName name="IQ_CL_DUE_CY">"c168"</definedName>
    <definedName name="IQ_CL_DUE_CY1">"c169"</definedName>
    <definedName name="IQ_CL_DUE_CY2">"c170"</definedName>
    <definedName name="IQ_CL_DUE_CY3">"c171"</definedName>
    <definedName name="IQ_CL_DUE_CY4">"c172"</definedName>
    <definedName name="IQ_CL_DUE_NEXT_FIVE">"c173"</definedName>
    <definedName name="IQ_CL_OBLIGATION_IMMEDIATE">"c2253"</definedName>
    <definedName name="IQ_CLASSA_OPTIONS_BEG_OS">"c2679"</definedName>
    <definedName name="IQ_CLASSA_OPTIONS_CANCELLED">"c2682"</definedName>
    <definedName name="IQ_CLASSA_OPTIONS_END_OS">"c2683"</definedName>
    <definedName name="IQ_CLASSA_OPTIONS_EXERCISED">"c2681"</definedName>
    <definedName name="IQ_CLASSA_OPTIONS_GRANTED">"c2680"</definedName>
    <definedName name="IQ_CLASSA_OPTIONS_STRIKE_PRICE_OS">"c2684"</definedName>
    <definedName name="IQ_CLASSA_OUTSTANDING_BS_DATE">"c1971"</definedName>
    <definedName name="IQ_CLASSA_OUTSTANDING_FILING_DATE">"c1973"</definedName>
    <definedName name="IQ_CLASSA_STRIKE_PRICE_GRANTED">"c2685"</definedName>
    <definedName name="IQ_CLASSA_WARRANTS_BEG_OS">"c2705"</definedName>
    <definedName name="IQ_CLASSA_WARRANTS_CANCELLED">"c2708"</definedName>
    <definedName name="IQ_CLASSA_WARRANTS_END_OS">"c2709"</definedName>
    <definedName name="IQ_CLASSA_WARRANTS_EXERCISED">"c2707"</definedName>
    <definedName name="IQ_CLASSA_WARRANTS_ISSUED">"c2706"</definedName>
    <definedName name="IQ_CLASSA_WARRANTS_STRIKE_PRICE_ISSUED">"c2711"</definedName>
    <definedName name="IQ_CLASSA_WARRANTS_STRIKE_PRICE_OS">"c2710"</definedName>
    <definedName name="IQ_CLOSEPRICE">"c174"</definedName>
    <definedName name="IQ_CLOSEPRICE_ADJ">"c2115"</definedName>
    <definedName name="IQ_COGS">"c175"</definedName>
    <definedName name="IQ_COMBINED_RATIO">"c176"</definedName>
    <definedName name="IQ_COMMERCIAL_DOM">"c177"</definedName>
    <definedName name="IQ_COMMERCIAL_FIRE_WRITTEN">"c178"</definedName>
    <definedName name="IQ_COMMERCIAL_MORT">"c179"</definedName>
    <definedName name="IQ_COMMISS_FEES">"c180"</definedName>
    <definedName name="IQ_COMMISSION_DEF">"c181"</definedName>
    <definedName name="IQ_COMMON">"c182"</definedName>
    <definedName name="IQ_COMMON_APIC">"c183"</definedName>
    <definedName name="IQ_COMMON_APIC_BNK">"c184"</definedName>
    <definedName name="IQ_COMMON_APIC_BR">"c185"</definedName>
    <definedName name="IQ_COMMON_APIC_FIN">"c186"</definedName>
    <definedName name="IQ_COMMON_APIC_INS">"c187"</definedName>
    <definedName name="IQ_COMMON_APIC_REIT">"c188"</definedName>
    <definedName name="IQ_COMMON_APIC_UTI">"c189"</definedName>
    <definedName name="IQ_COMMON_DIV">"c3006"</definedName>
    <definedName name="IQ_COMMON_DIV_CF">"c190"</definedName>
    <definedName name="IQ_COMMON_EQUITY_10YR_ANN_GROWTH">"c191"</definedName>
    <definedName name="IQ_COMMON_EQUITY_1YR_ANN_GROWTH">"c192"</definedName>
    <definedName name="IQ_COMMON_EQUITY_2YR_ANN_GROWTH">"c193"</definedName>
    <definedName name="IQ_COMMON_EQUITY_3YR_ANN_GROWTH">"c194"</definedName>
    <definedName name="IQ_COMMON_EQUITY_5YR_ANN_GROWTH">"c195"</definedName>
    <definedName name="IQ_COMMON_EQUITY_7YR_ANN_GROWTH">"c196"</definedName>
    <definedName name="IQ_COMMON_ISSUED">"c197"</definedName>
    <definedName name="IQ_COMMON_ISSUED_BNK">"c198"</definedName>
    <definedName name="IQ_COMMON_ISSUED_BR">"c199"</definedName>
    <definedName name="IQ_COMMON_ISSUED_FIN">"c200"</definedName>
    <definedName name="IQ_COMMON_ISSUED_INS">"c201"</definedName>
    <definedName name="IQ_COMMON_ISSUED_REIT">"c202"</definedName>
    <definedName name="IQ_COMMON_ISSUED_UTI">"c203"</definedName>
    <definedName name="IQ_COMMON_PER_ADR">"c204"</definedName>
    <definedName name="IQ_COMMON_PREF_DIV_CF">"c205"</definedName>
    <definedName name="IQ_COMMON_REP">"c206"</definedName>
    <definedName name="IQ_COMMON_REP_BNK">"c207"</definedName>
    <definedName name="IQ_COMMON_REP_BR">"c208"</definedName>
    <definedName name="IQ_COMMON_REP_FIN">"c209"</definedName>
    <definedName name="IQ_COMMON_REP_INS">"c210"</definedName>
    <definedName name="IQ_COMMON_REP_REIT">"c211"</definedName>
    <definedName name="IQ_COMMON_REP_UTI">"c212"</definedName>
    <definedName name="IQ_COMMON_STOCK">"c1358"</definedName>
    <definedName name="IQ_COMP_BENEFITS">"c213"</definedName>
    <definedName name="IQ_COMPANY_ADDRESS">"c214"</definedName>
    <definedName name="IQ_COMPANY_NAME">"c215"</definedName>
    <definedName name="IQ_COMPANY_NAME_LONG">"c1585"</definedName>
    <definedName name="IQ_COMPANY_PHONE">"c216"</definedName>
    <definedName name="IQ_COMPANY_STATUS">"c2097"</definedName>
    <definedName name="IQ_COMPANY_STREET1">"c217"</definedName>
    <definedName name="IQ_COMPANY_STREET2">"c218"</definedName>
    <definedName name="IQ_COMPANY_TICKER">"c219"</definedName>
    <definedName name="IQ_COMPANY_TYPE">"c2096"</definedName>
    <definedName name="IQ_COMPANY_WEBSITE">"c220"</definedName>
    <definedName name="IQ_COMPANY_ZIP">"c221"</definedName>
    <definedName name="IQ_CONSTRUCTION_LOANS">"c222"</definedName>
    <definedName name="IQ_CONSUMER_LOANS">"c223"</definedName>
    <definedName name="IQ_CONVERT">"c2536"</definedName>
    <definedName name="IQ_CONVERT_PCT">"c2537"</definedName>
    <definedName name="IQ_COST_BORROWING">"c2936"</definedName>
    <definedName name="IQ_COST_BORROWINGS">"c225"</definedName>
    <definedName name="IQ_COST_REV">"c226"</definedName>
    <definedName name="IQ_COST_REVENUE">"c1359"</definedName>
    <definedName name="IQ_COST_SAVINGS">"c227"</definedName>
    <definedName name="IQ_COST_SERVICE">"c228"</definedName>
    <definedName name="IQ_COST_TOTAL_BORROWINGS">"c229"</definedName>
    <definedName name="IQ_COUNTRY_NAME">"c230"</definedName>
    <definedName name="IQ_COVERED_POPS">"c2124"</definedName>
    <definedName name="IQ_CP">"c2495"</definedName>
    <definedName name="IQ_CP_PCT">"c2496"</definedName>
    <definedName name="IQ_CQ">5000</definedName>
    <definedName name="IQ_CREDIT_CARD_FEE_BNK">"c231"</definedName>
    <definedName name="IQ_CREDIT_CARD_FEE_FIN">"c1583"</definedName>
    <definedName name="IQ_CREDIT_LOSS_CF">"c232"</definedName>
    <definedName name="IQ_CUMULATIVE_SPLIT_FACTOR">"c2094"</definedName>
    <definedName name="IQ_CURR_DOMESTIC_TAXES">"c2074"</definedName>
    <definedName name="IQ_CURR_FOREIGN_TAXES">"c2075"</definedName>
    <definedName name="IQ_CURRENCY_FACTOR_BS">"c233"</definedName>
    <definedName name="IQ_CURRENCY_FACTOR_IS">"c234"</definedName>
    <definedName name="IQ_CURRENCY_GAIN">"c235"</definedName>
    <definedName name="IQ_CURRENCY_GAIN_BR">"c236"</definedName>
    <definedName name="IQ_CURRENCY_GAIN_FIN">"c237"</definedName>
    <definedName name="IQ_CURRENCY_GAIN_INS">"c238"</definedName>
    <definedName name="IQ_CURRENCY_GAIN_REIT">"c239"</definedName>
    <definedName name="IQ_CURRENCY_GAIN_UTI">"c240"</definedName>
    <definedName name="IQ_CURRENT_PORT">"c241"</definedName>
    <definedName name="IQ_CURRENT_PORT_BNK">"c242"</definedName>
    <definedName name="IQ_CURRENT_PORT_DEBT">"c243"</definedName>
    <definedName name="IQ_CURRENT_PORT_DEBT_BNK">"c244"</definedName>
    <definedName name="IQ_CURRENT_PORT_DEBT_BR">"c1567"</definedName>
    <definedName name="IQ_CURRENT_PORT_DEBT_FIN">"c1568"</definedName>
    <definedName name="IQ_CURRENT_PORT_DEBT_INS">"c1569"</definedName>
    <definedName name="IQ_CURRENT_PORT_DEBT_REIT">"c1570"</definedName>
    <definedName name="IQ_CURRENT_PORT_DEBT_UTI">"c1571"</definedName>
    <definedName name="IQ_CURRENT_PORT_LEASES">"c245"</definedName>
    <definedName name="IQ_CURRENT_PORT_PCT">"c2541"</definedName>
    <definedName name="IQ_CURRENT_RATIO">"c246"</definedName>
    <definedName name="IQ_CY">10000</definedName>
    <definedName name="IQ_DA">"c247"</definedName>
    <definedName name="IQ_DA_BR">"c248"</definedName>
    <definedName name="IQ_DA_CF">"c249"</definedName>
    <definedName name="IQ_DA_CF_BNK">"c250"</definedName>
    <definedName name="IQ_DA_CF_BR">"c251"</definedName>
    <definedName name="IQ_DA_CF_FIN">"c252"</definedName>
    <definedName name="IQ_DA_CF_INS">"c253"</definedName>
    <definedName name="IQ_DA_CF_REIT">"c254"</definedName>
    <definedName name="IQ_DA_CF_UTI">"c255"</definedName>
    <definedName name="IQ_DA_FIN">"c256"</definedName>
    <definedName name="IQ_DA_INS">"c257"</definedName>
    <definedName name="IQ_DA_REIT">"c258"</definedName>
    <definedName name="IQ_DA_SUPPL">"c259"</definedName>
    <definedName name="IQ_DA_SUPPL_BR">"c260"</definedName>
    <definedName name="IQ_DA_SUPPL_CF">"c261"</definedName>
    <definedName name="IQ_DA_SUPPL_CF_BNK">"c262"</definedName>
    <definedName name="IQ_DA_SUPPL_CF_BR">"c263"</definedName>
    <definedName name="IQ_DA_SUPPL_CF_FIN">"c264"</definedName>
    <definedName name="IQ_DA_SUPPL_CF_INS">"c265"</definedName>
    <definedName name="IQ_DA_SUPPL_CF_REIT">"c266"</definedName>
    <definedName name="IQ_DA_SUPPL_CF_UTI">"c267"</definedName>
    <definedName name="IQ_DA_SUPPL_FIN">"c268"</definedName>
    <definedName name="IQ_DA_SUPPL_INS">"c269"</definedName>
    <definedName name="IQ_DA_SUPPL_REIT">"c270"</definedName>
    <definedName name="IQ_DA_SUPPL_UTI">"c271"</definedName>
    <definedName name="IQ_DA_UTI">"c272"</definedName>
    <definedName name="IQ_DAYS_COVER_SHORT">"c1578"</definedName>
    <definedName name="IQ_DAYS_INVENTORY_OUT">"c273"</definedName>
    <definedName name="IQ_DAYS_PAY_OUTST">"c1362"</definedName>
    <definedName name="IQ_DAYS_PAYABLE_OUT">"c274"</definedName>
    <definedName name="IQ_DAYS_SALES_OUT">"c275"</definedName>
    <definedName name="IQ_DAYS_SALES_OUTST">"c1363"</definedName>
    <definedName name="IQ_DEBT_ADJ">"c2515"</definedName>
    <definedName name="IQ_DEBT_ADJ_PCT">"c2516"</definedName>
    <definedName name="IQ_DEBT_EQUIV_NET_PBO">"c2938"</definedName>
    <definedName name="IQ_DEBT_EQUIV_OPER_LEASE">"c2935"</definedName>
    <definedName name="IQ_DEF_ACQ_CST">"c1364"</definedName>
    <definedName name="IQ_DEF_AMORT">"c276"</definedName>
    <definedName name="IQ_DEF_AMORT_BNK">"c277"</definedName>
    <definedName name="IQ_DEF_AMORT_BR">"c278"</definedName>
    <definedName name="IQ_DEF_AMORT_FIN">"c279"</definedName>
    <definedName name="IQ_DEF_AMORT_INS">"c280"</definedName>
    <definedName name="IQ_DEF_AMORT_REIT">"c281"</definedName>
    <definedName name="IQ_DEF_AMORT_UTI">"c282"</definedName>
    <definedName name="IQ_DEF_BENEFIT_INTEREST_COST">"c283"</definedName>
    <definedName name="IQ_DEF_BENEFIT_INTEREST_COST_DOMESTIC">"c2652"</definedName>
    <definedName name="IQ_DEF_BENEFIT_INTEREST_COST_FOREIGN">"c2660"</definedName>
    <definedName name="IQ_DEF_BENEFIT_OTHER_COST">"c284"</definedName>
    <definedName name="IQ_DEF_BENEFIT_OTHER_COST_DOMESTIC">"c2654"</definedName>
    <definedName name="IQ_DEF_BENEFIT_OTHER_COST_FOREIGN">"c2662"</definedName>
    <definedName name="IQ_DEF_BENEFIT_ROA">"c285"</definedName>
    <definedName name="IQ_DEF_BENEFIT_ROA_DOMESTIC">"c2653"</definedName>
    <definedName name="IQ_DEF_BENEFIT_ROA_FOREIGN">"c2661"</definedName>
    <definedName name="IQ_DEF_BENEFIT_SERVICE_COST">"c286"</definedName>
    <definedName name="IQ_DEF_BENEFIT_SERVICE_COST_DOMESTIC">"c2651"</definedName>
    <definedName name="IQ_DEF_BENEFIT_SERVICE_COST_FOREIGN">"c2659"</definedName>
    <definedName name="IQ_DEF_BENEFIT_TOTAL_COST">"c287"</definedName>
    <definedName name="IQ_DEF_BENEFIT_TOTAL_COST_DOMESTIC">"c2655"</definedName>
    <definedName name="IQ_DEF_BENEFIT_TOTAL_COST_FOREIGN">"c2663"</definedName>
    <definedName name="IQ_DEF_CHARGES_BR">"c288"</definedName>
    <definedName name="IQ_DEF_CHARGES_CF">"c289"</definedName>
    <definedName name="IQ_DEF_CHARGES_FIN">"c290"</definedName>
    <definedName name="IQ_DEF_CHARGES_INS">"c291"</definedName>
    <definedName name="IQ_DEF_CHARGES_LT">"c292"</definedName>
    <definedName name="IQ_DEF_CHARGES_LT_BNK">"c293"</definedName>
    <definedName name="IQ_DEF_CHARGES_LT_BR">"c294"</definedName>
    <definedName name="IQ_DEF_CHARGES_LT_FIN">"c295"</definedName>
    <definedName name="IQ_DEF_CHARGES_LT_INS">"c296"</definedName>
    <definedName name="IQ_DEF_CHARGES_LT_REIT">"c297"</definedName>
    <definedName name="IQ_DEF_CHARGES_LT_UTI">"c298"</definedName>
    <definedName name="IQ_DEF_CHARGES_REIT">"c299"</definedName>
    <definedName name="IQ_DEF_CONTRIBUTION_TOTAL_COST">"c300"</definedName>
    <definedName name="IQ_DEF_INC_TAX">"c1365"</definedName>
    <definedName name="IQ_DEF_POLICY_ACQ_COSTS">"c301"</definedName>
    <definedName name="IQ_DEF_POLICY_ACQ_COSTS_CF">"c302"</definedName>
    <definedName name="IQ_DEF_POLICY_AMORT">"c303"</definedName>
    <definedName name="IQ_DEF_TAX_ASSET_LT_BR">"c304"</definedName>
    <definedName name="IQ_DEF_TAX_ASSET_LT_FIN">"c305"</definedName>
    <definedName name="IQ_DEF_TAX_ASSET_LT_INS">"c306"</definedName>
    <definedName name="IQ_DEF_TAX_ASSET_LT_REIT">"c307"</definedName>
    <definedName name="IQ_DEF_TAX_ASSET_LT_UTI">"c308"</definedName>
    <definedName name="IQ_DEF_TAX_ASSETS_CURRENT">"c309"</definedName>
    <definedName name="IQ_DEF_TAX_ASSETS_LT">"c310"</definedName>
    <definedName name="IQ_DEF_TAX_ASSETS_LT_BNK">"c311"</definedName>
    <definedName name="IQ_DEF_TAX_LIAB_CURRENT">"c312"</definedName>
    <definedName name="IQ_DEF_TAX_LIAB_LT">"c313"</definedName>
    <definedName name="IQ_DEF_TAX_LIAB_LT_BNK">"c314"</definedName>
    <definedName name="IQ_DEF_TAX_LIAB_LT_BR">"c315"</definedName>
    <definedName name="IQ_DEF_TAX_LIAB_LT_FIN">"c316"</definedName>
    <definedName name="IQ_DEF_TAX_LIAB_LT_INS">"c317"</definedName>
    <definedName name="IQ_DEF_TAX_LIAB_LT_REIT">"c318"</definedName>
    <definedName name="IQ_DEF_TAX_LIAB_LT_UTI">"c319"</definedName>
    <definedName name="IQ_DEFERRED_DOMESTIC_TAXES">"c2077"</definedName>
    <definedName name="IQ_DEFERRED_FOREIGN_TAXES">"c2078"</definedName>
    <definedName name="IQ_DEFERRED_INC_TAX">"c1447"</definedName>
    <definedName name="IQ_DEFERRED_TAXES">"c1356"</definedName>
    <definedName name="IQ_DEMAND_DEP">"c320"</definedName>
    <definedName name="IQ_DEPOSITS_FIN">"c321"</definedName>
    <definedName name="IQ_DEPRE_AMORT">"c1360"</definedName>
    <definedName name="IQ_DEPRE_AMORT_SUPPL">"c1593"</definedName>
    <definedName name="IQ_DEPRE_DEPLE">"c1361"</definedName>
    <definedName name="IQ_DEPRE_SUPP">"c1443"</definedName>
    <definedName name="IQ_DESCRIPTION_LONG">"c1520"</definedName>
    <definedName name="IQ_DEVELOP_LAND">"c323"</definedName>
    <definedName name="IQ_DIFF_LASTCLOSE_TARGET_PRICE">"c1854"</definedName>
    <definedName name="IQ_DILUT_ADJUST">"c1621"</definedName>
    <definedName name="IQ_DILUT_EPS_EXCL">"c324"</definedName>
    <definedName name="IQ_DILUT_EPS_INCL">"c325"</definedName>
    <definedName name="IQ_DILUT_EPS_NORM">"c1903"</definedName>
    <definedName name="IQ_DILUT_NI">"c2079"</definedName>
    <definedName name="IQ_DILUT_NORMAL_EPS">"c1594"</definedName>
    <definedName name="IQ_DILUT_WEIGHT">"c326"</definedName>
    <definedName name="IQ_DIRECT_AH_EARNED">"c2740"</definedName>
    <definedName name="IQ_DIRECT_EARNED">"c2730"</definedName>
    <definedName name="IQ_DIRECT_LIFE_EARNED">"c2735"</definedName>
    <definedName name="IQ_DIRECT_LIFE_IN_FORCE">"c2765"</definedName>
    <definedName name="IQ_DIRECT_PC_EARNED">"c2745"</definedName>
    <definedName name="IQ_DIRECT_WRITTEN">"c2724"</definedName>
    <definedName name="IQ_DISCONT_OPER">"c1367"</definedName>
    <definedName name="IQ_DISCOUNT_RATE_PENSION_DOMESTIC">"c327"</definedName>
    <definedName name="IQ_DISCOUNT_RATE_PENSION_FOREIGN">"c328"</definedName>
    <definedName name="IQ_DISTR_EXCESS_EARN">"c329"</definedName>
    <definedName name="IQ_DISTRIBUTABLE_CASH">"c3002"</definedName>
    <definedName name="IQ_DISTRIBUTABLE_CASH_PAYOUT">"c3005"</definedName>
    <definedName name="IQ_DISTRIBUTABLE_CASH_SHARE">"c3003"</definedName>
    <definedName name="IQ_DIV_AMOUNT">"c3041"</definedName>
    <definedName name="IQ_DIV_PAYMENT_DATE">"c2205"</definedName>
    <definedName name="IQ_DIV_RECORD_DATE">"c2204"</definedName>
    <definedName name="IQ_DIV_SHARE">"c330"</definedName>
    <definedName name="IQ_DIVEST_CF">"c331"</definedName>
    <definedName name="IQ_DIVID_SHARE">"c1366"</definedName>
    <definedName name="IQ_DIVIDEND_YIELD">"c332"</definedName>
    <definedName name="IQ_DO">"c333"</definedName>
    <definedName name="IQ_DO_ASSETS_CURRENT">"c334"</definedName>
    <definedName name="IQ_DO_ASSETS_LT">"c335"</definedName>
    <definedName name="IQ_DO_CF">"c336"</definedName>
    <definedName name="IQ_DPAC_ACC">"c2799"</definedName>
    <definedName name="IQ_DPAC_AMORT">"c2795"</definedName>
    <definedName name="IQ_DPAC_BEG">"c2791"</definedName>
    <definedName name="IQ_DPAC_COMMISSIONS">"c2792"</definedName>
    <definedName name="IQ_DPAC_END">"c2801"</definedName>
    <definedName name="IQ_DPAC_FX">"c2798"</definedName>
    <definedName name="IQ_DPAC_OTHER_ADJ">"c2800"</definedName>
    <definedName name="IQ_DPAC_OTHERS">"c2793"</definedName>
    <definedName name="IQ_DPAC_PERIOD">"c2794"</definedName>
    <definedName name="IQ_DPAC_REAL_GAIN">"c2797"</definedName>
    <definedName name="IQ_DPAC_UNREAL_GAIN">"c2796"</definedName>
    <definedName name="IQ_DPS_10YR_ANN_GROWTH">"c337"</definedName>
    <definedName name="IQ_DPS_1YR_ANN_GROWTH">"c338"</definedName>
    <definedName name="IQ_DPS_2YR_ANN_GROWTH">"c339"</definedName>
    <definedName name="IQ_DPS_3YR_ANN_GROWTH">"c340"</definedName>
    <definedName name="IQ_DPS_5YR_ANN_GROWTH">"c341"</definedName>
    <definedName name="IQ_DPS_7YR_ANN_GROWTH">"c342"</definedName>
    <definedName name="IQ_DPS_ACT_OR_EST">"c2218"</definedName>
    <definedName name="IQ_DPS_EST">"c1674"</definedName>
    <definedName name="IQ_DPS_HIGH_EST">"c1676"</definedName>
    <definedName name="IQ_DPS_LOW_EST">"c1677"</definedName>
    <definedName name="IQ_DPS_MEDIAN_EST">"c1675"</definedName>
    <definedName name="IQ_DPS_NUM_EST">"c1678"</definedName>
    <definedName name="IQ_DPS_STDDEV_EST">"c1679"</definedName>
    <definedName name="IQ_EARNING_ASSET_YIELD">"c343"</definedName>
    <definedName name="IQ_EARNING_CO">"c344"</definedName>
    <definedName name="IQ_EARNING_CO_10YR_ANN_GROWTH">"c345"</definedName>
    <definedName name="IQ_EARNING_CO_1YR_ANN_GROWTH">"c346"</definedName>
    <definedName name="IQ_EARNING_CO_2YR_ANN_GROWTH">"c347"</definedName>
    <definedName name="IQ_EARNING_CO_3YR_ANN_GROWTH">"c348"</definedName>
    <definedName name="IQ_EARNING_CO_5YR_ANN_GROWTH">"c349"</definedName>
    <definedName name="IQ_EARNING_CO_7YR_ANN_GROWTH">"c350"</definedName>
    <definedName name="IQ_EARNING_CO_MARGIN">"c351"</definedName>
    <definedName name="IQ_EARNINGS_ANNOUNCE_DATE">"c1649"</definedName>
    <definedName name="IQ_EBIT">"c352"</definedName>
    <definedName name="IQ_EBIT_10YR_ANN_GROWTH">"c353"</definedName>
    <definedName name="IQ_EBIT_1YR_ANN_GROWTH">"c354"</definedName>
    <definedName name="IQ_EBIT_2YR_ANN_GROWTH">"c355"</definedName>
    <definedName name="IQ_EBIT_3YR_ANN_GROWTH">"c356"</definedName>
    <definedName name="IQ_EBIT_5YR_ANN_GROWTH">"c357"</definedName>
    <definedName name="IQ_EBIT_7YR_ANN_GROWTH">"c358"</definedName>
    <definedName name="IQ_EBIT_ACT_OR_EST">"c2219"</definedName>
    <definedName name="IQ_EBIT_EST">"c1681"</definedName>
    <definedName name="IQ_EBIT_HIGH_EST">"c1683"</definedName>
    <definedName name="IQ_EBIT_INT">"c360"</definedName>
    <definedName name="IQ_EBIT_LOW_EST">"c1684"</definedName>
    <definedName name="IQ_EBIT_MARGIN">"c359"</definedName>
    <definedName name="IQ_EBIT_MEDIAN_EST">"c1682"</definedName>
    <definedName name="IQ_EBIT_NUM_EST">"c1685"</definedName>
    <definedName name="IQ_EBIT_OVER_IE">"c1369"</definedName>
    <definedName name="IQ_EBIT_STDDEV_EST">"c1686"</definedName>
    <definedName name="IQ_EBITA">"c1910"</definedName>
    <definedName name="IQ_EBITA_10YR_ANN_GROWTH">"c1954"</definedName>
    <definedName name="IQ_EBITA_1YR_ANN_GROWTH">"c1949"</definedName>
    <definedName name="IQ_EBITA_2YR_ANN_GROWTH">"c1950"</definedName>
    <definedName name="IQ_EBITA_3YR_ANN_GROWTH">"c1951"</definedName>
    <definedName name="IQ_EBITA_5YR_ANN_GROWTH">"c1952"</definedName>
    <definedName name="IQ_EBITA_7YR_ANN_GROWTH">"c1953"</definedName>
    <definedName name="IQ_EBITA_MARGIN">"c1963"</definedName>
    <definedName name="IQ_EBITDA">"c361"</definedName>
    <definedName name="IQ_EBITDA_10YR_ANN_GROWTH">"c362"</definedName>
    <definedName name="IQ_EBITDA_1YR_ANN_GROWTH">"c363"</definedName>
    <definedName name="IQ_EBITDA_2YR_ANN_GROWTH">"c364"</definedName>
    <definedName name="IQ_EBITDA_3YR_ANN_GROWTH">"c365"</definedName>
    <definedName name="IQ_EBITDA_5YR_ANN_GROWTH">"c366"</definedName>
    <definedName name="IQ_EBITDA_7YR_ANN_GROWTH">"c367"</definedName>
    <definedName name="IQ_EBITDA_ACT_OR_EST">"c2215"</definedName>
    <definedName name="IQ_EBITDA_CAPEX_INT">"c368"</definedName>
    <definedName name="IQ_EBITDA_CAPEX_OVER_TOTAL_IE">"c1370"</definedName>
    <definedName name="IQ_EBITDA_EST">"c369"</definedName>
    <definedName name="IQ_EBITDA_HIGH_EST">"c370"</definedName>
    <definedName name="IQ_EBITDA_INT">"c373"</definedName>
    <definedName name="IQ_EBITDA_LOW_EST">"c371"</definedName>
    <definedName name="IQ_EBITDA_MARGIN">"c372"</definedName>
    <definedName name="IQ_EBITDA_MEDIAN_EST">"c1663"</definedName>
    <definedName name="IQ_EBITDA_NUM_EST">"c374"</definedName>
    <definedName name="IQ_EBITDA_OVER_TOTAL_IE">"c1371"</definedName>
    <definedName name="IQ_EBITDA_STDDEV_EST">"c375"</definedName>
    <definedName name="IQ_EBITDAR">"c2989"</definedName>
    <definedName name="IQ_EBT">"c376"</definedName>
    <definedName name="IQ_EBT_BNK">"c377"</definedName>
    <definedName name="IQ_EBT_BR">"c378"</definedName>
    <definedName name="IQ_EBT_EXCL">"c379"</definedName>
    <definedName name="IQ_EBT_EXCL_BNK">"c380"</definedName>
    <definedName name="IQ_EBT_EXCL_BR">"c381"</definedName>
    <definedName name="IQ_EBT_EXCL_FIN">"c382"</definedName>
    <definedName name="IQ_EBT_EXCL_INS">"c383"</definedName>
    <definedName name="IQ_EBT_EXCL_MARGIN">"c1462"</definedName>
    <definedName name="IQ_EBT_EXCL_REIT">"c384"</definedName>
    <definedName name="IQ_EBT_EXCL_UTI">"c385"</definedName>
    <definedName name="IQ_EBT_FIN">"c386"</definedName>
    <definedName name="IQ_EBT_INCL_MARGIN">"c387"</definedName>
    <definedName name="IQ_EBT_INS">"c388"</definedName>
    <definedName name="IQ_EBT_REIT">"c389"</definedName>
    <definedName name="IQ_EBT_UTI">"c390"</definedName>
    <definedName name="IQ_EFFECT_SPECIAL_CHARGE">"c1595"</definedName>
    <definedName name="IQ_EFFECT_TAX_RATE">"c1899"</definedName>
    <definedName name="IQ_EFFICIENCY_RATIO">"c391"</definedName>
    <definedName name="IQ_EMPLOYEES">"c392"</definedName>
    <definedName name="IQ_ENTERPRISE_VALUE">"c1348"</definedName>
    <definedName name="IQ_EPS_10YR_ANN_GROWTH">"c393"</definedName>
    <definedName name="IQ_EPS_1YR_ANN_GROWTH">"c394"</definedName>
    <definedName name="IQ_EPS_2YR_ANN_GROWTH">"c395"</definedName>
    <definedName name="IQ_EPS_3YR_ANN_GROWTH">"c396"</definedName>
    <definedName name="IQ_EPS_5YR_ANN_GROWTH">"c397"</definedName>
    <definedName name="IQ_EPS_7YR_ANN_GROWTH">"c398"</definedName>
    <definedName name="IQ_EPS_ACT_OR_EST">"c2213"</definedName>
    <definedName name="IQ_EPS_EST">"c399"</definedName>
    <definedName name="IQ_EPS_GW_ACT_OR_EST">"c2223"</definedName>
    <definedName name="IQ_EPS_GW_EST">"c1737"</definedName>
    <definedName name="IQ_EPS_GW_HIGH_EST">"c1739"</definedName>
    <definedName name="IQ_EPS_GW_LOW_EST">"c1740"</definedName>
    <definedName name="IQ_EPS_GW_MEDIAN_EST">"c1738"</definedName>
    <definedName name="IQ_EPS_GW_NUM_EST">"c1741"</definedName>
    <definedName name="IQ_EPS_GW_STDDEV_EST">"c1742"</definedName>
    <definedName name="IQ_EPS_HIGH_EST">"c400"</definedName>
    <definedName name="IQ_EPS_LOW_EST">"c401"</definedName>
    <definedName name="IQ_EPS_MEDIAN_EST">"c1661"</definedName>
    <definedName name="IQ_EPS_NORM">"c1902"</definedName>
    <definedName name="IQ_EPS_NORM_EST">"c2226"</definedName>
    <definedName name="IQ_EPS_NORM_HIGH_EST">"c2228"</definedName>
    <definedName name="IQ_EPS_NORM_LOW_EST">"c2229"</definedName>
    <definedName name="IQ_EPS_NORM_MEDIAN_EST">"c2227"</definedName>
    <definedName name="IQ_EPS_NORM_NUM_EST">"c2230"</definedName>
    <definedName name="IQ_EPS_NORM_STDDEV_EST">"c2231"</definedName>
    <definedName name="IQ_EPS_NUM_EST">"c402"</definedName>
    <definedName name="IQ_EPS_REPORT_ACT_OR_EST">"c2224"</definedName>
    <definedName name="IQ_EPS_REPORTED_EST">"c1744"</definedName>
    <definedName name="IQ_EPS_REPORTED_HIGH_EST">"c1746"</definedName>
    <definedName name="IQ_EPS_REPORTED_LOW_EST">"c1747"</definedName>
    <definedName name="IQ_EPS_REPORTED_MEDIAN_EST">"c1745"</definedName>
    <definedName name="IQ_EPS_REPORTED_NUM_EST">"c1748"</definedName>
    <definedName name="IQ_EPS_REPORTED_STDDEV_EST">"c1749"</definedName>
    <definedName name="IQ_EPS_STDDEV_EST">"c403"</definedName>
    <definedName name="IQ_EQUITY_AFFIL">"c1451"</definedName>
    <definedName name="IQ_EQUITY_METHOD">"c404"</definedName>
    <definedName name="IQ_EQV_OVER_BV">"c1596"</definedName>
    <definedName name="IQ_EQV_OVER_LTM_PRETAX_INC">"c1390"</definedName>
    <definedName name="IQ_ESOP_DEBT">"c1597"</definedName>
    <definedName name="IQ_EST_ACT_CFPS">"c1673"</definedName>
    <definedName name="IQ_EST_ACT_DPS">"c1680"</definedName>
    <definedName name="IQ_EST_ACT_EBIT">"c1687"</definedName>
    <definedName name="IQ_EST_ACT_EBITDA">"c1664"</definedName>
    <definedName name="IQ_EST_ACT_EPS">"c1648"</definedName>
    <definedName name="IQ_EST_ACT_EPS_GW">"c1743"</definedName>
    <definedName name="IQ_EST_ACT_EPS_NORM">"c2232"</definedName>
    <definedName name="IQ_EST_ACT_EPS_REPORTED">"c1750"</definedName>
    <definedName name="IQ_EST_ACT_FFO">"c1666"</definedName>
    <definedName name="IQ_EST_ACT_NAV">"c1757"</definedName>
    <definedName name="IQ_EST_ACT_NI">"c1722"</definedName>
    <definedName name="IQ_EST_ACT_NI_GW">"c1729"</definedName>
    <definedName name="IQ_EST_ACT_NI_REPORTED">"c1736"</definedName>
    <definedName name="IQ_EST_ACT_OPER_INC">"c1694"</definedName>
    <definedName name="IQ_EST_ACT_PRETAX_GW_INC">"c1708"</definedName>
    <definedName name="IQ_EST_ACT_PRETAX_INC">"c1701"</definedName>
    <definedName name="IQ_EST_ACT_PRETAX_REPORT_INC">"c1715"</definedName>
    <definedName name="IQ_EST_ACT_REV">"c2113"</definedName>
    <definedName name="IQ_EST_CFPS_DIFF">"c1871"</definedName>
    <definedName name="IQ_EST_CFPS_GROWTH_1YR">"c1774"</definedName>
    <definedName name="IQ_EST_CFPS_GROWTH_2YR">"c1775"</definedName>
    <definedName name="IQ_EST_CFPS_GROWTH_Q_1YR">"c1776"</definedName>
    <definedName name="IQ_EST_CFPS_SEQ_GROWTH_Q">"c1777"</definedName>
    <definedName name="IQ_EST_CFPS_SURPRISE_PERCENT">"c1872"</definedName>
    <definedName name="IQ_EST_CURRENCY">"c2140"</definedName>
    <definedName name="IQ_EST_DATE">"c1634"</definedName>
    <definedName name="IQ_EST_DPS_DIFF">"c1873"</definedName>
    <definedName name="IQ_EST_DPS_GROWTH_1YR">"c1778"</definedName>
    <definedName name="IQ_EST_DPS_GROWTH_2YR">"c1779"</definedName>
    <definedName name="IQ_EST_DPS_GROWTH_Q_1YR">"c1780"</definedName>
    <definedName name="IQ_EST_DPS_SEQ_GROWTH_Q">"c1781"</definedName>
    <definedName name="IQ_EST_DPS_SURPRISE_PERCENT">"c1874"</definedName>
    <definedName name="IQ_EST_EBIT_DIFF">"c1875"</definedName>
    <definedName name="IQ_EST_EBIT_SURPRISE_PERCENT">"c1876"</definedName>
    <definedName name="IQ_EST_EBITDA_DIFF">"c1867"</definedName>
    <definedName name="IQ_EST_EBITDA_GROWTH_1YR">"c1766"</definedName>
    <definedName name="IQ_EST_EBITDA_GROWTH_2YR">"c1767"</definedName>
    <definedName name="IQ_EST_EBITDA_GROWTH_Q_1YR">"c1768"</definedName>
    <definedName name="IQ_EST_EBITDA_SEQ_GROWTH_Q">"c1769"</definedName>
    <definedName name="IQ_EST_EBITDA_SURPRISE_PERCENT">"c1868"</definedName>
    <definedName name="IQ_EST_EPS_DIFF">"c1864"</definedName>
    <definedName name="IQ_EST_EPS_GROWTH_1YR">"c1636"</definedName>
    <definedName name="IQ_EST_EPS_GROWTH_2YR">"c1637"</definedName>
    <definedName name="IQ_EST_EPS_GROWTH_5YR">"c1655"</definedName>
    <definedName name="IQ_EST_EPS_GROWTH_5YR_HIGH">"c1657"</definedName>
    <definedName name="IQ_EST_EPS_GROWTH_5YR_LOW">"c1658"</definedName>
    <definedName name="IQ_EST_EPS_GROWTH_5YR_MEDIAN">"c1656"</definedName>
    <definedName name="IQ_EST_EPS_GROWTH_5YR_NUM">"c1659"</definedName>
    <definedName name="IQ_EST_EPS_GROWTH_5YR_STDDEV">"c1660"</definedName>
    <definedName name="IQ_EST_EPS_GROWTH_Q_1YR">"c1641"</definedName>
    <definedName name="IQ_EST_EPS_GW_DIFF">"c1891"</definedName>
    <definedName name="IQ_EST_EPS_GW_SURPRISE_PERCENT">"c1892"</definedName>
    <definedName name="IQ_EST_EPS_NORM_DIFF">"c2247"</definedName>
    <definedName name="IQ_EST_EPS_NORM_SURPRISE_PERCENT">"c2248"</definedName>
    <definedName name="IQ_EST_EPS_REPORT_DIFF">"c1893"</definedName>
    <definedName name="IQ_EST_EPS_REPORT_SURPRISE_PERCENT">"c1894"</definedName>
    <definedName name="IQ_EST_EPS_SEQ_GROWTH_Q">"c1764"</definedName>
    <definedName name="IQ_EST_EPS_SURPRISE_PERCENT">"c1635"</definedName>
    <definedName name="IQ_EST_FFO_DIFF">"c1869"</definedName>
    <definedName name="IQ_EST_FFO_GROWTH_1YR">"c1770"</definedName>
    <definedName name="IQ_EST_FFO_GROWTH_2YR">"c1771"</definedName>
    <definedName name="IQ_EST_FFO_GROWTH_Q_1YR">"c1772"</definedName>
    <definedName name="IQ_EST_FFO_SEQ_GROWTH_Q">"c1773"</definedName>
    <definedName name="IQ_EST_FFO_SURPRISE_PERCENT">"c1870"</definedName>
    <definedName name="IQ_EST_NAV_DIFF">"c1895"</definedName>
    <definedName name="IQ_EST_NAV_SURPRISE_PERCENT">"c1896"</definedName>
    <definedName name="IQ_EST_NI_DIFF">"c1885"</definedName>
    <definedName name="IQ_EST_NI_GW_DIFF">"c1887"</definedName>
    <definedName name="IQ_EST_NI_GW_SURPRISE_PERCENT">"c1888"</definedName>
    <definedName name="IQ_EST_NI_REPORT_DIFF">"c1889"</definedName>
    <definedName name="IQ_EST_NI_REPORT_SURPRISE_PERCENT">"c1890"</definedName>
    <definedName name="IQ_EST_NI_SURPRISE_PERCENT">"c1886"</definedName>
    <definedName name="IQ_EST_NUM_BUY">"c1759"</definedName>
    <definedName name="IQ_EST_NUM_HOLD">"c1761"</definedName>
    <definedName name="IQ_EST_NUM_NO_OPINION">"c1758"</definedName>
    <definedName name="IQ_EST_NUM_OUTPERFORM">"c1760"</definedName>
    <definedName name="IQ_EST_NUM_SELL">"c1763"</definedName>
    <definedName name="IQ_EST_NUM_UNDERPERFORM">"c1762"</definedName>
    <definedName name="IQ_EST_OPER_INC_DIFF">"c1877"</definedName>
    <definedName name="IQ_EST_OPER_INC_SURPRISE_PERCENT">"c1878"</definedName>
    <definedName name="IQ_EST_PRE_TAX_DIFF">"c1879"</definedName>
    <definedName name="IQ_EST_PRE_TAX_GW_DIFF">"c1881"</definedName>
    <definedName name="IQ_EST_PRE_TAX_GW_SURPRISE_PERCENT">"c1882"</definedName>
    <definedName name="IQ_EST_PRE_TAX_REPORT_DIFF">"c1883"</definedName>
    <definedName name="IQ_EST_PRE_TAX_REPORT_SURPRISE_PERCENT">"c1884"</definedName>
    <definedName name="IQ_EST_PRE_TAX_SURPRISE_PERCENT">"c1880"</definedName>
    <definedName name="IQ_EST_REV_DIFF">"c1865"</definedName>
    <definedName name="IQ_EST_REV_GROWTH_1YR">"c1638"</definedName>
    <definedName name="IQ_EST_REV_GROWTH_2YR">"c1639"</definedName>
    <definedName name="IQ_EST_REV_GROWTH_Q_1YR">"c1640"</definedName>
    <definedName name="IQ_EST_REV_SEQ_GROWTH_Q">"c1765"</definedName>
    <definedName name="IQ_EST_REV_SURPRISE_PERCENT">"c1866"</definedName>
    <definedName name="IQ_EV_OVER_EMPLOYEE">"c1428"</definedName>
    <definedName name="IQ_EV_OVER_LTM_EBIT">"c1426"</definedName>
    <definedName name="IQ_EV_OVER_LTM_EBITDA">"c1427"</definedName>
    <definedName name="IQ_EV_OVER_LTM_REVENUE">"c1429"</definedName>
    <definedName name="IQ_EXCHANGE">"c405"</definedName>
    <definedName name="IQ_EXERCISE_PRICE">"c1897"</definedName>
    <definedName name="IQ_EXERCISED">"c406"</definedName>
    <definedName name="IQ_EXP_RETURN_PENSION_DOMESTIC">"c407"</definedName>
    <definedName name="IQ_EXP_RETURN_PENSION_FOREIGN">"c408"</definedName>
    <definedName name="IQ_EXPLORE_DRILL">"c409"</definedName>
    <definedName name="IQ_EXTRA_ACC_ITEMS">"c410"</definedName>
    <definedName name="IQ_EXTRA_ACC_ITEMS_BNK">"c411"</definedName>
    <definedName name="IQ_EXTRA_ACC_ITEMS_BR">"c412"</definedName>
    <definedName name="IQ_EXTRA_ACC_ITEMS_FIN">"c413"</definedName>
    <definedName name="IQ_EXTRA_ACC_ITEMS_INS">"c414"</definedName>
    <definedName name="IQ_EXTRA_ACC_ITEMS_REIT">"c415"</definedName>
    <definedName name="IQ_EXTRA_ACC_ITEMS_UTI">"c416"</definedName>
    <definedName name="IQ_EXTRA_ITEMS">"c1459"</definedName>
    <definedName name="IQ_FDIC">"c417"</definedName>
    <definedName name="IQ_FEDFUNDS_SOLD">"c2256"</definedName>
    <definedName name="IQ_FFO">"c1574"</definedName>
    <definedName name="IQ_FFO_ACT_OR_EST">"c2216"</definedName>
    <definedName name="IQ_FFO_EST">"c418"</definedName>
    <definedName name="IQ_FFO_HIGH_EST">"c419"</definedName>
    <definedName name="IQ_FFO_LOW_EST">"c420"</definedName>
    <definedName name="IQ_FFO_MEDIAN_EST">"c1665"</definedName>
    <definedName name="IQ_FFO_NUM_EST">"c421"</definedName>
    <definedName name="IQ_FFO_STDDEV_EST">"c422"</definedName>
    <definedName name="IQ_FHLB_DEBT">"c423"</definedName>
    <definedName name="IQ_FHLB_DUE_CY">"c2080"</definedName>
    <definedName name="IQ_FHLB_DUE_CY1">"c2081"</definedName>
    <definedName name="IQ_FHLB_DUE_CY2">"c2082"</definedName>
    <definedName name="IQ_FHLB_DUE_CY3">"c2083"</definedName>
    <definedName name="IQ_FHLB_DUE_CY4">"c2084"</definedName>
    <definedName name="IQ_FHLB_DUE_NEXT_FIVE">"c2085"</definedName>
    <definedName name="IQ_FILING_CURRENCY">"c2129"</definedName>
    <definedName name="IQ_FILINGDATE_BS">"c424"</definedName>
    <definedName name="IQ_FILINGDATE_CF">"c425"</definedName>
    <definedName name="IQ_FILINGDATE_IS">"c426"</definedName>
    <definedName name="IQ_FILM_RIGHTS">"c2254"</definedName>
    <definedName name="IQ_FIN_DIV_ASSETS_CURRENT">"c427"</definedName>
    <definedName name="IQ_FIN_DIV_ASSETS_LT">"c428"</definedName>
    <definedName name="IQ_FIN_DIV_DEBT_CURRENT">"c429"</definedName>
    <definedName name="IQ_FIN_DIV_DEBT_LT">"c430"</definedName>
    <definedName name="IQ_FIN_DIV_EXP">"c431"</definedName>
    <definedName name="IQ_FIN_DIV_INT_EXP">"c432"</definedName>
    <definedName name="IQ_FIN_DIV_LIAB_CURRENT">"c433"</definedName>
    <definedName name="IQ_FIN_DIV_LIAB_LT">"c434"</definedName>
    <definedName name="IQ_FIN_DIV_LOANS_CURRENT">"c435"</definedName>
    <definedName name="IQ_FIN_DIV_LOANS_LT">"c436"</definedName>
    <definedName name="IQ_FIN_DIV_REV">"c437"</definedName>
    <definedName name="IQ_FINANCING_CASH">"c1405"</definedName>
    <definedName name="IQ_FINANCING_CASH_SUPPL">"c1406"</definedName>
    <definedName name="IQ_FINISHED_INV">"c438"</definedName>
    <definedName name="IQ_FIRST_YEAR_LIFE">"c439"</definedName>
    <definedName name="IQ_FIRST_YEAR_LIFE_PREM">"c2787"</definedName>
    <definedName name="IQ_FIRST_YEAR_PREM">"c2786"</definedName>
    <definedName name="IQ_FIRSTPRICINGDATE">"c3050"</definedName>
    <definedName name="IQ_FISCAL_Q">"c440"</definedName>
    <definedName name="IQ_FISCAL_Y">"c441"</definedName>
    <definedName name="IQ_FIVE_PERCENT_OWNER">"c442"</definedName>
    <definedName name="IQ_FIVEPERCENT_PERCENT">"c443"</definedName>
    <definedName name="IQ_FIVEPERCENT_SHARES">"c444"</definedName>
    <definedName name="IQ_FIXED_ASSET_TURNS">"c445"</definedName>
    <definedName name="IQ_FLOAT_PERCENT">"c1575"</definedName>
    <definedName name="IQ_FOREIGN_DEP_IB">"c446"</definedName>
    <definedName name="IQ_FOREIGN_DEP_NON_IB">"c447"</definedName>
    <definedName name="IQ_FOREIGN_EXCHANGE">"c1376"</definedName>
    <definedName name="IQ_FOREIGN_LOANS">"c448"</definedName>
    <definedName name="IQ_FQ">500</definedName>
    <definedName name="IQ_FUEL">"c449"</definedName>
    <definedName name="IQ_FULL_TIME">"c450"</definedName>
    <definedName name="IQ_FWD_CY">10001</definedName>
    <definedName name="IQ_FWD_CY1">10002</definedName>
    <definedName name="IQ_FWD_CY2">10003</definedName>
    <definedName name="IQ_FWD_FY">1001</definedName>
    <definedName name="IQ_FWD_FY1">1002</definedName>
    <definedName name="IQ_FWD_FY2">1003</definedName>
    <definedName name="IQ_FWD_Q">501</definedName>
    <definedName name="IQ_FWD_Q1">502</definedName>
    <definedName name="IQ_FWD_Q2">503</definedName>
    <definedName name="IQ_FX">"c451"</definedName>
    <definedName name="IQ_FY">1000</definedName>
    <definedName name="IQ_GA_EXP">"c2241"</definedName>
    <definedName name="IQ_GAIN_ASSETS">"c452"</definedName>
    <definedName name="IQ_GAIN_ASSETS_BNK">"c453"</definedName>
    <definedName name="IQ_GAIN_ASSETS_BR">"c454"</definedName>
    <definedName name="IQ_GAIN_ASSETS_CF">"c455"</definedName>
    <definedName name="IQ_GAIN_ASSETS_CF_BNK">"c456"</definedName>
    <definedName name="IQ_GAIN_ASSETS_CF_BR">"c457"</definedName>
    <definedName name="IQ_GAIN_ASSETS_CF_FIN">"c458"</definedName>
    <definedName name="IQ_GAIN_ASSETS_CF_INS">"c459"</definedName>
    <definedName name="IQ_GAIN_ASSETS_CF_REIT">"c460"</definedName>
    <definedName name="IQ_GAIN_ASSETS_CF_UTI">"c461"</definedName>
    <definedName name="IQ_GAIN_ASSETS_FIN">"c462"</definedName>
    <definedName name="IQ_GAIN_ASSETS_INS">"c463"</definedName>
    <definedName name="IQ_GAIN_ASSETS_REIT">"c471"</definedName>
    <definedName name="IQ_GAIN_ASSETS_REV">"c472"</definedName>
    <definedName name="IQ_GAIN_ASSETS_REV_BNK">"c473"</definedName>
    <definedName name="IQ_GAIN_ASSETS_REV_BR">"c474"</definedName>
    <definedName name="IQ_GAIN_ASSETS_REV_FIN">"c475"</definedName>
    <definedName name="IQ_GAIN_ASSETS_REV_INS">"c476"</definedName>
    <definedName name="IQ_GAIN_ASSETS_REV_REIT">"c477"</definedName>
    <definedName name="IQ_GAIN_ASSETS_REV_UTI">"c478"</definedName>
    <definedName name="IQ_GAIN_ASSETS_UTI">"c479"</definedName>
    <definedName name="IQ_GAIN_INVEST">"c1463"</definedName>
    <definedName name="IQ_GAIN_INVEST_BNK">"c1582"</definedName>
    <definedName name="IQ_GAIN_INVEST_BR">"c1464"</definedName>
    <definedName name="IQ_GAIN_INVEST_CF">"c480"</definedName>
    <definedName name="IQ_GAIN_INVEST_CF_BNK">"c481"</definedName>
    <definedName name="IQ_GAIN_INVEST_CF_BR">"c482"</definedName>
    <definedName name="IQ_GAIN_INVEST_CF_FIN">"c483"</definedName>
    <definedName name="IQ_GAIN_INVEST_CF_INS">"c484"</definedName>
    <definedName name="IQ_GAIN_INVEST_CF_REIT">"c485"</definedName>
    <definedName name="IQ_GAIN_INVEST_CF_UTI">"c486"</definedName>
    <definedName name="IQ_GAIN_INVEST_FIN">"c1465"</definedName>
    <definedName name="IQ_GAIN_INVEST_INS">"c1466"</definedName>
    <definedName name="IQ_GAIN_INVEST_REIT">"c1467"</definedName>
    <definedName name="IQ_GAIN_INVEST_REV">"c494"</definedName>
    <definedName name="IQ_GAIN_INVEST_REV_BNK">"c495"</definedName>
    <definedName name="IQ_GAIN_INVEST_REV_BR">"c496"</definedName>
    <definedName name="IQ_GAIN_INVEST_REV_FIN">"c497"</definedName>
    <definedName name="IQ_GAIN_INVEST_REV_INS">"c498"</definedName>
    <definedName name="IQ_GAIN_INVEST_REV_REIT">"c499"</definedName>
    <definedName name="IQ_GAIN_INVEST_REV_UTI">"c500"</definedName>
    <definedName name="IQ_GAIN_INVEST_UTI">"c1468"</definedName>
    <definedName name="IQ_GAIN_LOANS_REC">"c501"</definedName>
    <definedName name="IQ_GAIN_LOANS_RECEIV">"c502"</definedName>
    <definedName name="IQ_GAIN_LOANS_RECEIV_REV_FIN">"c503"</definedName>
    <definedName name="IQ_GAIN_LOANS_REV">"c504"</definedName>
    <definedName name="IQ_GAIN_SALE_ASSETS">"c1377"</definedName>
    <definedName name="IQ_GOODWILL_NET">"c1380"</definedName>
    <definedName name="IQ_GP">"c511"</definedName>
    <definedName name="IQ_GP_10YR_ANN_GROWTH">"c512"</definedName>
    <definedName name="IQ_GP_1YR_ANN_GROWTH">"c513"</definedName>
    <definedName name="IQ_GP_2YR_ANN_GROWTH">"c514"</definedName>
    <definedName name="IQ_GP_3YR_ANN_GROWTH">"c515"</definedName>
    <definedName name="IQ_GP_5YR_ANN_GROWTH">"c516"</definedName>
    <definedName name="IQ_GP_7YR_ANN_GROWTH">"c517"</definedName>
    <definedName name="IQ_GPPE">"c518"</definedName>
    <definedName name="IQ_GROSS_AH_EARNED">"c2742"</definedName>
    <definedName name="IQ_GROSS_CLAIM_EXP_INCUR">"c2755"</definedName>
    <definedName name="IQ_GROSS_CLAIM_EXP_PAID">"c2758"</definedName>
    <definedName name="IQ_GROSS_CLAIM_EXP_RES">"c2752"</definedName>
    <definedName name="IQ_GROSS_DIVID">"c1446"</definedName>
    <definedName name="IQ_GROSS_EARNED">"c2732"</definedName>
    <definedName name="IQ_GROSS_LIFE_EARNED">"c2737"</definedName>
    <definedName name="IQ_GROSS_LIFE_IN_FORCE">"c2767"</definedName>
    <definedName name="IQ_GROSS_LOANS">"c521"</definedName>
    <definedName name="IQ_GROSS_LOANS_10YR_ANN_GROWTH">"c522"</definedName>
    <definedName name="IQ_GROSS_LOANS_1YR_ANN_GROWTH">"c523"</definedName>
    <definedName name="IQ_GROSS_LOANS_2YR_ANN_GROWTH">"c524"</definedName>
    <definedName name="IQ_GROSS_LOANS_3YR_ANN_GROWTH">"c525"</definedName>
    <definedName name="IQ_GROSS_LOANS_5YR_ANN_GROWTH">"c526"</definedName>
    <definedName name="IQ_GROSS_LOANS_7YR_ANN_GROWTH">"c527"</definedName>
    <definedName name="IQ_GROSS_LOANS_TOTAL_DEPOSITS">"c528"</definedName>
    <definedName name="IQ_GROSS_MARGIN">"c529"</definedName>
    <definedName name="IQ_GROSS_PC_EARNED">"c2747"</definedName>
    <definedName name="IQ_GROSS_PROFIT">"c1378"</definedName>
    <definedName name="IQ_GROSS_WRITTEN">"c2726"</definedName>
    <definedName name="IQ_GW">"c530"</definedName>
    <definedName name="IQ_GW_AMORT_BR">"c532"</definedName>
    <definedName name="IQ_GW_AMORT_FIN">"c540"</definedName>
    <definedName name="IQ_GW_AMORT_INS">"c541"</definedName>
    <definedName name="IQ_GW_AMORT_REIT">"c542"</definedName>
    <definedName name="IQ_GW_AMORT_UTI">"c543"</definedName>
    <definedName name="IQ_GW_INTAN_AMORT">"c1469"</definedName>
    <definedName name="IQ_GW_INTAN_AMORT_BNK">"c544"</definedName>
    <definedName name="IQ_GW_INTAN_AMORT_BR">"c1470"</definedName>
    <definedName name="IQ_GW_INTAN_AMORT_CF">"c1471"</definedName>
    <definedName name="IQ_GW_INTAN_AMORT_CF_BNK">"c1472"</definedName>
    <definedName name="IQ_GW_INTAN_AMORT_CF_BR">"c1473"</definedName>
    <definedName name="IQ_GW_INTAN_AMORT_CF_FIN">"c1474"</definedName>
    <definedName name="IQ_GW_INTAN_AMORT_CF_INS">"c1475"</definedName>
    <definedName name="IQ_GW_INTAN_AMORT_CF_REIT">"c1476"</definedName>
    <definedName name="IQ_GW_INTAN_AMORT_CF_UTI">"c1477"</definedName>
    <definedName name="IQ_GW_INTAN_AMORT_FIN">"c1478"</definedName>
    <definedName name="IQ_GW_INTAN_AMORT_INS">"c1479"</definedName>
    <definedName name="IQ_GW_INTAN_AMORT_REIT">"c1480"</definedName>
    <definedName name="IQ_GW_INTAN_AMORT_UTI">"c1481"</definedName>
    <definedName name="IQ_HIGH_TARGET_PRICE">"c1651"</definedName>
    <definedName name="IQ_HIGHPRICE">"c545"</definedName>
    <definedName name="IQ_HOMEOWNERS_WRITTEN">"c546"</definedName>
    <definedName name="IQ_IMPAIR_OIL">"c547"</definedName>
    <definedName name="IQ_IMPAIRMENT_GW">"c548"</definedName>
    <definedName name="IQ_IMPUT_OPER_LEASE_DEPR">"c2987"</definedName>
    <definedName name="IQ_IMPUT_OPER_LEASE_INT_EXP">"c2986"</definedName>
    <definedName name="IQ_INC_AFTER_TAX">"c1598"</definedName>
    <definedName name="IQ_INC_AVAIL_EXCL">"c1395"</definedName>
    <definedName name="IQ_INC_AVAIL_INCL">"c1396"</definedName>
    <definedName name="IQ_INC_BEFORE_TAX">"c1375"</definedName>
    <definedName name="IQ_INC_EQUITY">"c549"</definedName>
    <definedName name="IQ_INC_EQUITY_BR">"c550"</definedName>
    <definedName name="IQ_INC_EQUITY_CF">"c551"</definedName>
    <definedName name="IQ_INC_EQUITY_FIN">"c552"</definedName>
    <definedName name="IQ_INC_EQUITY_INS">"c553"</definedName>
    <definedName name="IQ_INC_EQUITY_REC_BNK">"c554"</definedName>
    <definedName name="IQ_INC_EQUITY_REIT">"c555"</definedName>
    <definedName name="IQ_INC_EQUITY_REV_BNK">"c556"</definedName>
    <definedName name="IQ_INC_EQUITY_UTI">"c557"</definedName>
    <definedName name="IQ_INC_REAL_ESTATE_REC">"c558"</definedName>
    <definedName name="IQ_INC_REAL_ESTATE_REV">"c559"</definedName>
    <definedName name="IQ_INC_TAX">"c560"</definedName>
    <definedName name="IQ_INC_TAX_EXCL">"c1599"</definedName>
    <definedName name="IQ_INC_TAX_PAY_CURRENT">"c561"</definedName>
    <definedName name="IQ_INC_TRADE_ACT">"c562"</definedName>
    <definedName name="IQ_INS_ANNUITY_LIAB">"c563"</definedName>
    <definedName name="IQ_INS_ANNUITY_REV">"c2788"</definedName>
    <definedName name="IQ_INS_DIV_EXP">"c564"</definedName>
    <definedName name="IQ_INS_DIV_REV">"c565"</definedName>
    <definedName name="IQ_INS_IN_FORCE">"c566"</definedName>
    <definedName name="IQ_INS_LIAB">"c567"</definedName>
    <definedName name="IQ_INS_POLICY_EXP">"c568"</definedName>
    <definedName name="IQ_INS_REV">"c569"</definedName>
    <definedName name="IQ_INS_SETTLE">"c570"</definedName>
    <definedName name="IQ_INS_SETTLE_BNK">"c571"</definedName>
    <definedName name="IQ_INS_SETTLE_BR">"c572"</definedName>
    <definedName name="IQ_INS_SETTLE_FIN">"c573"</definedName>
    <definedName name="IQ_INS_SETTLE_INS">"c574"</definedName>
    <definedName name="IQ_INS_SETTLE_REIT">"c575"</definedName>
    <definedName name="IQ_INS_SETTLE_UTI">"c576"</definedName>
    <definedName name="IQ_INSIDER_3MTH_BOUGHT_PCT">"c1534"</definedName>
    <definedName name="IQ_INSIDER_3MTH_NET_PCT">"c1535"</definedName>
    <definedName name="IQ_INSIDER_3MTH_SOLD_PCT">"c1533"</definedName>
    <definedName name="IQ_INSIDER_6MTH_BOUGHT_PCT">"c1537"</definedName>
    <definedName name="IQ_INSIDER_6MTH_NET_PCT">"c1538"</definedName>
    <definedName name="IQ_INSIDER_6MTH_SOLD_PCT">"c1536"</definedName>
    <definedName name="IQ_INSIDER_OVER_TOTAL">"c1581"</definedName>
    <definedName name="IQ_INSIDER_OWNER">"c577"</definedName>
    <definedName name="IQ_INSIDER_PERCENT">"c578"</definedName>
    <definedName name="IQ_INSIDER_SHARES">"c579"</definedName>
    <definedName name="IQ_INSTITUTIONAL_OVER_TOTAL">"c1580"</definedName>
    <definedName name="IQ_INSTITUTIONAL_OWNER">"c580"</definedName>
    <definedName name="IQ_INSTITUTIONAL_PERCENT">"c581"</definedName>
    <definedName name="IQ_INSTITUTIONAL_SHARES">"c582"</definedName>
    <definedName name="IQ_INSUR_RECEIV">"c1600"</definedName>
    <definedName name="IQ_INT_BORROW">"c583"</definedName>
    <definedName name="IQ_INT_DEPOSITS">"c584"</definedName>
    <definedName name="IQ_INT_DIV_INC">"c585"</definedName>
    <definedName name="IQ_INT_EXP_BR">"c586"</definedName>
    <definedName name="IQ_INT_EXP_COVERAGE">"c587"</definedName>
    <definedName name="IQ_INT_EXP_FIN">"c588"</definedName>
    <definedName name="IQ_INT_EXP_INCL_CAP">"c2988"</definedName>
    <definedName name="IQ_INT_EXP_INS">"c589"</definedName>
    <definedName name="IQ_INT_EXP_LTD">"c2086"</definedName>
    <definedName name="IQ_INT_EXP_REIT">"c590"</definedName>
    <definedName name="IQ_INT_EXP_TOTAL">"c591"</definedName>
    <definedName name="IQ_INT_EXP_UTI">"c592"</definedName>
    <definedName name="IQ_INT_INC_BR">"c593"</definedName>
    <definedName name="IQ_INT_INC_FIN">"c594"</definedName>
    <definedName name="IQ_INT_INC_INVEST">"c595"</definedName>
    <definedName name="IQ_INT_INC_LOANS">"c596"</definedName>
    <definedName name="IQ_INT_INC_REIT">"c597"</definedName>
    <definedName name="IQ_INT_INC_TOTAL">"c598"</definedName>
    <definedName name="IQ_INT_INC_UTI">"c599"</definedName>
    <definedName name="IQ_INT_INV_INC">"c600"</definedName>
    <definedName name="IQ_INT_INV_INC_REIT">"c601"</definedName>
    <definedName name="IQ_INT_INV_INC_UTI">"c602"</definedName>
    <definedName name="IQ_INT_ON_BORROWING_COVERAGE">"c603"</definedName>
    <definedName name="IQ_INT_RATE_SPREAD">"c604"</definedName>
    <definedName name="IQ_INTANGIBLES_NET">"c1407"</definedName>
    <definedName name="IQ_INTEREST_CASH_DEPOSITS">"c2255"</definedName>
    <definedName name="IQ_INTEREST_EXP">"c618"</definedName>
    <definedName name="IQ_INTEREST_EXP_NET">"c1450"</definedName>
    <definedName name="IQ_INTEREST_EXP_NON">"c1383"</definedName>
    <definedName name="IQ_INTEREST_EXP_SUPPL">"c1460"</definedName>
    <definedName name="IQ_INTEREST_INC">"c1393"</definedName>
    <definedName name="IQ_INTEREST_INC_NON">"c1384"</definedName>
    <definedName name="IQ_INTEREST_INVEST_INC">"c619"</definedName>
    <definedName name="IQ_INV_10YR_ANN_GROWTH">"c1930"</definedName>
    <definedName name="IQ_INV_1YR_ANN_GROWTH">"c1925"</definedName>
    <definedName name="IQ_INV_2YR_ANN_GROWTH">"c1926"</definedName>
    <definedName name="IQ_INV_3YR_ANN_GROWTH">"c1927"</definedName>
    <definedName name="IQ_INV_5YR_ANN_GROWTH">"c1928"</definedName>
    <definedName name="IQ_INV_7YR_ANN_GROWTH">"c1929"</definedName>
    <definedName name="IQ_INV_BANKING_FEE">"c620"</definedName>
    <definedName name="IQ_INV_METHOD">"c621"</definedName>
    <definedName name="IQ_INVENTORY">"c622"</definedName>
    <definedName name="IQ_INVENTORY_TURNS">"c623"</definedName>
    <definedName name="IQ_INVENTORY_UTI">"c624"</definedName>
    <definedName name="IQ_INVEST_DEBT">"c625"</definedName>
    <definedName name="IQ_INVEST_EQUITY_PREF">"c626"</definedName>
    <definedName name="IQ_INVEST_FHLB">"c627"</definedName>
    <definedName name="IQ_INVEST_LOANS_CF">"c628"</definedName>
    <definedName name="IQ_INVEST_LOANS_CF_BNK">"c629"</definedName>
    <definedName name="IQ_INVEST_LOANS_CF_BR">"c630"</definedName>
    <definedName name="IQ_INVEST_LOANS_CF_FIN">"c631"</definedName>
    <definedName name="IQ_INVEST_LOANS_CF_INS">"c632"</definedName>
    <definedName name="IQ_INVEST_LOANS_CF_REIT">"c633"</definedName>
    <definedName name="IQ_INVEST_LOANS_CF_UTI">"c634"</definedName>
    <definedName name="IQ_INVEST_REAL_ESTATE">"c635"</definedName>
    <definedName name="IQ_INVEST_SECURITY">"c636"</definedName>
    <definedName name="IQ_INVEST_SECURITY_CF">"c637"</definedName>
    <definedName name="IQ_INVEST_SECURITY_CF_BNK">"c638"</definedName>
    <definedName name="IQ_INVEST_SECURITY_CF_BR">"c639"</definedName>
    <definedName name="IQ_INVEST_SECURITY_CF_FIN">"c640"</definedName>
    <definedName name="IQ_INVEST_SECURITY_CF_INS">"c641"</definedName>
    <definedName name="IQ_INVEST_SECURITY_CF_REIT">"c642"</definedName>
    <definedName name="IQ_INVEST_SECURITY_CF_UTI">"c643"</definedName>
    <definedName name="IQ_IPRD">"c644"</definedName>
    <definedName name="IQ_ISS_DEBT_NET">"c1391"</definedName>
    <definedName name="IQ_ISS_STOCK_NET">"c1601"</definedName>
    <definedName name="IQ_JR_SUB_DEBT">"c2534"</definedName>
    <definedName name="IQ_JR_SUB_DEBT_EBITDA">"c2560"</definedName>
    <definedName name="IQ_JR_SUB_DEBT_EBITDA_CAPEX">"c2561"</definedName>
    <definedName name="IQ_JR_SUB_DEBT_PCT">"c2535"</definedName>
    <definedName name="IQ_LAND">"c645"</definedName>
    <definedName name="IQ_LAST_SPLIT_DATE">"c2095"</definedName>
    <definedName name="IQ_LAST_SPLIT_FACTOR">"c2093"</definedName>
    <definedName name="IQ_LASTPRICINGDATE">"c3051"</definedName>
    <definedName name="IQ_LASTSALEPRICE">"c646"</definedName>
    <definedName name="IQ_LASTSALEPRICE_DATE">"c2109"</definedName>
    <definedName name="IQ_LATESTK">1000</definedName>
    <definedName name="IQ_LATESTQ">500</definedName>
    <definedName name="IQ_LEGAL_SETTLE">"c647"</definedName>
    <definedName name="IQ_LEGAL_SETTLE_BNK">"c648"</definedName>
    <definedName name="IQ_LEGAL_SETTLE_BR">"c649"</definedName>
    <definedName name="IQ_LEGAL_SETTLE_FIN">"c650"</definedName>
    <definedName name="IQ_LEGAL_SETTLE_INS">"c651"</definedName>
    <definedName name="IQ_LEGAL_SETTLE_REIT">"c652"</definedName>
    <definedName name="IQ_LEGAL_SETTLE_UTI">"c653"</definedName>
    <definedName name="IQ_LEVERAGE_RATIO">"c654"</definedName>
    <definedName name="IQ_LEVERED_FCF">"c1907"</definedName>
    <definedName name="IQ_LFCF_10YR_ANN_GROWTH">"c1942"</definedName>
    <definedName name="IQ_LFCF_1YR_ANN_GROWTH">"c1937"</definedName>
    <definedName name="IQ_LFCF_2YR_ANN_GROWTH">"c1938"</definedName>
    <definedName name="IQ_LFCF_3YR_ANN_GROWTH">"c1939"</definedName>
    <definedName name="IQ_LFCF_5YR_ANN_GROWTH">"c1940"</definedName>
    <definedName name="IQ_LFCF_7YR_ANN_GROWTH">"c1941"</definedName>
    <definedName name="IQ_LFCF_MARGIN">"c1961"</definedName>
    <definedName name="IQ_LH_STATUTORY_SURPLUS">"c2771"</definedName>
    <definedName name="IQ_LICENSED_POPS">"c2123"</definedName>
    <definedName name="IQ_LIFE_EARNED">"c2739"</definedName>
    <definedName name="IQ_LIFOR">"c655"</definedName>
    <definedName name="IQ_LL">"c656"</definedName>
    <definedName name="IQ_LOAN_LEASE_RECEIV">"c657"</definedName>
    <definedName name="IQ_LOAN_LOSS">"c1386"</definedName>
    <definedName name="IQ_LOAN_SERVICE_REV">"c658"</definedName>
    <definedName name="IQ_LOANS_CF">"c659"</definedName>
    <definedName name="IQ_LOANS_CF_BNK">"c660"</definedName>
    <definedName name="IQ_LOANS_CF_BR">"c661"</definedName>
    <definedName name="IQ_LOANS_CF_FIN">"c662"</definedName>
    <definedName name="IQ_LOANS_CF_INS">"c663"</definedName>
    <definedName name="IQ_LOANS_CF_REIT">"c664"</definedName>
    <definedName name="IQ_LOANS_CF_UTI">"c665"</definedName>
    <definedName name="IQ_LOANS_FOR_SALE">"c666"</definedName>
    <definedName name="IQ_LOANS_PAST_DUE">"c667"</definedName>
    <definedName name="IQ_LOANS_RECEIV_CURRENT">"c668"</definedName>
    <definedName name="IQ_LOANS_RECEIV_LT">"c669"</definedName>
    <definedName name="IQ_LOANS_RECEIV_LT_UTI">"c670"</definedName>
    <definedName name="IQ_LONG_TERM_DEBT">"c1387"</definedName>
    <definedName name="IQ_LONG_TERM_DEBT_OVER_TOTAL_CAP">"c1388"</definedName>
    <definedName name="IQ_LONG_TERM_GROWTH">"c671"</definedName>
    <definedName name="IQ_LONG_TERM_INV">"c1389"</definedName>
    <definedName name="IQ_LOSS_LOSS_EXP">"c672"</definedName>
    <definedName name="IQ_LOSS_TO_NET_EARNED">"c2751"</definedName>
    <definedName name="IQ_LOW_TARGET_PRICE">"c1652"</definedName>
    <definedName name="IQ_LOWPRICE">"c673"</definedName>
    <definedName name="IQ_LT_DEBT">"c674"</definedName>
    <definedName name="IQ_LT_DEBT_BNK">"c675"</definedName>
    <definedName name="IQ_LT_DEBT_BR">"c676"</definedName>
    <definedName name="IQ_LT_DEBT_CAPITAL">"c677"</definedName>
    <definedName name="IQ_LT_DEBT_CAPITAL_LEASES">"c2542"</definedName>
    <definedName name="IQ_LT_DEBT_CAPITAL_LEASES_PCT">"c2543"</definedName>
    <definedName name="IQ_LT_DEBT_EQUITY">"c678"</definedName>
    <definedName name="IQ_LT_DEBT_FIN">"c679"</definedName>
    <definedName name="IQ_LT_DEBT_INS">"c680"</definedName>
    <definedName name="IQ_LT_DEBT_ISSUED">"c681"</definedName>
    <definedName name="IQ_LT_DEBT_ISSUED_BNK">"c682"</definedName>
    <definedName name="IQ_LT_DEBT_ISSUED_BR">"c683"</definedName>
    <definedName name="IQ_LT_DEBT_ISSUED_FIN">"c684"</definedName>
    <definedName name="IQ_LT_DEBT_ISSUED_INS">"c685"</definedName>
    <definedName name="IQ_LT_DEBT_ISSUED_REIT">"c686"</definedName>
    <definedName name="IQ_LT_DEBT_ISSUED_UTI">"c687"</definedName>
    <definedName name="IQ_LT_DEBT_REIT">"c688"</definedName>
    <definedName name="IQ_LT_DEBT_REPAID">"c689"</definedName>
    <definedName name="IQ_LT_DEBT_REPAID_BNK">"c690"</definedName>
    <definedName name="IQ_LT_DEBT_REPAID_BR">"c691"</definedName>
    <definedName name="IQ_LT_DEBT_REPAID_FIN">"c692"</definedName>
    <definedName name="IQ_LT_DEBT_REPAID_INS">"c693"</definedName>
    <definedName name="IQ_LT_DEBT_REPAID_REIT">"c694"</definedName>
    <definedName name="IQ_LT_DEBT_REPAID_UTI">"c695"</definedName>
    <definedName name="IQ_LT_DEBT_UTI">"c696"</definedName>
    <definedName name="IQ_LT_INVEST">"c697"</definedName>
    <definedName name="IQ_LT_INVEST_BR">"c698"</definedName>
    <definedName name="IQ_LT_INVEST_FIN">"c699"</definedName>
    <definedName name="IQ_LT_INVEST_REIT">"c700"</definedName>
    <definedName name="IQ_LT_INVEST_UTI">"c701"</definedName>
    <definedName name="IQ_LT_NOTE_RECEIV">"c1602"</definedName>
    <definedName name="IQ_LTD_DUE_AFTER_FIVE">"c704"</definedName>
    <definedName name="IQ_LTD_DUE_CY">"c705"</definedName>
    <definedName name="IQ_LTD_DUE_CY1">"c706"</definedName>
    <definedName name="IQ_LTD_DUE_CY2">"c707"</definedName>
    <definedName name="IQ_LTD_DUE_CY3">"c708"</definedName>
    <definedName name="IQ_LTD_DUE_CY4">"c709"</definedName>
    <definedName name="IQ_LTD_DUE_NEXT_FIVE">"c710"</definedName>
    <definedName name="IQ_LTM">2000</definedName>
    <definedName name="IQ_LTM_REVENUE_OVER_EMPLOYEES">"c1437"</definedName>
    <definedName name="IQ_MACHINERY">"c711"</definedName>
    <definedName name="IQ_MAINT_CAPEX">"c2947"</definedName>
    <definedName name="IQ_MAINT_REPAIR">"c2087"</definedName>
    <definedName name="IQ_MARKET_CAP_LFCF">"c2209"</definedName>
    <definedName name="IQ_MARKETCAP">"c712"</definedName>
    <definedName name="IQ_MARKETING">"c2239"</definedName>
    <definedName name="IQ_MC_RATIO">"c2783"</definedName>
    <definedName name="IQ_MC_STATUTORY_SURPLUS">"c2772"</definedName>
    <definedName name="IQ_MEDIAN_TARGET_PRICE">"c1650"</definedName>
    <definedName name="IQ_MERGER">"c713"</definedName>
    <definedName name="IQ_MERGER_BNK">"c714"</definedName>
    <definedName name="IQ_MERGER_BR">"c715"</definedName>
    <definedName name="IQ_MERGER_FIN">"c716"</definedName>
    <definedName name="IQ_MERGER_INS">"c717"</definedName>
    <definedName name="IQ_MERGER_REIT">"c718"</definedName>
    <definedName name="IQ_MERGER_RESTRUCTURE">"c719"</definedName>
    <definedName name="IQ_MERGER_RESTRUCTURE_BNK">"c720"</definedName>
    <definedName name="IQ_MERGER_RESTRUCTURE_BR">"c721"</definedName>
    <definedName name="IQ_MERGER_RESTRUCTURE_FIN">"c722"</definedName>
    <definedName name="IQ_MERGER_RESTRUCTURE_INS">"c723"</definedName>
    <definedName name="IQ_MERGER_RESTRUCTURE_REIT">"c724"</definedName>
    <definedName name="IQ_MERGER_RESTRUCTURE_UTI">"c725"</definedName>
    <definedName name="IQ_MERGER_UTI">"c726"</definedName>
    <definedName name="IQ_MINORITY_INTEREST">"c727"</definedName>
    <definedName name="IQ_MINORITY_INTEREST_BNK">"c728"</definedName>
    <definedName name="IQ_MINORITY_INTEREST_BR">"c729"</definedName>
    <definedName name="IQ_MINORITY_INTEREST_CF">"c730"</definedName>
    <definedName name="IQ_MINORITY_INTEREST_FIN">"c731"</definedName>
    <definedName name="IQ_MINORITY_INTEREST_INS">"c732"</definedName>
    <definedName name="IQ_MINORITY_INTEREST_IS">"c733"</definedName>
    <definedName name="IQ_MINORITY_INTEREST_REIT">"c734"</definedName>
    <definedName name="IQ_MINORITY_INTEREST_TOTAL">"c1905"</definedName>
    <definedName name="IQ_MINORITY_INTEREST_UTI">"c735"</definedName>
    <definedName name="IQ_MISC_ADJUST_CF">"c736"</definedName>
    <definedName name="IQ_MISC_EARN_ADJ">"c1603"</definedName>
    <definedName name="IQ_MKTCAP_EBT_EXCL">"c737"</definedName>
    <definedName name="IQ_MKTCAP_EBT_EXCL_AVG">"c738"</definedName>
    <definedName name="IQ_MKTCAP_EBT_INCL_AVG">"c739"</definedName>
    <definedName name="IQ_MKTCAP_TOTAL_REV">"c740"</definedName>
    <definedName name="IQ_MKTCAP_TOTAL_REV_AVG">"c741"</definedName>
    <definedName name="IQ_MKTCAP_TOTAL_REV_FWD">"c742"</definedName>
    <definedName name="IQ_MM_ACCOUNT">"c743"</definedName>
    <definedName name="IQ_MORT_BANK_ACT">"c744"</definedName>
    <definedName name="IQ_MORT_BANKING_FEE">"c745"</definedName>
    <definedName name="IQ_MORT_INT_INC">"c746"</definedName>
    <definedName name="IQ_MORT_LOANS">"c747"</definedName>
    <definedName name="IQ_MORT_SECURITY">"c748"</definedName>
    <definedName name="IQ_MORTGAGE_SERV_RIGHTS">"c2242"</definedName>
    <definedName name="IQ_NAV_ACT_OR_EST">"c2225"</definedName>
    <definedName name="IQ_NAV_EST">"c1751"</definedName>
    <definedName name="IQ_NAV_HIGH_EST">"c1753"</definedName>
    <definedName name="IQ_NAV_LOW_EST">"c1754"</definedName>
    <definedName name="IQ_NAV_MEDIAN_EST">"c1752"</definedName>
    <definedName name="IQ_NAV_NUM_EST">"c1755"</definedName>
    <definedName name="IQ_NAV_STDDEV_EST">"c1756"</definedName>
    <definedName name="IQ_NET_CHANGE">"c749"</definedName>
    <definedName name="IQ_NET_CLAIM_EXP_INCUR">"c2757"</definedName>
    <definedName name="IQ_NET_CLAIM_EXP_INCUR_CY">"c2761"</definedName>
    <definedName name="IQ_NET_CLAIM_EXP_INCUR_PY">"c2762"</definedName>
    <definedName name="IQ_NET_CLAIM_EXP_PAID">"c2760"</definedName>
    <definedName name="IQ_NET_CLAIM_EXP_PAID_CY">"c2763"</definedName>
    <definedName name="IQ_NET_CLAIM_EXP_PAID_PY">"c2764"</definedName>
    <definedName name="IQ_NET_CLAIM_EXP_RES">"c2754"</definedName>
    <definedName name="IQ_NET_DEBT">"c1584"</definedName>
    <definedName name="IQ_NET_DEBT_EBITDA">"c750"</definedName>
    <definedName name="IQ_NET_DEBT_EBITDA_CAPEX">"c2949"</definedName>
    <definedName name="IQ_NET_DEBT_ISSUED">"c751"</definedName>
    <definedName name="IQ_NET_DEBT_ISSUED_BNK">"c752"</definedName>
    <definedName name="IQ_NET_DEBT_ISSUED_BR">"c753"</definedName>
    <definedName name="IQ_NET_DEBT_ISSUED_FIN">"c754"</definedName>
    <definedName name="IQ_NET_DEBT_ISSUED_INS">"c755"</definedName>
    <definedName name="IQ_NET_DEBT_ISSUED_REIT">"c756"</definedName>
    <definedName name="IQ_NET_DEBT_ISSUED_UTI">"c757"</definedName>
    <definedName name="IQ_NET_EARNED">"c2734"</definedName>
    <definedName name="IQ_NET_INC">"c1394"</definedName>
    <definedName name="IQ_NET_INC_BEFORE">"c1368"</definedName>
    <definedName name="IQ_NET_INC_CF">"c1397"</definedName>
    <definedName name="IQ_NET_INC_MARGIN">"c1398"</definedName>
    <definedName name="IQ_NET_INT_INC_10YR_ANN_GROWTH">"c758"</definedName>
    <definedName name="IQ_NET_INT_INC_1YR_ANN_GROWTH">"c759"</definedName>
    <definedName name="IQ_NET_INT_INC_2YR_ANN_GROWTH">"c760"</definedName>
    <definedName name="IQ_NET_INT_INC_3YR_ANN_GROWTH">"c761"</definedName>
    <definedName name="IQ_NET_INT_INC_5YR_ANN_GROWTH">"c762"</definedName>
    <definedName name="IQ_NET_INT_INC_7YR_ANN_GROWTH">"c763"</definedName>
    <definedName name="IQ_NET_INT_INC_BNK">"c764"</definedName>
    <definedName name="IQ_NET_INT_INC_BR">"c765"</definedName>
    <definedName name="IQ_NET_INT_INC_FIN">"c766"</definedName>
    <definedName name="IQ_NET_INT_INC_TOTAL_REV">"c767"</definedName>
    <definedName name="IQ_NET_INT_MARGIN">"c768"</definedName>
    <definedName name="IQ_NET_INTEREST_EXP">"c769"</definedName>
    <definedName name="IQ_NET_INTEREST_EXP_REIT">"c770"</definedName>
    <definedName name="IQ_NET_INTEREST_EXP_UTI">"c771"</definedName>
    <definedName name="IQ_NET_INTEREST_INC">"c1392"</definedName>
    <definedName name="IQ_NET_INTEREST_INC_AFTER_LL">"c1604"</definedName>
    <definedName name="IQ_NET_LIFE_INS_IN_FORCE">"c2769"</definedName>
    <definedName name="IQ_NET_LOANS">"c772"</definedName>
    <definedName name="IQ_NET_LOANS_10YR_ANN_GROWTH">"c773"</definedName>
    <definedName name="IQ_NET_LOANS_1YR_ANN_GROWTH">"c774"</definedName>
    <definedName name="IQ_NET_LOANS_2YR_ANN_GROWTH">"c775"</definedName>
    <definedName name="IQ_NET_LOANS_3YR_ANN_GROWTH">"c776"</definedName>
    <definedName name="IQ_NET_LOANS_5YR_ANN_GROWTH">"c777"</definedName>
    <definedName name="IQ_NET_LOANS_7YR_ANN_GROWTH">"c778"</definedName>
    <definedName name="IQ_NET_LOANS_TOTAL_DEPOSITS">"c779"</definedName>
    <definedName name="IQ_NET_RENTAL_EXP_FN">"c780"</definedName>
    <definedName name="IQ_NET_TO_GROSS_EARNED">"c2750"</definedName>
    <definedName name="IQ_NET_TO_GROSS_WRITTEN">"c2729"</definedName>
    <definedName name="IQ_NET_WRITTEN">"c2728"</definedName>
    <definedName name="IQ_NEW_PREM">"c2785"</definedName>
    <definedName name="IQ_NI">"c781"</definedName>
    <definedName name="IQ_NI_10YR_ANN_GROWTH">"c782"</definedName>
    <definedName name="IQ_NI_1YR_ANN_GROWTH">"c783"</definedName>
    <definedName name="IQ_NI_2YR_ANN_GROWTH">"c784"</definedName>
    <definedName name="IQ_NI_3YR_ANN_GROWTH">"c785"</definedName>
    <definedName name="IQ_NI_5YR_ANN_GROWTH">"c786"</definedName>
    <definedName name="IQ_NI_7YR_ANN_GROWTH">"c787"</definedName>
    <definedName name="IQ_NI_ACT_OR_EST">"c2222"</definedName>
    <definedName name="IQ_NI_AFTER_CAPITALIZED">"c788"</definedName>
    <definedName name="IQ_NI_AVAIL_EXCL">"c789"</definedName>
    <definedName name="IQ_NI_AVAIL_EXCL_MARGIN">"c790"</definedName>
    <definedName name="IQ_NI_AVAIL_INCL">"c791"</definedName>
    <definedName name="IQ_NI_BEFORE_CAPITALIZED">"c792"</definedName>
    <definedName name="IQ_NI_CF">"c793"</definedName>
    <definedName name="IQ_NI_EST">"c1716"</definedName>
    <definedName name="IQ_NI_GW_EST">"c1723"</definedName>
    <definedName name="IQ_NI_GW_HIGH_EST">"c1725"</definedName>
    <definedName name="IQ_NI_GW_LOW_EST">"c1726"</definedName>
    <definedName name="IQ_NI_GW_MEDIAN_EST">"c1724"</definedName>
    <definedName name="IQ_NI_GW_NUM_EST">"c1727"</definedName>
    <definedName name="IQ_NI_GW_STDDEV_EST">"c1728"</definedName>
    <definedName name="IQ_NI_HIGH_EST">"c1718"</definedName>
    <definedName name="IQ_NI_LOW_EST">"c1719"</definedName>
    <definedName name="IQ_NI_MARGIN">"c794"</definedName>
    <definedName name="IQ_NI_MEDIAN_EST">"c1717"</definedName>
    <definedName name="IQ_NI_NORM">"c1901"</definedName>
    <definedName name="IQ_NI_NORM_10YR_ANN_GROWTH">"c1960"</definedName>
    <definedName name="IQ_NI_NORM_1YR_ANN_GROWTH">"c1955"</definedName>
    <definedName name="IQ_NI_NORM_2YR_ANN_GROWTH">"c1956"</definedName>
    <definedName name="IQ_NI_NORM_3YR_ANN_GROWTH">"c1957"</definedName>
    <definedName name="IQ_NI_NORM_5YR_ANN_GROWTH">"c1958"</definedName>
    <definedName name="IQ_NI_NORM_7YR_ANN_GROWTH">"c1959"</definedName>
    <definedName name="IQ_NI_NORM_MARGIN">"c1964"</definedName>
    <definedName name="IQ_NI_NUM_EST">"c1720"</definedName>
    <definedName name="IQ_NI_REPORTED_EST">"c1730"</definedName>
    <definedName name="IQ_NI_REPORTED_HIGH_EST">"c1732"</definedName>
    <definedName name="IQ_NI_REPORTED_LOW_EST">"c1733"</definedName>
    <definedName name="IQ_NI_REPORTED_MEDIAN_EST">"c1731"</definedName>
    <definedName name="IQ_NI_REPORTED_NUM_EST">"c1734"</definedName>
    <definedName name="IQ_NI_REPORTED_STDDEV_EST">"c1735"</definedName>
    <definedName name="IQ_NI_SFAS">"c795"</definedName>
    <definedName name="IQ_NI_STDDEV_EST">"c1721"</definedName>
    <definedName name="IQ_NON_ACCRUAL_LOANS">"c796"</definedName>
    <definedName name="IQ_NON_CASH">"c1399"</definedName>
    <definedName name="IQ_NON_CASH_ITEMS">"c797"</definedName>
    <definedName name="IQ_NON_INS_EXP">"c798"</definedName>
    <definedName name="IQ_NON_INS_REV">"c799"</definedName>
    <definedName name="IQ_NON_INT_BEAR_CD">"c800"</definedName>
    <definedName name="IQ_NON_INT_EXP">"c801"</definedName>
    <definedName name="IQ_NON_INT_INC">"c802"</definedName>
    <definedName name="IQ_NON_INT_INC_10YR_ANN_GROWTH">"c803"</definedName>
    <definedName name="IQ_NON_INT_INC_1YR_ANN_GROWTH">"c804"</definedName>
    <definedName name="IQ_NON_INT_INC_2YR_ANN_GROWTH">"c805"</definedName>
    <definedName name="IQ_NON_INT_INC_3YR_ANN_GROWTH">"c806"</definedName>
    <definedName name="IQ_NON_INT_INC_5YR_ANN_GROWTH">"c807"</definedName>
    <definedName name="IQ_NON_INT_INC_7YR_ANN_GROWTH">"c808"</definedName>
    <definedName name="IQ_NON_INTEREST_EXP">"c1400"</definedName>
    <definedName name="IQ_NON_INTEREST_INC">"c1401"</definedName>
    <definedName name="IQ_NON_OPER_EXP">"c809"</definedName>
    <definedName name="IQ_NON_OPER_INC">"c810"</definedName>
    <definedName name="IQ_NON_PERF_ASSETS_10YR_ANN_GROWTH">"c811"</definedName>
    <definedName name="IQ_NON_PERF_ASSETS_1YR_ANN_GROWTH">"c812"</definedName>
    <definedName name="IQ_NON_PERF_ASSETS_2YR_ANN_GROWTH">"c813"</definedName>
    <definedName name="IQ_NON_PERF_ASSETS_3YR_ANN_GROWTH">"c814"</definedName>
    <definedName name="IQ_NON_PERF_ASSETS_5YR_ANN_GROWTH">"c815"</definedName>
    <definedName name="IQ_NON_PERF_ASSETS_7YR_ANN_GROWTH">"c816"</definedName>
    <definedName name="IQ_NON_PERF_ASSETS_TOTAL_ASSETS">"c817"</definedName>
    <definedName name="IQ_NON_PERF_LOANS_10YR_ANN_GROWTH">"c818"</definedName>
    <definedName name="IQ_NON_PERF_LOANS_1YR_ANN_GROWTH">"c819"</definedName>
    <definedName name="IQ_NON_PERF_LOANS_2YR_ANN_GROWTH">"c820"</definedName>
    <definedName name="IQ_NON_PERF_LOANS_3YR_ANN_GROWTH">"c821"</definedName>
    <definedName name="IQ_NON_PERF_LOANS_5YR_ANN_GROWTH">"c822"</definedName>
    <definedName name="IQ_NON_PERF_LOANS_7YR_ANN_GROWTH">"c823"</definedName>
    <definedName name="IQ_NON_PERF_LOANS_TOTAL_ASSETS">"c824"</definedName>
    <definedName name="IQ_NON_PERF_LOANS_TOTAL_LOANS">"c825"</definedName>
    <definedName name="IQ_NON_PERFORMING_ASSETS">"c826"</definedName>
    <definedName name="IQ_NON_PERFORMING_LOANS">"c827"</definedName>
    <definedName name="IQ_NONCASH_PENSION_EXP">"c3000"</definedName>
    <definedName name="IQ_NONRECOURSE_DEBT">"c2550"</definedName>
    <definedName name="IQ_NONRECOURSE_DEBT_PCT">"c2551"</definedName>
    <definedName name="IQ_NONUTIL_REV">"c2089"</definedName>
    <definedName name="IQ_NORM_EPS_ACT_OR_EST">"c2249"</definedName>
    <definedName name="IQ_NORMAL_INC_AFTER">"c1605"</definedName>
    <definedName name="IQ_NORMAL_INC_AVAIL">"c1606"</definedName>
    <definedName name="IQ_NORMAL_INC_BEFORE">"c1607"</definedName>
    <definedName name="IQ_NOTES_PAY">"c1423"</definedName>
    <definedName name="IQ_NOW_ACCOUNT">"c828"</definedName>
    <definedName name="IQ_NPPE">"c829"</definedName>
    <definedName name="IQ_NPPE_10YR_ANN_GROWTH">"c830"</definedName>
    <definedName name="IQ_NPPE_1YR_ANN_GROWTH">"c831"</definedName>
    <definedName name="IQ_NPPE_2YR_ANN_GROWTH">"c832"</definedName>
    <definedName name="IQ_NPPE_3YR_ANN_GROWTH">"c833"</definedName>
    <definedName name="IQ_NPPE_5YR_ANN_GROWTH">"c834"</definedName>
    <definedName name="IQ_NPPE_7YR_ANN_GROWTH">"c835"</definedName>
    <definedName name="IQ_NTM">6000</definedName>
    <definedName name="IQ_NUKE">"c836"</definedName>
    <definedName name="IQ_NUKE_CF">"c837"</definedName>
    <definedName name="IQ_NUKE_CONTR">"c838"</definedName>
    <definedName name="IQ_NUM_BRANCHES">"c2088"</definedName>
    <definedName name="IQ_NUMBER_ADRHOLDERS">"c1970"</definedName>
    <definedName name="IQ_NUMBER_DAYS">"c1904"</definedName>
    <definedName name="IQ_NUMBER_SHAREHOLDERS">"c1967"</definedName>
    <definedName name="IQ_NUMBER_SHAREHOLDERS_CLASSA">"c1968"</definedName>
    <definedName name="IQ_NUMBER_SHAREHOLDERS_OTHER">"c1969"</definedName>
    <definedName name="IQ_OCCUPY_EXP">"c839"</definedName>
    <definedName name="IQ_OG_10DISC">"c1998"</definedName>
    <definedName name="IQ_OG_10DISC_GAS">"c2018"</definedName>
    <definedName name="IQ_OG_10DISC_OIL">"c2008"</definedName>
    <definedName name="IQ_OG_ACQ_COST_PROVED">"c1975"</definedName>
    <definedName name="IQ_OG_ACQ_COST_PROVED_GAS">"c1987"</definedName>
    <definedName name="IQ_OG_ACQ_COST_PROVED_OIL">"c1981"</definedName>
    <definedName name="IQ_OG_ACQ_COST_UNPROVED">"c1976"</definedName>
    <definedName name="IQ_OG_ACQ_COST_UNPROVED_GAS">"c1988"</definedName>
    <definedName name="IQ_OG_ACQ_COST_UNPROVED_OIL">"c1982"</definedName>
    <definedName name="IQ_OG_AVG_DAILY_PROD_GAS">"c2910"</definedName>
    <definedName name="IQ_OG_AVG_DAILY_PROD_NGL">"c2911"</definedName>
    <definedName name="IQ_OG_AVG_DAILY_PROD_OIL">"c2909"</definedName>
    <definedName name="IQ_OG_CLOSE_BALANCE_GAS">"c2049"</definedName>
    <definedName name="IQ_OG_CLOSE_BALANCE_NGL">"c2920"</definedName>
    <definedName name="IQ_OG_CLOSE_BALANCE_OIL">"c2037"</definedName>
    <definedName name="IQ_OG_DCF_BEFORE_TAXES">"c2023"</definedName>
    <definedName name="IQ_OG_DCF_BEFORE_TAXES_GAS">"c2025"</definedName>
    <definedName name="IQ_OG_DCF_BEFORE_TAXES_OIL">"c2024"</definedName>
    <definedName name="IQ_OG_DEVELOPED_RESERVES_GAS">"c2053"</definedName>
    <definedName name="IQ_OG_DEVELOPED_RESERVES_NGL">"c2922"</definedName>
    <definedName name="IQ_OG_DEVELOPED_RESERVES_OIL">"c2054"</definedName>
    <definedName name="IQ_OG_DEVELOPMENT_COSTS">"c1978"</definedName>
    <definedName name="IQ_OG_DEVELOPMENT_COSTS_GAS">"c1990"</definedName>
    <definedName name="IQ_OG_DEVELOPMENT_COSTS_OIL">"c1984"</definedName>
    <definedName name="IQ_OG_EQUITY_DCF">"c2002"</definedName>
    <definedName name="IQ_OG_EQUITY_DCF_GAS">"c2022"</definedName>
    <definedName name="IQ_OG_EQUITY_DCF_OIL">"c2012"</definedName>
    <definedName name="IQ_OG_EQUTY_RESERVES_GAS">"c2050"</definedName>
    <definedName name="IQ_OG_EQUTY_RESERVES_NGL">"c2921"</definedName>
    <definedName name="IQ_OG_EQUTY_RESERVES_OIL">"c2038"</definedName>
    <definedName name="IQ_OG_EXPLORATION_COSTS">"c1977"</definedName>
    <definedName name="IQ_OG_EXPLORATION_COSTS_GAS">"c1989"</definedName>
    <definedName name="IQ_OG_EXPLORATION_COSTS_OIL">"c1983"</definedName>
    <definedName name="IQ_OG_EXT_DISC_GAS">"c2043"</definedName>
    <definedName name="IQ_OG_EXT_DISC_NGL">"c2914"</definedName>
    <definedName name="IQ_OG_EXT_DISC_OIL">"c2031"</definedName>
    <definedName name="IQ_OG_FUTURE_CASH_INFLOWS">"c1993"</definedName>
    <definedName name="IQ_OG_FUTURE_CASH_INFLOWS_GAS">"c2013"</definedName>
    <definedName name="IQ_OG_FUTURE_CASH_INFLOWS_OIL">"c2003"</definedName>
    <definedName name="IQ_OG_FUTURE_DEVELOPMENT_COSTS">"c1995"</definedName>
    <definedName name="IQ_OG_FUTURE_DEVELOPMENT_COSTS_GAS">"c2015"</definedName>
    <definedName name="IQ_OG_FUTURE_DEVELOPMENT_COSTS_OIL">"c2005"</definedName>
    <definedName name="IQ_OG_FUTURE_INC_TAXES">"c1997"</definedName>
    <definedName name="IQ_OG_FUTURE_INC_TAXES_GAS">"c2017"</definedName>
    <definedName name="IQ_OG_FUTURE_INC_TAXES_OIL">"c2007"</definedName>
    <definedName name="IQ_OG_FUTURE_PRODUCTION_COSTS">"c1994"</definedName>
    <definedName name="IQ_OG_FUTURE_PRODUCTION_COSTS_GAS">"c2014"</definedName>
    <definedName name="IQ_OG_FUTURE_PRODUCTION_COSTS_OIL">"c2004"</definedName>
    <definedName name="IQ_OG_GAS_PRICE_HEDGED">"c2056"</definedName>
    <definedName name="IQ_OG_GAS_PRICE_UNHEDGED">"c2058"</definedName>
    <definedName name="IQ_OG_IMPROVED_RECOVERY_GAS">"c2044"</definedName>
    <definedName name="IQ_OG_IMPROVED_RECOVERY_NGL">"c2915"</definedName>
    <definedName name="IQ_OG_IMPROVED_RECOVERY_OIL">"c2032"</definedName>
    <definedName name="IQ_OG_LIQUID_GAS_PRICE_HEDGED">"c2233"</definedName>
    <definedName name="IQ_OG_LIQUID_GAS_PRICE_UNHEDGED">"c2234"</definedName>
    <definedName name="IQ_OG_NET_FUTURE_CASH_FLOWS">"c1996"</definedName>
    <definedName name="IQ_OG_NET_FUTURE_CASH_FLOWS_GAS">"c2016"</definedName>
    <definedName name="IQ_OG_NET_FUTURE_CASH_FLOWS_OIL">"c2006"</definedName>
    <definedName name="IQ_OG_OIL_PRICE_HEDGED">"c2055"</definedName>
    <definedName name="IQ_OG_OIL_PRICE_UNHEDGED">"c2057"</definedName>
    <definedName name="IQ_OG_OPEN_BALANCE_GAS">"c2041"</definedName>
    <definedName name="IQ_OG_OPEN_BALANCE_NGL">"c2912"</definedName>
    <definedName name="IQ_OG_OPEN_BALANCE_OIL">"c2029"</definedName>
    <definedName name="IQ_OG_OTHER_ADJ_FCF">"c1999"</definedName>
    <definedName name="IQ_OG_OTHER_ADJ_FCF_GAS">"c2019"</definedName>
    <definedName name="IQ_OG_OTHER_ADJ_FCF_OIL">"c2009"</definedName>
    <definedName name="IQ_OG_OTHER_ADJ_GAS">"c2048"</definedName>
    <definedName name="IQ_OG_OTHER_ADJ_NGL">"c2919"</definedName>
    <definedName name="IQ_OG_OTHER_ADJ_OIL">"c2036"</definedName>
    <definedName name="IQ_OG_OTHER_COSTS">"c1979"</definedName>
    <definedName name="IQ_OG_OTHER_COSTS_GAS">"c1991"</definedName>
    <definedName name="IQ_OG_OTHER_COSTS_OIL">"c1985"</definedName>
    <definedName name="IQ_OG_PRODUCTION_GAS">"c2047"</definedName>
    <definedName name="IQ_OG_PRODUCTION_NGL">"c2918"</definedName>
    <definedName name="IQ_OG_PRODUCTION_OIL">"c2035"</definedName>
    <definedName name="IQ_OG_PURCHASES_GAS">"c2045"</definedName>
    <definedName name="IQ_OG_PURCHASES_NGL">"c2916"</definedName>
    <definedName name="IQ_OG_PURCHASES_OIL">"c2033"</definedName>
    <definedName name="IQ_OG_REVISIONS_GAS">"c2042"</definedName>
    <definedName name="IQ_OG_REVISIONS_NGL">"c2913"</definedName>
    <definedName name="IQ_OG_REVISIONS_OIL">"c2030"</definedName>
    <definedName name="IQ_OG_SALES_IN_PLACE_GAS">"c2046"</definedName>
    <definedName name="IQ_OG_SALES_IN_PLACE_NGL">"c2917"</definedName>
    <definedName name="IQ_OG_SALES_IN_PLACE_OIL">"c2034"</definedName>
    <definedName name="IQ_OG_STANDARDIZED_DCF">"c2000"</definedName>
    <definedName name="IQ_OG_STANDARDIZED_DCF_GAS">"c2020"</definedName>
    <definedName name="IQ_OG_STANDARDIZED_DCF_HEDGED">"c2001"</definedName>
    <definedName name="IQ_OG_STANDARDIZED_DCF_HEDGED_GAS">"c2021"</definedName>
    <definedName name="IQ_OG_STANDARDIZED_DCF_HEDGED_OIL">"c2011"</definedName>
    <definedName name="IQ_OG_STANDARDIZED_DCF_OIL">"c2010"</definedName>
    <definedName name="IQ_OG_TAXES">"c2026"</definedName>
    <definedName name="IQ_OG_TAXES_GAS">"c2028"</definedName>
    <definedName name="IQ_OG_TAXES_OIL">"c2027"</definedName>
    <definedName name="IQ_OG_TOTAL_COSTS">"c1980"</definedName>
    <definedName name="IQ_OG_TOTAL_COSTS_GAS">"c1992"</definedName>
    <definedName name="IQ_OG_TOTAL_COSTS_OIL">"c1986"</definedName>
    <definedName name="IQ_OG_TOTAL_EST_PROVED_RESERVES_GAS">"c2052"</definedName>
    <definedName name="IQ_OG_TOTAL_GAS_PRODUCTION">"c2060"</definedName>
    <definedName name="IQ_OG_TOTAL_LIQUID_GAS_PRODUCTION">"c2235"</definedName>
    <definedName name="IQ_OG_TOTAL_OIL_PRODUCTION">"c2059"</definedName>
    <definedName name="IQ_OG_UNDEVELOPED_RESERVES_GAS">"c2051"</definedName>
    <definedName name="IQ_OG_UNDEVELOPED_RESERVES_NGL">"c2923"</definedName>
    <definedName name="IQ_OG_UNDEVELOPED_RESERVES_OIL">"c2039"</definedName>
    <definedName name="IQ_OIL_IMPAIR">"c840"</definedName>
    <definedName name="IQ_OL_COMM_AFTER_FIVE">"c841"</definedName>
    <definedName name="IQ_OL_COMM_CY">"c842"</definedName>
    <definedName name="IQ_OL_COMM_CY1">"c843"</definedName>
    <definedName name="IQ_OL_COMM_CY2">"c844"</definedName>
    <definedName name="IQ_OL_COMM_CY3">"c845"</definedName>
    <definedName name="IQ_OL_COMM_CY4">"c846"</definedName>
    <definedName name="IQ_OL_COMM_NEXT_FIVE">"c847"</definedName>
    <definedName name="IQ_OPENPRICE">"c848"</definedName>
    <definedName name="IQ_OPER_INC">"c849"</definedName>
    <definedName name="IQ_OPER_INC_ACT_OR_EST">"c2220"</definedName>
    <definedName name="IQ_OPER_INC_BR">"c850"</definedName>
    <definedName name="IQ_OPER_INC_EST">"c1688"</definedName>
    <definedName name="IQ_OPER_INC_FIN">"c851"</definedName>
    <definedName name="IQ_OPER_INC_HIGH_EST">"c1690"</definedName>
    <definedName name="IQ_OPER_INC_INS">"c852"</definedName>
    <definedName name="IQ_OPER_INC_LOW_EST">"c1691"</definedName>
    <definedName name="IQ_OPER_INC_MARGIN">"c1448"</definedName>
    <definedName name="IQ_OPER_INC_MEDIAN_EST">"c1689"</definedName>
    <definedName name="IQ_OPER_INC_NUM_EST">"c1692"</definedName>
    <definedName name="IQ_OPER_INC_REIT">"c853"</definedName>
    <definedName name="IQ_OPER_INC_STDDEV_EST">"c1693"</definedName>
    <definedName name="IQ_OPER_INC_UTI">"c854"</definedName>
    <definedName name="IQ_OPERATIONS_EXP">"c855"</definedName>
    <definedName name="IQ_OPTIONS_BEG_OS">"c1572"</definedName>
    <definedName name="IQ_OPTIONS_CANCELLED">"c856"</definedName>
    <definedName name="IQ_OPTIONS_END_OS">"c1573"</definedName>
    <definedName name="IQ_OPTIONS_EXERCISED">"c2116"</definedName>
    <definedName name="IQ_OPTIONS_GRANTED">"c2673"</definedName>
    <definedName name="IQ_OPTIONS_ISSUED">"c857"</definedName>
    <definedName name="IQ_OPTIONS_STRIKE_PRICE_GRANTED">"c2678"</definedName>
    <definedName name="IQ_OPTIONS_STRIKE_PRICE_OS">"c2677"</definedName>
    <definedName name="IQ_ORDER_BACKLOG">"c2090"</definedName>
    <definedName name="IQ_OTHER_ADJUST_GROSS_LOANS">"c859"</definedName>
    <definedName name="IQ_OTHER_ASSETS">"c860"</definedName>
    <definedName name="IQ_OTHER_ASSETS_BNK">"c861"</definedName>
    <definedName name="IQ_OTHER_ASSETS_BR">"c862"</definedName>
    <definedName name="IQ_OTHER_ASSETS_FIN">"c863"</definedName>
    <definedName name="IQ_OTHER_ASSETS_INS">"c864"</definedName>
    <definedName name="IQ_OTHER_ASSETS_REIT">"c865"</definedName>
    <definedName name="IQ_OTHER_ASSETS_SERV_RIGHTS">"c2243"</definedName>
    <definedName name="IQ_OTHER_ASSETS_UTI">"c866"</definedName>
    <definedName name="IQ_OTHER_BEARING_LIAB">"c1608"</definedName>
    <definedName name="IQ_OTHER_BENEFITS_OBLIGATION">"c867"</definedName>
    <definedName name="IQ_OTHER_CA">"c868"</definedName>
    <definedName name="IQ_OTHER_CA_SUPPL">"c869"</definedName>
    <definedName name="IQ_OTHER_CA_SUPPL_BNK">"c870"</definedName>
    <definedName name="IQ_OTHER_CA_SUPPL_BR">"c871"</definedName>
    <definedName name="IQ_OTHER_CA_SUPPL_FIN">"c872"</definedName>
    <definedName name="IQ_OTHER_CA_SUPPL_INS">"c873"</definedName>
    <definedName name="IQ_OTHER_CA_SUPPL_REIT">"c874"</definedName>
    <definedName name="IQ_OTHER_CA_SUPPL_UTI">"c875"</definedName>
    <definedName name="IQ_OTHER_CA_UTI">"c876"</definedName>
    <definedName name="IQ_OTHER_CL">"c877"</definedName>
    <definedName name="IQ_OTHER_CL_SUPPL">"c878"</definedName>
    <definedName name="IQ_OTHER_CL_SUPPL_BNK">"c879"</definedName>
    <definedName name="IQ_OTHER_CL_SUPPL_BR">"c880"</definedName>
    <definedName name="IQ_OTHER_CL_SUPPL_FIN">"c881"</definedName>
    <definedName name="IQ_OTHER_CL_SUPPL_REIT">"c882"</definedName>
    <definedName name="IQ_OTHER_CL_SUPPL_UTI">"c883"</definedName>
    <definedName name="IQ_OTHER_CL_UTI">"c884"</definedName>
    <definedName name="IQ_OTHER_CURRENT_ASSETS">"c1403"</definedName>
    <definedName name="IQ_OTHER_CURRENT_LIAB">"c1404"</definedName>
    <definedName name="IQ_OTHER_DEBT">"c2507"</definedName>
    <definedName name="IQ_OTHER_DEBT_PCT">"c2508"</definedName>
    <definedName name="IQ_OTHER_DEP">"c885"</definedName>
    <definedName name="IQ_OTHER_EARNING">"c1609"</definedName>
    <definedName name="IQ_OTHER_EQUITY">"c886"</definedName>
    <definedName name="IQ_OTHER_EQUITY_BNK">"c887"</definedName>
    <definedName name="IQ_OTHER_EQUITY_BR">"c888"</definedName>
    <definedName name="IQ_OTHER_EQUITY_FIN">"c889"</definedName>
    <definedName name="IQ_OTHER_EQUITY_INS">"c890"</definedName>
    <definedName name="IQ_OTHER_EQUITY_REIT">"c891"</definedName>
    <definedName name="IQ_OTHER_EQUITY_UTI">"c892"</definedName>
    <definedName name="IQ_OTHER_FINANCE_ACT">"c893"</definedName>
    <definedName name="IQ_OTHER_FINANCE_ACT_BNK">"c894"</definedName>
    <definedName name="IQ_OTHER_FINANCE_ACT_BR">"c895"</definedName>
    <definedName name="IQ_OTHER_FINANCE_ACT_FIN">"c896"</definedName>
    <definedName name="IQ_OTHER_FINANCE_ACT_INS">"c897"</definedName>
    <definedName name="IQ_OTHER_FINANCE_ACT_REIT">"c898"</definedName>
    <definedName name="IQ_OTHER_FINANCE_ACT_SUPPL">"c899"</definedName>
    <definedName name="IQ_OTHER_FINANCE_ACT_SUPPL_BNK">"c900"</definedName>
    <definedName name="IQ_OTHER_FINANCE_ACT_SUPPL_BR">"c901"</definedName>
    <definedName name="IQ_OTHER_FINANCE_ACT_SUPPL_FIN">"c902"</definedName>
    <definedName name="IQ_OTHER_FINANCE_ACT_SUPPL_INS">"c903"</definedName>
    <definedName name="IQ_OTHER_FINANCE_ACT_SUPPL_REIT">"c904"</definedName>
    <definedName name="IQ_OTHER_FINANCE_ACT_SUPPL_UTI">"c905"</definedName>
    <definedName name="IQ_OTHER_FINANCE_ACT_UTI">"c906"</definedName>
    <definedName name="IQ_OTHER_INTAN">"c907"</definedName>
    <definedName name="IQ_OTHER_INTAN_BNK">"c908"</definedName>
    <definedName name="IQ_OTHER_INTAN_BR">"c909"</definedName>
    <definedName name="IQ_OTHER_INTAN_FIN">"c910"</definedName>
    <definedName name="IQ_OTHER_INTAN_INS">"c911"</definedName>
    <definedName name="IQ_OTHER_INTAN_REIT">"c912"</definedName>
    <definedName name="IQ_OTHER_INTAN_UTI">"c913"</definedName>
    <definedName name="IQ_OTHER_INV">"c914"</definedName>
    <definedName name="IQ_OTHER_INVEST">"c915"</definedName>
    <definedName name="IQ_OTHER_INVEST_ACT">"c916"</definedName>
    <definedName name="IQ_OTHER_INVEST_ACT_BNK">"c917"</definedName>
    <definedName name="IQ_OTHER_INVEST_ACT_BR">"c918"</definedName>
    <definedName name="IQ_OTHER_INVEST_ACT_FIN">"c919"</definedName>
    <definedName name="IQ_OTHER_INVEST_ACT_INS">"c920"</definedName>
    <definedName name="IQ_OTHER_INVEST_ACT_REIT">"c921"</definedName>
    <definedName name="IQ_OTHER_INVEST_ACT_SUPPL">"c922"</definedName>
    <definedName name="IQ_OTHER_INVEST_ACT_SUPPL_BNK">"c923"</definedName>
    <definedName name="IQ_OTHER_INVEST_ACT_SUPPL_BR">"c924"</definedName>
    <definedName name="IQ_OTHER_INVEST_ACT_SUPPL_FIN">"c925"</definedName>
    <definedName name="IQ_OTHER_INVEST_ACT_SUPPL_INS">"c926"</definedName>
    <definedName name="IQ_OTHER_INVEST_ACT_SUPPL_REIT">"c927"</definedName>
    <definedName name="IQ_OTHER_INVEST_ACT_SUPPL_UTI">"c928"</definedName>
    <definedName name="IQ_OTHER_INVEST_ACT_UTI">"c929"</definedName>
    <definedName name="IQ_OTHER_INVESTING">"c1408"</definedName>
    <definedName name="IQ_OTHER_LIAB">"c930"</definedName>
    <definedName name="IQ_OTHER_LIAB_BNK">"c931"</definedName>
    <definedName name="IQ_OTHER_LIAB_BR">"c932"</definedName>
    <definedName name="IQ_OTHER_LIAB_FIN">"c933"</definedName>
    <definedName name="IQ_OTHER_LIAB_INS">"c934"</definedName>
    <definedName name="IQ_OTHER_LIAB_LT">"c935"</definedName>
    <definedName name="IQ_OTHER_LIAB_LT_BNK">"c936"</definedName>
    <definedName name="IQ_OTHER_LIAB_LT_BR">"c937"</definedName>
    <definedName name="IQ_OTHER_LIAB_LT_FIN">"c938"</definedName>
    <definedName name="IQ_OTHER_LIAB_LT_INS">"c939"</definedName>
    <definedName name="IQ_OTHER_LIAB_LT_REIT">"c940"</definedName>
    <definedName name="IQ_OTHER_LIAB_LT_UTI">"c941"</definedName>
    <definedName name="IQ_OTHER_LIAB_REIT">"c942"</definedName>
    <definedName name="IQ_OTHER_LIAB_UTI">"c943"</definedName>
    <definedName name="IQ_OTHER_LIAB_WRITTEN">"c944"</definedName>
    <definedName name="IQ_OTHER_LOANS">"c945"</definedName>
    <definedName name="IQ_OTHER_LONG_TERM">"c1409"</definedName>
    <definedName name="IQ_OTHER_LT_ASSETS">"c946"</definedName>
    <definedName name="IQ_OTHER_LT_ASSETS_BNK">"c947"</definedName>
    <definedName name="IQ_OTHER_LT_ASSETS_BR">"c948"</definedName>
    <definedName name="IQ_OTHER_LT_ASSETS_FIN">"c949"</definedName>
    <definedName name="IQ_OTHER_LT_ASSETS_INS">"c950"</definedName>
    <definedName name="IQ_OTHER_LT_ASSETS_REIT">"c951"</definedName>
    <definedName name="IQ_OTHER_LT_ASSETS_UTI">"c952"</definedName>
    <definedName name="IQ_OTHER_NET">"c1453"</definedName>
    <definedName name="IQ_OTHER_NON_INT_EXP">"c953"</definedName>
    <definedName name="IQ_OTHER_NON_INT_EXP_TOTAL">"c954"</definedName>
    <definedName name="IQ_OTHER_NON_INT_INC">"c955"</definedName>
    <definedName name="IQ_OTHER_NON_OPER_EXP">"c956"</definedName>
    <definedName name="IQ_OTHER_NON_OPER_EXP_BR">"c957"</definedName>
    <definedName name="IQ_OTHER_NON_OPER_EXP_FIN">"c958"</definedName>
    <definedName name="IQ_OTHER_NON_OPER_EXP_INS">"c959"</definedName>
    <definedName name="IQ_OTHER_NON_OPER_EXP_REIT">"c960"</definedName>
    <definedName name="IQ_OTHER_NON_OPER_EXP_SUPPL">"c961"</definedName>
    <definedName name="IQ_OTHER_NON_OPER_EXP_SUPPL_BR">"c962"</definedName>
    <definedName name="IQ_OTHER_NON_OPER_EXP_SUPPL_FIN">"c963"</definedName>
    <definedName name="IQ_OTHER_NON_OPER_EXP_SUPPL_INS">"c964"</definedName>
    <definedName name="IQ_OTHER_NON_OPER_EXP_SUPPL_REIT">"c965"</definedName>
    <definedName name="IQ_OTHER_NON_OPER_EXP_SUPPL_UTI">"c966"</definedName>
    <definedName name="IQ_OTHER_NON_OPER_EXP_UTI">"c967"</definedName>
    <definedName name="IQ_OTHER_OPER">"c982"</definedName>
    <definedName name="IQ_OTHER_OPER_ACT">"c983"</definedName>
    <definedName name="IQ_OTHER_OPER_ACT_BNK">"c984"</definedName>
    <definedName name="IQ_OTHER_OPER_ACT_BR">"c985"</definedName>
    <definedName name="IQ_OTHER_OPER_ACT_FIN">"c986"</definedName>
    <definedName name="IQ_OTHER_OPER_ACT_INS">"c987"</definedName>
    <definedName name="IQ_OTHER_OPER_ACT_REIT">"c988"</definedName>
    <definedName name="IQ_OTHER_OPER_ACT_UTI">"c989"</definedName>
    <definedName name="IQ_OTHER_OPER_BR">"c990"</definedName>
    <definedName name="IQ_OTHER_OPER_FIN">"c991"</definedName>
    <definedName name="IQ_OTHER_OPER_INS">"c992"</definedName>
    <definedName name="IQ_OTHER_OPER_REIT">"c993"</definedName>
    <definedName name="IQ_OTHER_OPER_SUPPL_BR">"c994"</definedName>
    <definedName name="IQ_OTHER_OPER_SUPPL_FIN">"c995"</definedName>
    <definedName name="IQ_OTHER_OPER_SUPPL_INS">"c996"</definedName>
    <definedName name="IQ_OTHER_OPER_SUPPL_REIT">"c997"</definedName>
    <definedName name="IQ_OTHER_OPER_SUPPL_UTI">"c998"</definedName>
    <definedName name="IQ_OTHER_OPER_TOT_BNK">"c999"</definedName>
    <definedName name="IQ_OTHER_OPER_TOT_BR">"c1000"</definedName>
    <definedName name="IQ_OTHER_OPER_TOT_FIN">"c1001"</definedName>
    <definedName name="IQ_OTHER_OPER_TOT_INS">"c1002"</definedName>
    <definedName name="IQ_OTHER_OPER_TOT_REIT">"c1003"</definedName>
    <definedName name="IQ_OTHER_OPER_TOT_UTI">"c1004"</definedName>
    <definedName name="IQ_OTHER_OPER_UTI">"c1005"</definedName>
    <definedName name="IQ_OTHER_OPTIONS_BEG_OS">"c2686"</definedName>
    <definedName name="IQ_OTHER_OPTIONS_CANCELLED">"c2689"</definedName>
    <definedName name="IQ_OTHER_OPTIONS_END_OS">"c2690"</definedName>
    <definedName name="IQ_OTHER_OPTIONS_EXERCISED">"c2688"</definedName>
    <definedName name="IQ_OTHER_OPTIONS_GRANTED">"c2687"</definedName>
    <definedName name="IQ_OTHER_OPTIONS_STRIKE_PRICE_OS">"c2691"</definedName>
    <definedName name="IQ_OTHER_OUTSTANDING_BS_DATE">"c1972"</definedName>
    <definedName name="IQ_OTHER_OUTSTANDING_FILING_DATE">"c1974"</definedName>
    <definedName name="IQ_OTHER_PC_WRITTEN">"c1006"</definedName>
    <definedName name="IQ_OTHER_REAL_ESTATE">"c1007"</definedName>
    <definedName name="IQ_OTHER_RECEIV">"c1008"</definedName>
    <definedName name="IQ_OTHER_RECEIV_INS">"c1009"</definedName>
    <definedName name="IQ_OTHER_REV">"c1010"</definedName>
    <definedName name="IQ_OTHER_REV_BR">"c1011"</definedName>
    <definedName name="IQ_OTHER_REV_FIN">"c1012"</definedName>
    <definedName name="IQ_OTHER_REV_INS">"c1013"</definedName>
    <definedName name="IQ_OTHER_REV_REIT">"c1014"</definedName>
    <definedName name="IQ_OTHER_REV_SUPPL">"c1015"</definedName>
    <definedName name="IQ_OTHER_REV_SUPPL_BR">"c1016"</definedName>
    <definedName name="IQ_OTHER_REV_SUPPL_FIN">"c1017"</definedName>
    <definedName name="IQ_OTHER_REV_SUPPL_INS">"c1018"</definedName>
    <definedName name="IQ_OTHER_REV_SUPPL_REIT">"c1019"</definedName>
    <definedName name="IQ_OTHER_REV_SUPPL_UTI">"c1020"</definedName>
    <definedName name="IQ_OTHER_REV_UTI">"c1021"</definedName>
    <definedName name="IQ_OTHER_REVENUE">"c1410"</definedName>
    <definedName name="IQ_OTHER_STRIKE_PRICE_GRANTED">"c2692"</definedName>
    <definedName name="IQ_OTHER_UNDRAWN">"c2522"</definedName>
    <definedName name="IQ_OTHER_UNUSUAL">"c1488"</definedName>
    <definedName name="IQ_OTHER_UNUSUAL_BNK">"c1560"</definedName>
    <definedName name="IQ_OTHER_UNUSUAL_BR">"c1561"</definedName>
    <definedName name="IQ_OTHER_UNUSUAL_FIN">"c1562"</definedName>
    <definedName name="IQ_OTHER_UNUSUAL_INS">"c1563"</definedName>
    <definedName name="IQ_OTHER_UNUSUAL_REIT">"c1564"</definedName>
    <definedName name="IQ_OTHER_UNUSUAL_SUPPL">"c1494"</definedName>
    <definedName name="IQ_OTHER_UNUSUAL_SUPPL_BNK">"c1495"</definedName>
    <definedName name="IQ_OTHER_UNUSUAL_SUPPL_BR">"c1496"</definedName>
    <definedName name="IQ_OTHER_UNUSUAL_SUPPL_FIN">"c1497"</definedName>
    <definedName name="IQ_OTHER_UNUSUAL_SUPPL_INS">"c1498"</definedName>
    <definedName name="IQ_OTHER_UNUSUAL_SUPPL_REIT">"c1499"</definedName>
    <definedName name="IQ_OTHER_UNUSUAL_SUPPL_UTI">"c1500"</definedName>
    <definedName name="IQ_OTHER_UNUSUAL_UTI">"c1565"</definedName>
    <definedName name="IQ_OTHER_WARRANTS_BEG_OS">"c2712"</definedName>
    <definedName name="IQ_OTHER_WARRANTS_CANCELLED">"c2715"</definedName>
    <definedName name="IQ_OTHER_WARRANTS_END_OS">"c2716"</definedName>
    <definedName name="IQ_OTHER_WARRANTS_EXERCISED">"c2714"</definedName>
    <definedName name="IQ_OTHER_WARRANTS_ISSUED">"c2713"</definedName>
    <definedName name="IQ_OTHER_WARRANTS_STRIKE_PRICE_ISSUED">"c2718"</definedName>
    <definedName name="IQ_OTHER_WARRANTS_STRIKE_PRICE_OS">"c2717"</definedName>
    <definedName name="IQ_OUTSTANDING_BS_DATE">"c2128"</definedName>
    <definedName name="IQ_OUTSTANDING_FILING_DATE">"c1023"</definedName>
    <definedName name="IQ_PART_TIME">"c1024"</definedName>
    <definedName name="IQ_PAY_ACCRUED">"c1457"</definedName>
    <definedName name="IQ_PAYOUT_RATIO">"c1900"</definedName>
    <definedName name="IQ_PBV">"c1025"</definedName>
    <definedName name="IQ_PBV_AVG">"c1026"</definedName>
    <definedName name="IQ_PC_EARNED">"c2749"</definedName>
    <definedName name="IQ_PC_GAAP_COMBINED_RATIO">"c2781"</definedName>
    <definedName name="IQ_PC_GAAP_COMBINED_RATIO_EXCL_CL">"c2782"</definedName>
    <definedName name="IQ_PC_GAAP_EXPENSE_RATIO">"c2780"</definedName>
    <definedName name="IQ_PC_GAAP_LOSS">"c2779"</definedName>
    <definedName name="IQ_PC_POLICY_BENEFITS_EXP">"c2790"</definedName>
    <definedName name="IQ_PC_STAT_COMBINED_RATIO">"c2778"</definedName>
    <definedName name="IQ_PC_STAT_COMBINED_RATIO_EXCL_DIV">"c2777"</definedName>
    <definedName name="IQ_PC_STAT_DIVIDEND_RATIO">"c2776"</definedName>
    <definedName name="IQ_PC_STAT_EXPENSE_RATIO">"c2775"</definedName>
    <definedName name="IQ_PC_STAT_LOSS_RATIO">"c2774"</definedName>
    <definedName name="IQ_PC_STATUTORY_SURPLUS">"c2770"</definedName>
    <definedName name="IQ_PC_WRITTEN">"c1027"</definedName>
    <definedName name="IQ_PE_EXCL">"c1028"</definedName>
    <definedName name="IQ_PE_EXCL_AVG">"c1029"</definedName>
    <definedName name="IQ_PE_EXCL_FWD">"c1030"</definedName>
    <definedName name="IQ_PE_NORMALIZED">"c2207"</definedName>
    <definedName name="IQ_PE_RATIO">"c1610"</definedName>
    <definedName name="IQ_PEG_FWD">"c1863"</definedName>
    <definedName name="IQ_PENSION">"c1031"</definedName>
    <definedName name="IQ_PERCENT_CHANGE_EST_5YR_GROWTH_RATE_12MONTHS">"c1852"</definedName>
    <definedName name="IQ_PERCENT_CHANGE_EST_5YR_GROWTH_RATE_18MONTHS">"c1853"</definedName>
    <definedName name="IQ_PERCENT_CHANGE_EST_5YR_GROWTH_RATE_3MONTHS">"c1849"</definedName>
    <definedName name="IQ_PERCENT_CHANGE_EST_5YR_GROWTH_RATE_6MONTHS">"c1850"</definedName>
    <definedName name="IQ_PERCENT_CHANGE_EST_5YR_GROWTH_RATE_9MONTHS">"c1851"</definedName>
    <definedName name="IQ_PERCENT_CHANGE_EST_5YR_GROWTH_RATE_DAY">"c1846"</definedName>
    <definedName name="IQ_PERCENT_CHANGE_EST_5YR_GROWTH_RATE_MONTH">"c1848"</definedName>
    <definedName name="IQ_PERCENT_CHANGE_EST_5YR_GROWTH_RATE_WEEK">"c1847"</definedName>
    <definedName name="IQ_PERCENT_CHANGE_EST_CFPS_12MONTHS">"c1812"</definedName>
    <definedName name="IQ_PERCENT_CHANGE_EST_CFPS_18MONTHS">"c1813"</definedName>
    <definedName name="IQ_PERCENT_CHANGE_EST_CFPS_3MONTHS">"c1809"</definedName>
    <definedName name="IQ_PERCENT_CHANGE_EST_CFPS_6MONTHS">"c1810"</definedName>
    <definedName name="IQ_PERCENT_CHANGE_EST_CFPS_9MONTHS">"c1811"</definedName>
    <definedName name="IQ_PERCENT_CHANGE_EST_CFPS_DAY">"c1806"</definedName>
    <definedName name="IQ_PERCENT_CHANGE_EST_CFPS_MONTH">"c1808"</definedName>
    <definedName name="IQ_PERCENT_CHANGE_EST_CFPS_WEEK">"c1807"</definedName>
    <definedName name="IQ_PERCENT_CHANGE_EST_DPS_12MONTHS">"c1820"</definedName>
    <definedName name="IQ_PERCENT_CHANGE_EST_DPS_18MONTHS">"c1821"</definedName>
    <definedName name="IQ_PERCENT_CHANGE_EST_DPS_3MONTHS">"c1817"</definedName>
    <definedName name="IQ_PERCENT_CHANGE_EST_DPS_6MONTHS">"c1818"</definedName>
    <definedName name="IQ_PERCENT_CHANGE_EST_DPS_9MONTHS">"c1819"</definedName>
    <definedName name="IQ_PERCENT_CHANGE_EST_DPS_DAY">"c1814"</definedName>
    <definedName name="IQ_PERCENT_CHANGE_EST_DPS_MONTH">"c1816"</definedName>
    <definedName name="IQ_PERCENT_CHANGE_EST_DPS_WEEK">"c1815"</definedName>
    <definedName name="IQ_PERCENT_CHANGE_EST_EBITDA_12MONTHS">"c1804"</definedName>
    <definedName name="IQ_PERCENT_CHANGE_EST_EBITDA_18MONTHS">"c1805"</definedName>
    <definedName name="IQ_PERCENT_CHANGE_EST_EBITDA_3MONTHS">"c1801"</definedName>
    <definedName name="IQ_PERCENT_CHANGE_EST_EBITDA_6MONTHS">"c1802"</definedName>
    <definedName name="IQ_PERCENT_CHANGE_EST_EBITDA_9MONTHS">"c1803"</definedName>
    <definedName name="IQ_PERCENT_CHANGE_EST_EBITDA_DAY">"c1798"</definedName>
    <definedName name="IQ_PERCENT_CHANGE_EST_EBITDA_MONTH">"c1800"</definedName>
    <definedName name="IQ_PERCENT_CHANGE_EST_EBITDA_WEEK">"c1799"</definedName>
    <definedName name="IQ_PERCENT_CHANGE_EST_EPS_12MONTHS">"c1788"</definedName>
    <definedName name="IQ_PERCENT_CHANGE_EST_EPS_18MONTHS">"c1789"</definedName>
    <definedName name="IQ_PERCENT_CHANGE_EST_EPS_3MONTHS">"c1785"</definedName>
    <definedName name="IQ_PERCENT_CHANGE_EST_EPS_6MONTHS">"c1786"</definedName>
    <definedName name="IQ_PERCENT_CHANGE_EST_EPS_9MONTHS">"c1787"</definedName>
    <definedName name="IQ_PERCENT_CHANGE_EST_EPS_DAY">"c1782"</definedName>
    <definedName name="IQ_PERCENT_CHANGE_EST_EPS_MONTH">"c1784"</definedName>
    <definedName name="IQ_PERCENT_CHANGE_EST_EPS_WEEK">"c1783"</definedName>
    <definedName name="IQ_PERCENT_CHANGE_EST_FFO_12MONTHS">"c1828"</definedName>
    <definedName name="IQ_PERCENT_CHANGE_EST_FFO_18MONTHS">"c1829"</definedName>
    <definedName name="IQ_PERCENT_CHANGE_EST_FFO_3MONTHS">"c1825"</definedName>
    <definedName name="IQ_PERCENT_CHANGE_EST_FFO_6MONTHS">"c1826"</definedName>
    <definedName name="IQ_PERCENT_CHANGE_EST_FFO_9MONTHS">"c1827"</definedName>
    <definedName name="IQ_PERCENT_CHANGE_EST_FFO_DAY">"c1822"</definedName>
    <definedName name="IQ_PERCENT_CHANGE_EST_FFO_MONTH">"c1824"</definedName>
    <definedName name="IQ_PERCENT_CHANGE_EST_FFO_WEEK">"c1823"</definedName>
    <definedName name="IQ_PERCENT_CHANGE_EST_PRICE_TARGET_12MONTHS">"c1844"</definedName>
    <definedName name="IQ_PERCENT_CHANGE_EST_PRICE_TARGET_18MONTHS">"c1845"</definedName>
    <definedName name="IQ_PERCENT_CHANGE_EST_PRICE_TARGET_3MONTHS">"c1841"</definedName>
    <definedName name="IQ_PERCENT_CHANGE_EST_PRICE_TARGET_6MONTHS">"c1842"</definedName>
    <definedName name="IQ_PERCENT_CHANGE_EST_PRICE_TARGET_9MONTHS">"c1843"</definedName>
    <definedName name="IQ_PERCENT_CHANGE_EST_PRICE_TARGET_DAY">"c1838"</definedName>
    <definedName name="IQ_PERCENT_CHANGE_EST_PRICE_TARGET_MONTH">"c1840"</definedName>
    <definedName name="IQ_PERCENT_CHANGE_EST_PRICE_TARGET_WEEK">"c1839"</definedName>
    <definedName name="IQ_PERCENT_CHANGE_EST_RECO_12MONTHS">"c1836"</definedName>
    <definedName name="IQ_PERCENT_CHANGE_EST_RECO_18MONTHS">"c1837"</definedName>
    <definedName name="IQ_PERCENT_CHANGE_EST_RECO_3MONTHS">"c1833"</definedName>
    <definedName name="IQ_PERCENT_CHANGE_EST_RECO_6MONTHS">"c1834"</definedName>
    <definedName name="IQ_PERCENT_CHANGE_EST_RECO_9MONTHS">"c1835"</definedName>
    <definedName name="IQ_PERCENT_CHANGE_EST_RECO_DAY">"c1830"</definedName>
    <definedName name="IQ_PERCENT_CHANGE_EST_RECO_MONTH">"c1832"</definedName>
    <definedName name="IQ_PERCENT_CHANGE_EST_RECO_WEEK">"c1831"</definedName>
    <definedName name="IQ_PERCENT_CHANGE_EST_REV_12MONTHS">"c1796"</definedName>
    <definedName name="IQ_PERCENT_CHANGE_EST_REV_18MONTHS">"c1797"</definedName>
    <definedName name="IQ_PERCENT_CHANGE_EST_REV_3MONTHS">"c1793"</definedName>
    <definedName name="IQ_PERCENT_CHANGE_EST_REV_6MONTHS">"c1794"</definedName>
    <definedName name="IQ_PERCENT_CHANGE_EST_REV_9MONTHS">"c1795"</definedName>
    <definedName name="IQ_PERCENT_CHANGE_EST_REV_DAY">"c1790"</definedName>
    <definedName name="IQ_PERCENT_CHANGE_EST_REV_MONTH">"c1792"</definedName>
    <definedName name="IQ_PERCENT_CHANGE_EST_REV_WEEK">"c1791"</definedName>
    <definedName name="IQ_PERIODDATE">"c1414"</definedName>
    <definedName name="IQ_PERIODDATE_BS">"c1032"</definedName>
    <definedName name="IQ_PERIODDATE_CF">"c1033"</definedName>
    <definedName name="IQ_PERIODDATE_IS">"c1034"</definedName>
    <definedName name="IQ_PERIODLENGTH_CF">"c1502"</definedName>
    <definedName name="IQ_PERIODLENGTH_IS">"c1503"</definedName>
    <definedName name="IQ_PERTYPE">"c1611"</definedName>
    <definedName name="IQ_PLL">"c2114"</definedName>
    <definedName name="IQ_POLICY_BENEFITS">"c1036"</definedName>
    <definedName name="IQ_POLICY_COST">"c1037"</definedName>
    <definedName name="IQ_POLICY_LIAB">"c1612"</definedName>
    <definedName name="IQ_POLICY_LOANS">"c1038"</definedName>
    <definedName name="IQ_POST_RETIRE_EXP">"c1039"</definedName>
    <definedName name="IQ_POSTPAID_CHURN">"c2121"</definedName>
    <definedName name="IQ_POSTPAID_SUBS">"c2118"</definedName>
    <definedName name="IQ_POTENTIAL_UPSIDE">"c1855"</definedName>
    <definedName name="IQ_PRE_OPEN_COST">"c1040"</definedName>
    <definedName name="IQ_PRE_TAX_ACT_OR_EST">"c2221"</definedName>
    <definedName name="IQ_PREF_CONVERT">"c1041"</definedName>
    <definedName name="IQ_PREF_DIV_CF">"c1042"</definedName>
    <definedName name="IQ_PREF_DIV_OTHER">"c1043"</definedName>
    <definedName name="IQ_PREF_DIVID">"c1461"</definedName>
    <definedName name="IQ_PREF_EQUITY">"c1044"</definedName>
    <definedName name="IQ_PREF_ISSUED">"c1045"</definedName>
    <definedName name="IQ_PREF_ISSUED_BNK">"c1046"</definedName>
    <definedName name="IQ_PREF_ISSUED_BR">"c1047"</definedName>
    <definedName name="IQ_PREF_ISSUED_FIN">"c1048"</definedName>
    <definedName name="IQ_PREF_ISSUED_INS">"c1049"</definedName>
    <definedName name="IQ_PREF_ISSUED_REIT">"c1050"</definedName>
    <definedName name="IQ_PREF_ISSUED_UTI">"c1051"</definedName>
    <definedName name="IQ_PREF_NON_REDEEM">"c1052"</definedName>
    <definedName name="IQ_PREF_OTHER">"c1053"</definedName>
    <definedName name="IQ_PREF_OTHER_BNK">"c1054"</definedName>
    <definedName name="IQ_PREF_OTHER_BR">"c1055"</definedName>
    <definedName name="IQ_PREF_OTHER_FIN">"c1056"</definedName>
    <definedName name="IQ_PREF_OTHER_INS">"c1057"</definedName>
    <definedName name="IQ_PREF_OTHER_REIT">"c1058"</definedName>
    <definedName name="IQ_PREF_REDEEM">"c1059"</definedName>
    <definedName name="IQ_PREF_REP">"c1060"</definedName>
    <definedName name="IQ_PREF_REP_BNK">"c1061"</definedName>
    <definedName name="IQ_PREF_REP_BR">"c1062"</definedName>
    <definedName name="IQ_PREF_REP_FIN">"c1063"</definedName>
    <definedName name="IQ_PREF_REP_INS">"c1064"</definedName>
    <definedName name="IQ_PREF_REP_REIT">"c1065"</definedName>
    <definedName name="IQ_PREF_REP_UTI">"c1066"</definedName>
    <definedName name="IQ_PREF_STOCK">"c1416"</definedName>
    <definedName name="IQ_PREF_TOT">"c1415"</definedName>
    <definedName name="IQ_PREMIUMS_ANNUITY_REV">"c1067"</definedName>
    <definedName name="IQ_PREPAID_CHURN">"c2120"</definedName>
    <definedName name="IQ_PREPAID_EXP">"c1068"</definedName>
    <definedName name="IQ_PREPAID_EXPEN">"c1418"</definedName>
    <definedName name="IQ_PREPAID_SUBS">"c2117"</definedName>
    <definedName name="IQ_PRETAX_GW_INC_EST">"c1702"</definedName>
    <definedName name="IQ_PRETAX_GW_INC_HIGH_EST">"c1704"</definedName>
    <definedName name="IQ_PRETAX_GW_INC_LOW_EST">"c1705"</definedName>
    <definedName name="IQ_PRETAX_GW_INC_MEDIAN_EST">"c1703"</definedName>
    <definedName name="IQ_PRETAX_GW_INC_NUM_EST">"c1706"</definedName>
    <definedName name="IQ_PRETAX_GW_INC_STDDEV_EST">"c1707"</definedName>
    <definedName name="IQ_PRETAX_INC_EST">"c1695"</definedName>
    <definedName name="IQ_PRETAX_INC_HIGH_EST">"c1697"</definedName>
    <definedName name="IQ_PRETAX_INC_LOW_EST">"c1698"</definedName>
    <definedName name="IQ_PRETAX_INC_MEDIAN_EST">"c1696"</definedName>
    <definedName name="IQ_PRETAX_INC_NUM_EST">"c1699"</definedName>
    <definedName name="IQ_PRETAX_INC_STDDEV_EST">"c1700"</definedName>
    <definedName name="IQ_PRETAX_REPORT_INC_EST">"c1709"</definedName>
    <definedName name="IQ_PRETAX_REPORT_INC_HIGH_EST">"c1711"</definedName>
    <definedName name="IQ_PRETAX_REPORT_INC_LOW_EST">"c1712"</definedName>
    <definedName name="IQ_PRETAX_REPORT_INC_MEDIAN_EST">"c1710"</definedName>
    <definedName name="IQ_PRETAX_REPORT_INC_NUM_EST">"c1713"</definedName>
    <definedName name="IQ_PRETAX_REPORT_INC_STDDEV_EST">"c1714"</definedName>
    <definedName name="IQ_PRICE_CFPS_FWD">"c2237"</definedName>
    <definedName name="IQ_PRICE_OVER_BVPS">"c1412"</definedName>
    <definedName name="IQ_PRICE_OVER_LTM_EPS">"c1413"</definedName>
    <definedName name="IQ_PRICE_TARGET">"c82"</definedName>
    <definedName name="IQ_PRICEDATE">"c1069"</definedName>
    <definedName name="IQ_PRICING_DATE">"c1613"</definedName>
    <definedName name="IQ_PRIMARY_INDUSTRY">"c1070"</definedName>
    <definedName name="IQ_PRO_FORMA_BASIC_EPS">"c1614"</definedName>
    <definedName name="IQ_PRO_FORMA_DILUT_EPS">"c1615"</definedName>
    <definedName name="IQ_PRO_FORMA_NET_INC">"c1452"</definedName>
    <definedName name="IQ_PROFESSIONAL">"c1071"</definedName>
    <definedName name="IQ_PROFESSIONAL_TITLE">"c1072"</definedName>
    <definedName name="IQ_PROJECTED_PENSION_OBLIGATION">"c1292"</definedName>
    <definedName name="IQ_PROJECTED_PENSION_OBLIGATION_DOMESTIC">"c2656"</definedName>
    <definedName name="IQ_PROJECTED_PENSION_OBLIGATION_FOREIGN">"c2664"</definedName>
    <definedName name="IQ_PROPERTY_EXP">"c1073"</definedName>
    <definedName name="IQ_PROPERTY_GROSS">"c1379"</definedName>
    <definedName name="IQ_PROPERTY_MGMT_FEE">"c1074"</definedName>
    <definedName name="IQ_PROPERTY_NET">"c1402"</definedName>
    <definedName name="IQ_PROV_BAD_DEBTS">"c1075"</definedName>
    <definedName name="IQ_PROV_BAD_DEBTS_CF">"c1076"</definedName>
    <definedName name="IQ_PROVISION_10YR_ANN_GROWTH">"c1077"</definedName>
    <definedName name="IQ_PROVISION_1YR_ANN_GROWTH">"c1078"</definedName>
    <definedName name="IQ_PROVISION_2YR_ANN_GROWTH">"c1079"</definedName>
    <definedName name="IQ_PROVISION_3YR_ANN_GROWTH">"c1080"</definedName>
    <definedName name="IQ_PROVISION_5YR_ANN_GROWTH">"c1081"</definedName>
    <definedName name="IQ_PROVISION_7YR_ANN_GROWTH">"c1082"</definedName>
    <definedName name="IQ_PROVISION_CHARGE_OFFS">"c1083"</definedName>
    <definedName name="IQ_PTBV">"c1084"</definedName>
    <definedName name="IQ_PTBV_AVG">"c1085"</definedName>
    <definedName name="IQ_QUICK_RATIO">"c1086"</definedName>
    <definedName name="IQ_RATE_COMP_GROWTH_DOMESTIC">"c1087"</definedName>
    <definedName name="IQ_RATE_COMP_GROWTH_FOREIGN">"c1088"</definedName>
    <definedName name="IQ_RAW_INV">"c1089"</definedName>
    <definedName name="IQ_RC">"c2497"</definedName>
    <definedName name="IQ_RC_PCT">"c2498"</definedName>
    <definedName name="IQ_RD_EXP">"c1090"</definedName>
    <definedName name="IQ_RD_EXP_FN">"c1091"</definedName>
    <definedName name="IQ_RE">"c1092"</definedName>
    <definedName name="IQ_REAL_ESTATE">"c1093"</definedName>
    <definedName name="IQ_REAL_ESTATE_ASSETS">"c1094"</definedName>
    <definedName name="IQ_REDEEM_PREF_STOCK">"c1417"</definedName>
    <definedName name="IQ_REG_ASSETS">"c1095"</definedName>
    <definedName name="IQ_REINSUR_PAY">"c1096"</definedName>
    <definedName name="IQ_REINSUR_PAY_CF">"c1097"</definedName>
    <definedName name="IQ_REINSUR_RECOVER">"c1098"</definedName>
    <definedName name="IQ_REINSUR_RECOVER_CF">"c1099"</definedName>
    <definedName name="IQ_REINSURANCE">"c1100"</definedName>
    <definedName name="IQ_RENTAL_REV">"c1101"</definedName>
    <definedName name="IQ_RESEARCH_DEV">"c1419"</definedName>
    <definedName name="IQ_RESIDENTIAL_LOANS">"c1102"</definedName>
    <definedName name="IQ_RESTATEMENT_BS">"c1643"</definedName>
    <definedName name="IQ_RESTATEMENT_CF">"c1644"</definedName>
    <definedName name="IQ_RESTATEMENT_IS">"c1642"</definedName>
    <definedName name="IQ_RESTRICTED_CASH">"c1103"</definedName>
    <definedName name="IQ_RESTRUCTURE">"c1104"</definedName>
    <definedName name="IQ_RESTRUCTURE_BNK">"c1105"</definedName>
    <definedName name="IQ_RESTRUCTURE_BR">"c1106"</definedName>
    <definedName name="IQ_RESTRUCTURE_CF">"c1107"</definedName>
    <definedName name="IQ_RESTRUCTURE_FIN">"c1108"</definedName>
    <definedName name="IQ_RESTRUCTURE_INS">"c1109"</definedName>
    <definedName name="IQ_RESTRUCTURE_REIT">"c1110"</definedName>
    <definedName name="IQ_RESTRUCTURE_UTI">"c1111"</definedName>
    <definedName name="IQ_RESTRUCTURED_LOANS">"c1112"</definedName>
    <definedName name="IQ_RETAIL_ACQUIRED_FRANCHISE_STORES">"c2903"</definedName>
    <definedName name="IQ_RETAIL_ACQUIRED_OWNED_STORES">"c2895"</definedName>
    <definedName name="IQ_RETAIL_ACQUIRED_STORES">"c2887"</definedName>
    <definedName name="IQ_RETAIL_AVG_STORE_SIZE_GROSS">"c2066"</definedName>
    <definedName name="IQ_RETAIL_AVG_STORE_SIZE_NET">"c2067"</definedName>
    <definedName name="IQ_RETAIL_AVG_WK_SALES">"c2891"</definedName>
    <definedName name="IQ_RETAIL_AVG_WK_SALES_FRANCHISE">"c2899"</definedName>
    <definedName name="IQ_RETAIL_AVG_WK_SALES_OWNED">"c2907"</definedName>
    <definedName name="IQ_RETAIL_CLOSED_FRANCHISE_STORES">"c2896"</definedName>
    <definedName name="IQ_RETAIL_CLOSED_OWNED_STORES">"c2904"</definedName>
    <definedName name="IQ_RETAIL_CLOSED_STORES">"c2063"</definedName>
    <definedName name="IQ_RETAIL_FRANCHISE_STORES_BEG">"c2893"</definedName>
    <definedName name="IQ_RETAIL_OPENED_FRANCHISE_STORES">"c2894"</definedName>
    <definedName name="IQ_RETAIL_OPENED_OWNED_STORES">"c2902"</definedName>
    <definedName name="IQ_RETAIL_OPENED_STORES">"c2062"</definedName>
    <definedName name="IQ_RETAIL_OWNED_STORES_BEG">"c2901"</definedName>
    <definedName name="IQ_RETAIL_SALES_SQFT_ALL_GROSS">"c2138"</definedName>
    <definedName name="IQ_RETAIL_SALES_SQFT_ALL_NET">"c2139"</definedName>
    <definedName name="IQ_RETAIL_SALES_SQFT_COMPARABLE_GROSS">"c2136"</definedName>
    <definedName name="IQ_RETAIL_SALES_SQFT_COMPARABLE_NET">"c2137"</definedName>
    <definedName name="IQ_RETAIL_SALES_SQFT_OWNED_GROSS">"c2134"</definedName>
    <definedName name="IQ_RETAIL_SALES_SQFT_OWNED_NET">"c2135"</definedName>
    <definedName name="IQ_RETAIL_SOLD_FRANCHISE_STORES">"c2897"</definedName>
    <definedName name="IQ_RETAIL_SOLD_OWNED_STORES">"c2905"</definedName>
    <definedName name="IQ_RETAIL_SOLD_STORES">"c2889"</definedName>
    <definedName name="IQ_RETAIL_SQ_FOOTAGE">"c2064"</definedName>
    <definedName name="IQ_RETAIL_STORE_SELLING_AREA">"c2065"</definedName>
    <definedName name="IQ_RETAIL_STORES_BEG">"c2885"</definedName>
    <definedName name="IQ_RETAIL_TOTAL_FRANCHISE_STORES">"c2898"</definedName>
    <definedName name="IQ_RETAIL_TOTAL_OWNED_STORES">"c2906"</definedName>
    <definedName name="IQ_RETAIL_TOTAL_STORES">"c2061"</definedName>
    <definedName name="IQ_RETAINED_EARN">"c1420"</definedName>
    <definedName name="IQ_RETURN_ASSETS">"c1113"</definedName>
    <definedName name="IQ_RETURN_ASSETS_BANK">"c1114"</definedName>
    <definedName name="IQ_RETURN_ASSETS_BROK">"c1115"</definedName>
    <definedName name="IQ_RETURN_ASSETS_FS">"c1116"</definedName>
    <definedName name="IQ_RETURN_CAPITAL">"c1117"</definedName>
    <definedName name="IQ_RETURN_EQUITY">"c1118"</definedName>
    <definedName name="IQ_RETURN_EQUITY_BANK">"c1119"</definedName>
    <definedName name="IQ_RETURN_EQUITY_BROK">"c1120"</definedName>
    <definedName name="IQ_RETURN_EQUITY_FS">"c1121"</definedName>
    <definedName name="IQ_RETURN_INVESTMENT">"c1421"</definedName>
    <definedName name="IQ_REV">"c1122"</definedName>
    <definedName name="IQ_REV_BEFORE_LL">"c1123"</definedName>
    <definedName name="IQ_REV_STDDEV_EST">"c1124"</definedName>
    <definedName name="IQ_REV_UTI">"c1125"</definedName>
    <definedName name="IQ_REVENUE">"c1422"</definedName>
    <definedName name="IQ_REVENUE_ACT_OR_EST">"c2214"</definedName>
    <definedName name="IQ_REVENUE_EST">"c1126"</definedName>
    <definedName name="IQ_REVENUE_HIGH_EST">"c1127"</definedName>
    <definedName name="IQ_REVENUE_LOW_EST">"c1128"</definedName>
    <definedName name="IQ_REVENUE_MEDIAN_EST">"c1662"</definedName>
    <definedName name="IQ_REVENUE_NUM_EST">"c1129"</definedName>
    <definedName name="IQ_REVISION_DATE_">39217.4058912037</definedName>
    <definedName name="IQ_RISK_ADJ_BANK_ASSETS">"c2670"</definedName>
    <definedName name="IQ_SALARY">"c1130"</definedName>
    <definedName name="IQ_SALE_INTAN_CF">"c1131"</definedName>
    <definedName name="IQ_SALE_INTAN_CF_BNK">"c1132"</definedName>
    <definedName name="IQ_SALE_INTAN_CF_BR">"c1133"</definedName>
    <definedName name="IQ_SALE_INTAN_CF_FIN">"c1134"</definedName>
    <definedName name="IQ_SALE_INTAN_CF_INS">"c1135"</definedName>
    <definedName name="IQ_SALE_INTAN_CF_REIT">"c1627"</definedName>
    <definedName name="IQ_SALE_INTAN_CF_UTI">"c1136"</definedName>
    <definedName name="IQ_SALE_PPE_CF">"c1137"</definedName>
    <definedName name="IQ_SALE_PPE_CF_BNK">"c1138"</definedName>
    <definedName name="IQ_SALE_PPE_CF_BR">"c1139"</definedName>
    <definedName name="IQ_SALE_PPE_CF_FIN">"c1140"</definedName>
    <definedName name="IQ_SALE_PPE_CF_INS">"c1141"</definedName>
    <definedName name="IQ_SALE_PPE_CF_UTI">"c1142"</definedName>
    <definedName name="IQ_SALE_RE_ASSETS">"c1629"</definedName>
    <definedName name="IQ_SALE_REAL_ESTATE_CF">"c1143"</definedName>
    <definedName name="IQ_SALE_REAL_ESTATE_CF_BNK">"c1144"</definedName>
    <definedName name="IQ_SALE_REAL_ESTATE_CF_BR">"c1145"</definedName>
    <definedName name="IQ_SALE_REAL_ESTATE_CF_FIN">"c1146"</definedName>
    <definedName name="IQ_SALE_REAL_ESTATE_CF_INS">"c1147"</definedName>
    <definedName name="IQ_SALE_REAL_ESTATE_CF_UTI">"c1148"</definedName>
    <definedName name="IQ_SALES_MARKETING">"c2240"</definedName>
    <definedName name="IQ_SAME_STORE">"c1149"</definedName>
    <definedName name="IQ_SAME_STORE_FRANCHISE">"c2900"</definedName>
    <definedName name="IQ_SAME_STORE_OWNED">"c2908"</definedName>
    <definedName name="IQ_SAME_STORE_TOTAL">"c2892"</definedName>
    <definedName name="IQ_SAVING_DEP">"c1150"</definedName>
    <definedName name="IQ_SECUR_RECEIV">"c1151"</definedName>
    <definedName name="IQ_SECURED_DEBT">"c2546"</definedName>
    <definedName name="IQ_SECURED_DEBT_PCT">"c2547"</definedName>
    <definedName name="IQ_SECURITY_BORROW">"c1152"</definedName>
    <definedName name="IQ_SECURITY_OWN">"c1153"</definedName>
    <definedName name="IQ_SECURITY_RESELL">"c1154"</definedName>
    <definedName name="IQ_SEPARATE_ACCT_ASSETS">"c1155"</definedName>
    <definedName name="IQ_SEPARATE_ACCT_LIAB">"c1156"</definedName>
    <definedName name="IQ_SERV_CHARGE_DEPOSITS">"c1157"</definedName>
    <definedName name="IQ_SGA">"c1158"</definedName>
    <definedName name="IQ_SGA_BNK">"c1159"</definedName>
    <definedName name="IQ_SGA_INS">"c1160"</definedName>
    <definedName name="IQ_SGA_MARGIN">"c1898"</definedName>
    <definedName name="IQ_SGA_REIT">"c1161"</definedName>
    <definedName name="IQ_SGA_SUPPL">"c1162"</definedName>
    <definedName name="IQ_SGA_UTI">"c1163"</definedName>
    <definedName name="IQ_SHAREOUTSTANDING">"c1347"</definedName>
    <definedName name="IQ_SHARESOUTSTANDING">"c1164"</definedName>
    <definedName name="IQ_SHORT_INTEREST">"c1165"</definedName>
    <definedName name="IQ_SHORT_INTEREST_OVER_FLOAT">"c1577"</definedName>
    <definedName name="IQ_SHORT_INTEREST_PERCENT">"c1576"</definedName>
    <definedName name="IQ_SHORT_TERM_INVEST">"c1425"</definedName>
    <definedName name="IQ_SMALL_INT_BEAR_CD">"c1166"</definedName>
    <definedName name="IQ_SOFTWARE">"c1167"</definedName>
    <definedName name="IQ_SOURCE">"c1168"</definedName>
    <definedName name="IQ_SPECIAL_DIV_CF">"c1169"</definedName>
    <definedName name="IQ_SPECIAL_DIV_CF_BNK">"c1170"</definedName>
    <definedName name="IQ_SPECIAL_DIV_CF_BR">"c1171"</definedName>
    <definedName name="IQ_SPECIAL_DIV_CF_FIN">"c1172"</definedName>
    <definedName name="IQ_SPECIAL_DIV_CF_INS">"c1173"</definedName>
    <definedName name="IQ_SPECIAL_DIV_CF_REIT">"c1174"</definedName>
    <definedName name="IQ_SPECIAL_DIV_CF_UTI">"c1175"</definedName>
    <definedName name="IQ_SPECIAL_DIV_SHARE">"c3007"</definedName>
    <definedName name="IQ_SR_BONDS_NOTES">"c2501"</definedName>
    <definedName name="IQ_SR_BONDS_NOTES_PCT">"c2502"</definedName>
    <definedName name="IQ_SR_DEBT">"c2526"</definedName>
    <definedName name="IQ_SR_DEBT_EBITDA">"c2552"</definedName>
    <definedName name="IQ_SR_DEBT_EBITDA_CAPEX">"c2553"</definedName>
    <definedName name="IQ_SR_DEBT_PCT">"c2527"</definedName>
    <definedName name="IQ_SR_SUB_DEBT">"c2530"</definedName>
    <definedName name="IQ_SR_SUB_DEBT_EBITDA">"c2556"</definedName>
    <definedName name="IQ_SR_SUB_DEBT_EBITDA_CAPEX">"c2557"</definedName>
    <definedName name="IQ_SR_SUB_DEBT_PCT">"c2531"</definedName>
    <definedName name="IQ_ST_DEBT">"c1176"</definedName>
    <definedName name="IQ_ST_DEBT_BNK">"c1177"</definedName>
    <definedName name="IQ_ST_DEBT_BR">"c1178"</definedName>
    <definedName name="IQ_ST_DEBT_FIN">"c1179"</definedName>
    <definedName name="IQ_ST_DEBT_INS">"c1180"</definedName>
    <definedName name="IQ_ST_DEBT_ISSUED">"c1181"</definedName>
    <definedName name="IQ_ST_DEBT_ISSUED_BNK">"c1182"</definedName>
    <definedName name="IQ_ST_DEBT_ISSUED_BR">"c1183"</definedName>
    <definedName name="IQ_ST_DEBT_ISSUED_FIN">"c1184"</definedName>
    <definedName name="IQ_ST_DEBT_ISSUED_INS">"c1185"</definedName>
    <definedName name="IQ_ST_DEBT_ISSUED_REIT">"c1186"</definedName>
    <definedName name="IQ_ST_DEBT_ISSUED_UTI">"c1187"</definedName>
    <definedName name="IQ_ST_DEBT_PCT">"c2539"</definedName>
    <definedName name="IQ_ST_DEBT_REIT">"c1188"</definedName>
    <definedName name="IQ_ST_DEBT_REPAID">"c1189"</definedName>
    <definedName name="IQ_ST_DEBT_REPAID_BNK">"c1190"</definedName>
    <definedName name="IQ_ST_DEBT_REPAID_BR">"c1191"</definedName>
    <definedName name="IQ_ST_DEBT_REPAID_FIN">"c1192"</definedName>
    <definedName name="IQ_ST_DEBT_REPAID_INS">"c1193"</definedName>
    <definedName name="IQ_ST_DEBT_REPAID_REIT">"c1194"</definedName>
    <definedName name="IQ_ST_DEBT_REPAID_UTI">"c1195"</definedName>
    <definedName name="IQ_ST_DEBT_UTI">"c1196"</definedName>
    <definedName name="IQ_ST_INVEST">"c1197"</definedName>
    <definedName name="IQ_ST_INVEST_UTI">"c1198"</definedName>
    <definedName name="IQ_ST_NOTE_RECEIV">"c1199"</definedName>
    <definedName name="IQ_STATE">"c1200"</definedName>
    <definedName name="IQ_STATUTORY_SURPLUS">"c1201"</definedName>
    <definedName name="IQ_STOCK_BASED">"c1202"</definedName>
    <definedName name="IQ_STOCK_BASED_AT">"c2999"</definedName>
    <definedName name="IQ_STOCK_BASED_CF">"c1203"</definedName>
    <definedName name="IQ_STOCK_BASED_COGS">"c2990"</definedName>
    <definedName name="IQ_STOCK_BASED_GA">"c2993"</definedName>
    <definedName name="IQ_STOCK_BASED_OTHER">"c2995"</definedName>
    <definedName name="IQ_STOCK_BASED_RD">"c2991"</definedName>
    <definedName name="IQ_STOCK_BASED_SGA">"c2994"</definedName>
    <definedName name="IQ_STOCK_BASED_SM">"c2992"</definedName>
    <definedName name="IQ_STOCK_BASED_TOTAL">"c3040"</definedName>
    <definedName name="IQ_STRIKE_PRICE_ISSUED">"c1645"</definedName>
    <definedName name="IQ_STRIKE_PRICE_OS">"c1646"</definedName>
    <definedName name="IQ_SUB_BONDS_NOTES">"c2503"</definedName>
    <definedName name="IQ_SUB_BONDS_NOTES_PCT">"c2504"</definedName>
    <definedName name="IQ_SUB_DEBT">"c2532"</definedName>
    <definedName name="IQ_SUB_DEBT_EBITDA">"c2558"</definedName>
    <definedName name="IQ_SUB_DEBT_EBITDA_CAPEX">"c2559"</definedName>
    <definedName name="IQ_SUB_DEBT_PCT">"c2533"</definedName>
    <definedName name="IQ_SUB_LEASE_AFTER_FIVE">"c1207"</definedName>
    <definedName name="IQ_SUB_LEASE_INC_CY">"c1208"</definedName>
    <definedName name="IQ_SUB_LEASE_INC_CY1">"c1209"</definedName>
    <definedName name="IQ_SUB_LEASE_INC_CY2">"c1210"</definedName>
    <definedName name="IQ_SUB_LEASE_INC_CY3">"c1211"</definedName>
    <definedName name="IQ_SUB_LEASE_INC_CY4">"c1212"</definedName>
    <definedName name="IQ_SUB_LEASE_NEXT_FIVE">"c1213"</definedName>
    <definedName name="IQ_SVA">"c1214"</definedName>
    <definedName name="IQ_TARGET_PRICE_NUM">"c1653"</definedName>
    <definedName name="IQ_TARGET_PRICE_STDDEV">"c1654"</definedName>
    <definedName name="IQ_TAX_BENEFIT_OPTIONS">"c1215"</definedName>
    <definedName name="IQ_TAX_EQUIV_NET_INT_INC">"c1216"</definedName>
    <definedName name="IQ_TBV">"c1906"</definedName>
    <definedName name="IQ_TBV_10YR_ANN_GROWTH">"c1936"</definedName>
    <definedName name="IQ_TBV_1YR_ANN_GROWTH">"c1931"</definedName>
    <definedName name="IQ_TBV_2YR_ANN_GROWTH">"c1932"</definedName>
    <definedName name="IQ_TBV_3YR_ANN_GROWTH">"c1933"</definedName>
    <definedName name="IQ_TBV_5YR_ANN_GROWTH">"c1934"</definedName>
    <definedName name="IQ_TBV_7YR_ANN_GROWTH">"c1935"</definedName>
    <definedName name="IQ_TBV_SHARE">"c1217"</definedName>
    <definedName name="IQ_TEMPLATE">"c1521"</definedName>
    <definedName name="IQ_TENANT">"c1218"</definedName>
    <definedName name="IQ_TERM_LOANS">"c2499"</definedName>
    <definedName name="IQ_TERM_LOANS_PCT">"c2500"</definedName>
    <definedName name="IQ_TEV">"c1219"</definedName>
    <definedName name="IQ_TEV_EBIT">"c1220"</definedName>
    <definedName name="IQ_TEV_EBIT_AVG">"c1221"</definedName>
    <definedName name="IQ_TEV_EBIT_FWD">"c2238"</definedName>
    <definedName name="IQ_TEV_EBITDA">"c1222"</definedName>
    <definedName name="IQ_TEV_EBITDA_AVG">"c1223"</definedName>
    <definedName name="IQ_TEV_EBITDA_FWD">"c1224"</definedName>
    <definedName name="IQ_TEV_EMPLOYEE_AVG">"c1225"</definedName>
    <definedName name="IQ_TEV_TOTAL_REV">"c1226"</definedName>
    <definedName name="IQ_TEV_TOTAL_REV_AVG">"c1227"</definedName>
    <definedName name="IQ_TEV_TOTAL_REV_FWD">"c1228"</definedName>
    <definedName name="IQ_TEV_UFCF">"c2208"</definedName>
    <definedName name="IQ_TIER_ONE_CAPITAL">"c2667"</definedName>
    <definedName name="IQ_TIER_ONE_RATIO">"c1229"</definedName>
    <definedName name="IQ_TIER_TWO_CAPITAL">"c2669"</definedName>
    <definedName name="IQ_TIME_DEP">"c1230"</definedName>
    <definedName name="IQ_TODAY">0</definedName>
    <definedName name="IQ_TOT_ADJ_INC">"c1616"</definedName>
    <definedName name="IQ_TOTAL_AR_BR">"c1231"</definedName>
    <definedName name="IQ_TOTAL_AR_REIT">"c1232"</definedName>
    <definedName name="IQ_TOTAL_AR_UTI">"c1233"</definedName>
    <definedName name="IQ_TOTAL_ASSETS">"c1234"</definedName>
    <definedName name="IQ_TOTAL_ASSETS_10YR_ANN_GROWTH">"c1235"</definedName>
    <definedName name="IQ_TOTAL_ASSETS_1YR_ANN_GROWTH">"c1236"</definedName>
    <definedName name="IQ_TOTAL_ASSETS_2YR_ANN_GROWTH">"c1237"</definedName>
    <definedName name="IQ_TOTAL_ASSETS_3YR_ANN_GROWTH">"c1238"</definedName>
    <definedName name="IQ_TOTAL_ASSETS_5YR_ANN_GROWTH">"c1239"</definedName>
    <definedName name="IQ_TOTAL_ASSETS_7YR_ANN_GROWTH">"c1240"</definedName>
    <definedName name="IQ_TOTAL_AVG_CE_TOTAL_AVG_ASSETS">"c1241"</definedName>
    <definedName name="IQ_TOTAL_AVG_EQUITY_TOTAL_AVG_ASSETS">"c1242"</definedName>
    <definedName name="IQ_TOTAL_BANK_CAPITAL">"c2668"</definedName>
    <definedName name="IQ_TOTAL_CA">"c1243"</definedName>
    <definedName name="IQ_TOTAL_CAP">"c1507"</definedName>
    <definedName name="IQ_TOTAL_CAPITAL_RATIO">"c1244"</definedName>
    <definedName name="IQ_TOTAL_CASH_DIVID">"c1455"</definedName>
    <definedName name="IQ_TOTAL_CASH_FINAN">"c1352"</definedName>
    <definedName name="IQ_TOTAL_CASH_INVEST">"c1353"</definedName>
    <definedName name="IQ_TOTAL_CASH_OPER">"c1354"</definedName>
    <definedName name="IQ_TOTAL_CHURN">"c2122"</definedName>
    <definedName name="IQ_TOTAL_CL">"c1245"</definedName>
    <definedName name="IQ_TOTAL_COMMON">"c1411"</definedName>
    <definedName name="IQ_TOTAL_COMMON_EQUITY">"c1246"</definedName>
    <definedName name="IQ_TOTAL_CURRENT_ASSETS">"c1430"</definedName>
    <definedName name="IQ_TOTAL_CURRENT_LIAB">"c1431"</definedName>
    <definedName name="IQ_TOTAL_DEBT">"c1247"</definedName>
    <definedName name="IQ_TOTAL_DEBT_CAPITAL">"c1248"</definedName>
    <definedName name="IQ_TOTAL_DEBT_EBITDA">"c1249"</definedName>
    <definedName name="IQ_TOTAL_DEBT_EBITDA_CAPEX">"c2948"</definedName>
    <definedName name="IQ_TOTAL_DEBT_EQUITY">"c1250"</definedName>
    <definedName name="IQ_TOTAL_DEBT_EXCL_FIN">"c2937"</definedName>
    <definedName name="IQ_TOTAL_DEBT_ISSUED">"c1251"</definedName>
    <definedName name="IQ_TOTAL_DEBT_ISSUED_BNK">"c1252"</definedName>
    <definedName name="IQ_TOTAL_DEBT_ISSUED_BR">"c1253"</definedName>
    <definedName name="IQ_TOTAL_DEBT_ISSUED_FIN">"c1254"</definedName>
    <definedName name="IQ_TOTAL_DEBT_ISSUED_REIT">"c1255"</definedName>
    <definedName name="IQ_TOTAL_DEBT_ISSUED_UTI">"c1256"</definedName>
    <definedName name="IQ_TOTAL_DEBT_ISSUES_INS">"c1257"</definedName>
    <definedName name="IQ_TOTAL_DEBT_OVER_EBITDA">"c1433"</definedName>
    <definedName name="IQ_TOTAL_DEBT_OVER_TOTAL_BV">"c1434"</definedName>
    <definedName name="IQ_TOTAL_DEBT_OVER_TOTAL_CAP">"c1432"</definedName>
    <definedName name="IQ_TOTAL_DEBT_REPAID">"c1258"</definedName>
    <definedName name="IQ_TOTAL_DEBT_REPAID_BNK">"c1259"</definedName>
    <definedName name="IQ_TOTAL_DEBT_REPAID_BR">"c1260"</definedName>
    <definedName name="IQ_TOTAL_DEBT_REPAID_FIN">"c1261"</definedName>
    <definedName name="IQ_TOTAL_DEBT_REPAID_INS">"c1262"</definedName>
    <definedName name="IQ_TOTAL_DEBT_REPAID_REIT">"c1263"</definedName>
    <definedName name="IQ_TOTAL_DEBT_REPAID_UTI">"c1264"</definedName>
    <definedName name="IQ_TOTAL_DEPOSITS">"c1265"</definedName>
    <definedName name="IQ_TOTAL_DIV_PAID_CF">"c1266"</definedName>
    <definedName name="IQ_TOTAL_EMPLOYEE">"c2141"</definedName>
    <definedName name="IQ_TOTAL_EMPLOYEES">"c1522"</definedName>
    <definedName name="IQ_TOTAL_EQUITY">"c1267"</definedName>
    <definedName name="IQ_TOTAL_EQUITY_10YR_ANN_GROWTH">"c1268"</definedName>
    <definedName name="IQ_TOTAL_EQUITY_1YR_ANN_GROWTH">"c1269"</definedName>
    <definedName name="IQ_TOTAL_EQUITY_2YR_ANN_GROWTH">"c1270"</definedName>
    <definedName name="IQ_TOTAL_EQUITY_3YR_ANN_GROWTH">"c1271"</definedName>
    <definedName name="IQ_TOTAL_EQUITY_5YR_ANN_GROWTH">"c1272"</definedName>
    <definedName name="IQ_TOTAL_EQUITY_7YR_ANN_GROWTH">"c1273"</definedName>
    <definedName name="IQ_TOTAL_EQUITY_ALLOWANCE_TOTAL_LOANS">"c1274"</definedName>
    <definedName name="IQ_TOTAL_INTEREST_EXP">"c1382"</definedName>
    <definedName name="IQ_TOTAL_INVENTORY">"c1385"</definedName>
    <definedName name="IQ_TOTAL_INVEST">"c1275"</definedName>
    <definedName name="IQ_TOTAL_LIAB">"c1276"</definedName>
    <definedName name="IQ_TOTAL_LIAB_BNK">"c1277"</definedName>
    <definedName name="IQ_TOTAL_LIAB_BR">"c1278"</definedName>
    <definedName name="IQ_TOTAL_LIAB_EQUITY">"c1279"</definedName>
    <definedName name="IQ_TOTAL_LIAB_FIN">"c1280"</definedName>
    <definedName name="IQ_TOTAL_LIAB_INS">"c1281"</definedName>
    <definedName name="IQ_TOTAL_LIAB_REIT">"c1282"</definedName>
    <definedName name="IQ_TOTAL_LIAB_SHAREHOLD">"c1435"</definedName>
    <definedName name="IQ_TOTAL_LIAB_TOTAL_ASSETS">"c1283"</definedName>
    <definedName name="IQ_TOTAL_LONG_DEBT">"c1617"</definedName>
    <definedName name="IQ_TOTAL_NON_REC">"c1444"</definedName>
    <definedName name="IQ_TOTAL_OPER_EXP_BR">"c1284"</definedName>
    <definedName name="IQ_TOTAL_OPER_EXP_FIN">"c1285"</definedName>
    <definedName name="IQ_TOTAL_OPER_EXP_INS">"c1286"</definedName>
    <definedName name="IQ_TOTAL_OPER_EXP_REIT">"c1287"</definedName>
    <definedName name="IQ_TOTAL_OPER_EXP_UTI">"c1288"</definedName>
    <definedName name="IQ_TOTAL_OPER_EXPEN">"c1445"</definedName>
    <definedName name="IQ_TOTAL_OPTIONS_BEG_OS">"c2693"</definedName>
    <definedName name="IQ_TOTAL_OPTIONS_CANCELLED">"c2696"</definedName>
    <definedName name="IQ_TOTAL_OPTIONS_END_OS">"c2697"</definedName>
    <definedName name="IQ_TOTAL_OPTIONS_EXERCISED">"c2695"</definedName>
    <definedName name="IQ_TOTAL_OPTIONS_GRANTED">"c2694"</definedName>
    <definedName name="IQ_TOTAL_OTHER_OPER">"c1289"</definedName>
    <definedName name="IQ_TOTAL_OUTSTANDING_BS_DATE">"c1022"</definedName>
    <definedName name="IQ_TOTAL_OUTSTANDING_FILING_DATE">"c2107"</definedName>
    <definedName name="IQ_TOTAL_PENSION_ASSETS">"c1290"</definedName>
    <definedName name="IQ_TOTAL_PENSION_ASSETS_DOMESTIC">"c2658"</definedName>
    <definedName name="IQ_TOTAL_PENSION_ASSETS_FOREIGN">"c2666"</definedName>
    <definedName name="IQ_TOTAL_PENSION_EXP">"c1291"</definedName>
    <definedName name="IQ_TOTAL_PRINCIPAL">"c2509"</definedName>
    <definedName name="IQ_TOTAL_PRINCIPAL_PCT">"c2510"</definedName>
    <definedName name="IQ_TOTAL_PROVED_RESERVES_NGL">"c2924"</definedName>
    <definedName name="IQ_TOTAL_PROVED_RESERVES_OIL">"c2040"</definedName>
    <definedName name="IQ_TOTAL_RECEIV">"c1293"</definedName>
    <definedName name="IQ_TOTAL_REV">"c1294"</definedName>
    <definedName name="IQ_TOTAL_REV_10YR_ANN_GROWTH">"c1295"</definedName>
    <definedName name="IQ_TOTAL_REV_1YR_ANN_GROWTH">"c1296"</definedName>
    <definedName name="IQ_TOTAL_REV_2YR_ANN_GROWTH">"c1297"</definedName>
    <definedName name="IQ_TOTAL_REV_3YR_ANN_GROWTH">"c1298"</definedName>
    <definedName name="IQ_TOTAL_REV_5YR_ANN_GROWTH">"c1299"</definedName>
    <definedName name="IQ_TOTAL_REV_7YR_ANN_GROWTH">"c1300"</definedName>
    <definedName name="IQ_TOTAL_REV_AS_REPORTED">"c1301"</definedName>
    <definedName name="IQ_TOTAL_REV_BNK">"c1302"</definedName>
    <definedName name="IQ_TOTAL_REV_BR">"c1303"</definedName>
    <definedName name="IQ_TOTAL_REV_EMPLOYEE">"c1304"</definedName>
    <definedName name="IQ_TOTAL_REV_FIN">"c1305"</definedName>
    <definedName name="IQ_TOTAL_REV_INS">"c1306"</definedName>
    <definedName name="IQ_TOTAL_REV_REIT">"c1307"</definedName>
    <definedName name="IQ_TOTAL_REV_SHARE">"c1912"</definedName>
    <definedName name="IQ_TOTAL_REV_UTI">"c1308"</definedName>
    <definedName name="IQ_TOTAL_REVENUE">"c1436"</definedName>
    <definedName name="IQ_TOTAL_SPECIAL">"c1618"</definedName>
    <definedName name="IQ_TOTAL_ST_BORROW">"c1424"</definedName>
    <definedName name="IQ_TOTAL_SUB_DEBT">"c2528"</definedName>
    <definedName name="IQ_TOTAL_SUB_DEBT_EBITDA">"c2554"</definedName>
    <definedName name="IQ_TOTAL_SUB_DEBT_EBITDA_CAPEX">"c2555"</definedName>
    <definedName name="IQ_TOTAL_SUB_DEBT_PCT">"c2529"</definedName>
    <definedName name="IQ_TOTAL_SUBS">"c2119"</definedName>
    <definedName name="IQ_TOTAL_UNUSUAL">"c1508"</definedName>
    <definedName name="IQ_TOTAL_WARRANTS_BEG_OS">"c2719"</definedName>
    <definedName name="IQ_TOTAL_WARRANTS_CANCELLED">"c2722"</definedName>
    <definedName name="IQ_TOTAL_WARRANTS_END_OS">"c2723"</definedName>
    <definedName name="IQ_TOTAL_WARRANTS_EXERCISED">"c2721"</definedName>
    <definedName name="IQ_TOTAL_WARRANTS_ISSUED">"c2720"</definedName>
    <definedName name="IQ_TR_ACCT_METHOD">"c2363"</definedName>
    <definedName name="IQ_TR_ACQ_52_WK_HI_PCT">"c2348"</definedName>
    <definedName name="IQ_TR_ACQ_52_WK_LOW_PCT">"c2347"</definedName>
    <definedName name="IQ_TR_ACQ_CASH_ST_INVEST">"c2372"</definedName>
    <definedName name="IQ_TR_ACQ_CLOSEPRICE_1D">"c3027"</definedName>
    <definedName name="IQ_TR_ACQ_DILUT_EPS_EXCL">"c3028"</definedName>
    <definedName name="IQ_TR_ACQ_EARNING_CO">"c2379"</definedName>
    <definedName name="IQ_TR_ACQ_EBIT">"c2380"</definedName>
    <definedName name="IQ_TR_ACQ_EBITDA">"c2381"</definedName>
    <definedName name="IQ_TR_ACQ_FILING_CURRENCY">"c3033"</definedName>
    <definedName name="IQ_TR_ACQ_MCAP_1DAY">"c2345"</definedName>
    <definedName name="IQ_TR_ACQ_MIN_INT">"c2374"</definedName>
    <definedName name="IQ_TR_ACQ_NET_DEBT">"c2373"</definedName>
    <definedName name="IQ_TR_ACQ_NI">"c2378"</definedName>
    <definedName name="IQ_TR_ACQ_PRICEDATE_1D">"c2346"</definedName>
    <definedName name="IQ_TR_ACQ_RETURN">"c2349"</definedName>
    <definedName name="IQ_TR_ACQ_STOCKYEARHIGH_1D">"c2343"</definedName>
    <definedName name="IQ_TR_ACQ_STOCKYEARLOW_1D">"c2344"</definedName>
    <definedName name="IQ_TR_ACQ_TOTAL_ASSETS">"c2371"</definedName>
    <definedName name="IQ_TR_ACQ_TOTAL_COMMON_EQ">"c2377"</definedName>
    <definedName name="IQ_TR_ACQ_TOTAL_DEBT">"c2376"</definedName>
    <definedName name="IQ_TR_ACQ_TOTAL_PREF">"c2375"</definedName>
    <definedName name="IQ_TR_ACQ_TOTAL_REV">"c2382"</definedName>
    <definedName name="IQ_TR_ADJ_SIZE">"c3024"</definedName>
    <definedName name="IQ_TR_ANN_DATE">"c2395"</definedName>
    <definedName name="IQ_TR_ANN_DATE_BL">"c2394"</definedName>
    <definedName name="IQ_TR_BID_DATE">"c2357"</definedName>
    <definedName name="IQ_TR_BLUESKY_FEES">"c2277"</definedName>
    <definedName name="IQ_TR_BUY_ACC_ADVISORS">"c3048"</definedName>
    <definedName name="IQ_TR_BUY_FIN_ADVISORS">"c3045"</definedName>
    <definedName name="IQ_TR_BUY_LEG_ADVISORS">"c2387"</definedName>
    <definedName name="IQ_TR_BUYER_ID">"c2404"</definedName>
    <definedName name="IQ_TR_BUYERNAME">"c2401"</definedName>
    <definedName name="IQ_TR_CANCELLED_DATE">"c2284"</definedName>
    <definedName name="IQ_TR_CASH_CONSID_PCT">"c2296"</definedName>
    <definedName name="IQ_TR_CASH_ST_INVEST">"c3025"</definedName>
    <definedName name="IQ_TR_CHANGE_CONTROL">"c2365"</definedName>
    <definedName name="IQ_TR_CLOSED_DATE">"c2283"</definedName>
    <definedName name="IQ_TR_CO_NET_PROCEEDS">"c2268"</definedName>
    <definedName name="IQ_TR_CO_NET_PROCEEDS_PCT">"c2270"</definedName>
    <definedName name="IQ_TR_COMMENTS">"c2383"</definedName>
    <definedName name="IQ_TR_CURRENCY">"c3016"</definedName>
    <definedName name="IQ_TR_DEAL_ATTITUDE">"c2364"</definedName>
    <definedName name="IQ_TR_DEAL_CONDITIONS">"c2367"</definedName>
    <definedName name="IQ_TR_DEAL_RESOLUTION">"c2391"</definedName>
    <definedName name="IQ_TR_DEAL_RESPONSES">"c2366"</definedName>
    <definedName name="IQ_TR_DEBT_CONSID_PCT">"c2299"</definedName>
    <definedName name="IQ_TR_DEF_AGRMT_DATE">"c2285"</definedName>
    <definedName name="IQ_TR_DISCLOSED_FEES_EXP">"c2288"</definedName>
    <definedName name="IQ_TR_EARNOUTS">"c3023"</definedName>
    <definedName name="IQ_TR_EXPIRED_DATE">"c2412"</definedName>
    <definedName name="IQ_TR_GROSS_OFFERING_AMT">"c2262"</definedName>
    <definedName name="IQ_TR_HYBRID_CONSID_PCT">"c2300"</definedName>
    <definedName name="IQ_TR_IMPLIED_EQ">"c3018"</definedName>
    <definedName name="IQ_TR_IMPLIED_EQ_BV">"c3019"</definedName>
    <definedName name="IQ_TR_IMPLIED_EQ_NI_LTM">"c3020"</definedName>
    <definedName name="IQ_TR_IMPLIED_EV">"c2301"</definedName>
    <definedName name="IQ_TR_IMPLIED_EV_BV">"c2306"</definedName>
    <definedName name="IQ_TR_IMPLIED_EV_EBIT">"c2302"</definedName>
    <definedName name="IQ_TR_IMPLIED_EV_EBITDA">"c2303"</definedName>
    <definedName name="IQ_TR_IMPLIED_EV_NI_LTM">"c2307"</definedName>
    <definedName name="IQ_TR_IMPLIED_EV_REV">"c2304"</definedName>
    <definedName name="IQ_TR_LOI_DATE">"c2282"</definedName>
    <definedName name="IQ_TR_MAJ_MIN_STAKE">"c2389"</definedName>
    <definedName name="IQ_TR_NEGOTIATED_BUYBACK_PRICE">"c2414"</definedName>
    <definedName name="IQ_TR_NET_ASSUM_LIABILITIES">"c2308"</definedName>
    <definedName name="IQ_TR_NET_PROCEEDS">"c2267"</definedName>
    <definedName name="IQ_TR_OFFER_DATE">"c2265"</definedName>
    <definedName name="IQ_TR_OFFER_DATE_MA">"c3035"</definedName>
    <definedName name="IQ_TR_OFFER_PER_SHARE">"c3017"</definedName>
    <definedName name="IQ_TR_OPTIONS_CONSID_PCT">"c2311"</definedName>
    <definedName name="IQ_TR_OTHER_CONSID">"c3022"</definedName>
    <definedName name="IQ_TR_PCT_SOUGHT">"c2309"</definedName>
    <definedName name="IQ_TR_PFEATURES">"c2384"</definedName>
    <definedName name="IQ_TR_PIPE_CONV_PRICE_SHARE">"c2292"</definedName>
    <definedName name="IQ_TR_PIPE_CPN_PCT">"c2291"</definedName>
    <definedName name="IQ_TR_PIPE_NUMBER_SHARES">"c2293"</definedName>
    <definedName name="IQ_TR_PIPE_PPS">"c2290"</definedName>
    <definedName name="IQ_TR_POSTMONEY_VAL">"c2286"</definedName>
    <definedName name="IQ_TR_PREDEAL_SITUATION">"c2390"</definedName>
    <definedName name="IQ_TR_PREF_CONSID_PCT">"c2310"</definedName>
    <definedName name="IQ_TR_PREMONEY_VAL">"c2287"</definedName>
    <definedName name="IQ_TR_PRINTING_FEES">"c2276"</definedName>
    <definedName name="IQ_TR_PT_MONETARY_VALUES">"c2415"</definedName>
    <definedName name="IQ_TR_PT_NUMBER_SHARES">"c2417"</definedName>
    <definedName name="IQ_TR_PT_PCT_SHARES">"c2416"</definedName>
    <definedName name="IQ_TR_RATING_FEES">"c2275"</definedName>
    <definedName name="IQ_TR_REG_EFFECT_DATE">"c2264"</definedName>
    <definedName name="IQ_TR_REG_FILED_DATE">"c2263"</definedName>
    <definedName name="IQ_TR_RENEWAL_BUYBACK">"c2413"</definedName>
    <definedName name="IQ_TR_ROUND_NUMBER">"c2295"</definedName>
    <definedName name="IQ_TR_SEC_FEES">"c2274"</definedName>
    <definedName name="IQ_TR_SECURITY_TYPE_REG">"c2279"</definedName>
    <definedName name="IQ_TR_SELL_ACC_ADVISORS">"c3049"</definedName>
    <definedName name="IQ_TR_SELL_FIN_ADVISORS">"c3046"</definedName>
    <definedName name="IQ_TR_SELL_LEG_ADVISORS">"c2388"</definedName>
    <definedName name="IQ_TR_SELLER_ID">"c2406"</definedName>
    <definedName name="IQ_TR_SELLERNAME">"c2402"</definedName>
    <definedName name="IQ_TR_SFEATURES">"c2385"</definedName>
    <definedName name="IQ_TR_SH_NET_PROCEEDS">"c2269"</definedName>
    <definedName name="IQ_TR_SH_NET_PROCEEDS_PCT">"c2271"</definedName>
    <definedName name="IQ_TR_SPECIAL_COMMITTEE">"c2362"</definedName>
    <definedName name="IQ_TR_STATUS">"c2399"</definedName>
    <definedName name="IQ_TR_STOCK_CONSID_PCT">"c2312"</definedName>
    <definedName name="IQ_TR_SUSPENDED_DATE">"c2407"</definedName>
    <definedName name="IQ_TR_TARGET_52WKHI_PCT">"c2351"</definedName>
    <definedName name="IQ_TR_TARGET_52WKLOW_PCT">"c2350"</definedName>
    <definedName name="IQ_TR_TARGET_ACC_ADVISORS">"c3047"</definedName>
    <definedName name="IQ_TR_TARGET_CASH_ST_INVEST">"c2327"</definedName>
    <definedName name="IQ_TR_TARGET_CLOSEPRICE_1D">"c2352"</definedName>
    <definedName name="IQ_TR_TARGET_CLOSEPRICE_1M">"c2354"</definedName>
    <definedName name="IQ_TR_TARGET_CLOSEPRICE_1W">"c2353"</definedName>
    <definedName name="IQ_TR_TARGET_DILUT_EPS_EXCL">"c2324"</definedName>
    <definedName name="IQ_TR_TARGET_EARNING_CO">"c2332"</definedName>
    <definedName name="IQ_TR_TARGET_EBIT">"c2333"</definedName>
    <definedName name="IQ_TR_TARGET_EBITDA">"c2334"</definedName>
    <definedName name="IQ_TR_TARGET_FILING_CURRENCY">"c3034"</definedName>
    <definedName name="IQ_TR_TARGET_FIN_ADVISORS">"c3044"</definedName>
    <definedName name="IQ_TR_TARGET_ID">"c2405"</definedName>
    <definedName name="IQ_TR_TARGET_LEG_ADVISORS">"c2386"</definedName>
    <definedName name="IQ_TR_TARGET_MARKETCAP">"c2342"</definedName>
    <definedName name="IQ_TR_TARGET_MIN_INT">"c2328"</definedName>
    <definedName name="IQ_TR_TARGET_NET_DEBT">"c2326"</definedName>
    <definedName name="IQ_TR_TARGET_NI">"c2331"</definedName>
    <definedName name="IQ_TR_TARGET_PRICEDATE_1D">"c2341"</definedName>
    <definedName name="IQ_TR_TARGET_RETURN">"c2355"</definedName>
    <definedName name="IQ_TR_TARGET_SEC_DETAIL">"c3021"</definedName>
    <definedName name="IQ_TR_TARGET_SEC_TI_ID">"c2368"</definedName>
    <definedName name="IQ_TR_TARGET_SEC_TYPE">"c2369"</definedName>
    <definedName name="IQ_TR_TARGET_SPD">"c2313"</definedName>
    <definedName name="IQ_TR_TARGET_SPD_PCT">"c2314"</definedName>
    <definedName name="IQ_TR_TARGET_STOCKPREMIUM_1D">"c2336"</definedName>
    <definedName name="IQ_TR_TARGET_STOCKPREMIUM_1M">"c2337"</definedName>
    <definedName name="IQ_TR_TARGET_STOCKPREMIUM_1W">"c2338"</definedName>
    <definedName name="IQ_TR_TARGET_STOCKYEARHIGH_1D">"c2339"</definedName>
    <definedName name="IQ_TR_TARGET_STOCKYEARLOW_1D">"c2340"</definedName>
    <definedName name="IQ_TR_TARGET_TOTAL_ASSETS">"c2325"</definedName>
    <definedName name="IQ_TR_TARGET_TOTAL_COMMON_EQ">"c2421"</definedName>
    <definedName name="IQ_TR_TARGET_TOTAL_DEBT">"c2330"</definedName>
    <definedName name="IQ_TR_TARGET_TOTAL_PREF">"c2329"</definedName>
    <definedName name="IQ_TR_TARGET_TOTAL_REV">"c2335"</definedName>
    <definedName name="IQ_TR_TARGETNAME">"c2403"</definedName>
    <definedName name="IQ_TR_TERM_FEE">"c2298"</definedName>
    <definedName name="IQ_TR_TERM_FEE_PCT">"c2297"</definedName>
    <definedName name="IQ_TR_TODATE">"c3036"</definedName>
    <definedName name="IQ_TR_TODATE_MONETARY_VALUE">"c2418"</definedName>
    <definedName name="IQ_TR_TODATE_NUMBER_SHARES">"c2420"</definedName>
    <definedName name="IQ_TR_TODATE_PCT_SHARES">"c2419"</definedName>
    <definedName name="IQ_TR_TOTAL_ACCT_FEES">"c2273"</definedName>
    <definedName name="IQ_TR_TOTAL_CASH">"c2315"</definedName>
    <definedName name="IQ_TR_TOTAL_CONSID_SH">"c2316"</definedName>
    <definedName name="IQ_TR_TOTAL_DEBT">"c2317"</definedName>
    <definedName name="IQ_TR_TOTAL_GROSS_TV">"c2318"</definedName>
    <definedName name="IQ_TR_TOTAL_HYBRID">"c2319"</definedName>
    <definedName name="IQ_TR_TOTAL_LEGAL_FEES">"c2272"</definedName>
    <definedName name="IQ_TR_TOTAL_NET_TV">"c2320"</definedName>
    <definedName name="IQ_TR_TOTAL_NEWMONEY">"c2289"</definedName>
    <definedName name="IQ_TR_TOTAL_OPTIONS">"c2322"</definedName>
    <definedName name="IQ_TR_TOTAL_OPTIONS_BUYER">"c3026"</definedName>
    <definedName name="IQ_TR_TOTAL_PREFERRED">"c2321"</definedName>
    <definedName name="IQ_TR_TOTAL_REG_AMT">"c2261"</definedName>
    <definedName name="IQ_TR_TOTAL_STOCK">"c2323"</definedName>
    <definedName name="IQ_TR_TOTAL_TAKEDOWNS">"c2278"</definedName>
    <definedName name="IQ_TR_TOTAL_UW_COMP">"c2280"</definedName>
    <definedName name="IQ_TR_TOTALVALUE">"c2400"</definedName>
    <definedName name="IQ_TR_TRANSACTION_TYPE">"c2398"</definedName>
    <definedName name="IQ_TR_WITHDRAWN_DTE">"c2266"</definedName>
    <definedName name="IQ_TRADE_AR">"c1345"</definedName>
    <definedName name="IQ_TRADE_PRINCIPAL">"c1309"</definedName>
    <definedName name="IQ_TRADING_ASSETS">"c1310"</definedName>
    <definedName name="IQ_TRADING_CURRENCY">"c2212"</definedName>
    <definedName name="IQ_TREASURY">"c1311"</definedName>
    <definedName name="IQ_TREASURY_OTHER_EQUITY">"c1312"</definedName>
    <definedName name="IQ_TREASURY_OTHER_EQUITY_BNK">"c1313"</definedName>
    <definedName name="IQ_TREASURY_OTHER_EQUITY_BR">"c1314"</definedName>
    <definedName name="IQ_TREASURY_OTHER_EQUITY_FIN">"c1315"</definedName>
    <definedName name="IQ_TREASURY_OTHER_EQUITY_INS">"c1316"</definedName>
    <definedName name="IQ_TREASURY_OTHER_EQUITY_REIT">"c1317"</definedName>
    <definedName name="IQ_TREASURY_OTHER_EQUITY_UTI">"c1318"</definedName>
    <definedName name="IQ_TREASURY_STOCK">"c1438"</definedName>
    <definedName name="IQ_TRUST_INC">"c1319"</definedName>
    <definedName name="IQ_TRUST_PREF">"c1320"</definedName>
    <definedName name="IQ_TRUST_PREFERRED">"c3029"</definedName>
    <definedName name="IQ_TRUST_PREFERRED_PCT">"c3030"</definedName>
    <definedName name="IQ_UFCF_10YR_ANN_GROWTH">"c1948"</definedName>
    <definedName name="IQ_UFCF_1YR_ANN_GROWTH">"c1943"</definedName>
    <definedName name="IQ_UFCF_2YR_ANN_GROWTH">"c1944"</definedName>
    <definedName name="IQ_UFCF_3YR_ANN_GROWTH">"c1945"</definedName>
    <definedName name="IQ_UFCF_5YR_ANN_GROWTH">"c1946"</definedName>
    <definedName name="IQ_UFCF_7YR_ANN_GROWTH">"c1947"</definedName>
    <definedName name="IQ_UFCF_MARGIN">"c1962"</definedName>
    <definedName name="IQ_UNAMORT_DISC">"c2513"</definedName>
    <definedName name="IQ_UNAMORT_DISC_PCT">"c2514"</definedName>
    <definedName name="IQ_UNAMORT_PREMIUM">"c2511"</definedName>
    <definedName name="IQ_UNAMORT_PREMIUM_PCT">"c2512"</definedName>
    <definedName name="IQ_UNDRAWN_CP">"c2518"</definedName>
    <definedName name="IQ_UNDRAWN_CREDIT">"c3032"</definedName>
    <definedName name="IQ_UNDRAWN_RC">"c2517"</definedName>
    <definedName name="IQ_UNDRAWN_TL">"c2519"</definedName>
    <definedName name="IQ_UNEARN_PREMIUM">"c1321"</definedName>
    <definedName name="IQ_UNEARN_REV_CURRENT">"c1322"</definedName>
    <definedName name="IQ_UNEARN_REV_CURRENT_BNK">"c1323"</definedName>
    <definedName name="IQ_UNEARN_REV_CURRENT_BR">"c1324"</definedName>
    <definedName name="IQ_UNEARN_REV_CURRENT_FIN">"c1325"</definedName>
    <definedName name="IQ_UNEARN_REV_CURRENT_INS">"c1326"</definedName>
    <definedName name="IQ_UNEARN_REV_CURRENT_REIT">"c1327"</definedName>
    <definedName name="IQ_UNEARN_REV_CURRENT_UTI">"c1328"</definedName>
    <definedName name="IQ_UNEARN_REV_LT">"c1329"</definedName>
    <definedName name="IQ_UNLEVERED_FCF">"c1908"</definedName>
    <definedName name="IQ_UNPAID_CLAIMS">"c1330"</definedName>
    <definedName name="IQ_UNREALIZED_GAIN">"c1619"</definedName>
    <definedName name="IQ_UNSECURED_DEBT">"c2548"</definedName>
    <definedName name="IQ_UNSECURED_DEBT_PCT">"c2549"</definedName>
    <definedName name="IQ_UNUSUAL_EXP">"c1456"</definedName>
    <definedName name="IQ_US_GAAP">"c1331"</definedName>
    <definedName name="IQ_US_GAAP_BASIC_EPS_EXCL">"c2984"</definedName>
    <definedName name="IQ_US_GAAP_BASIC_EPS_INCL">"c2982"</definedName>
    <definedName name="IQ_US_GAAP_BASIC_WEIGHT">"c2980"</definedName>
    <definedName name="IQ_US_GAAP_CA_ADJ">"c2925"</definedName>
    <definedName name="IQ_US_GAAP_CASH_FINAN">"c2945"</definedName>
    <definedName name="IQ_US_GAAP_CASH_FINAN_ADJ">"c2941"</definedName>
    <definedName name="IQ_US_GAAP_CASH_INVEST">"c2944"</definedName>
    <definedName name="IQ_US_GAAP_CASH_INVEST_ADJ">"c2940"</definedName>
    <definedName name="IQ_US_GAAP_CASH_OPER">"c2943"</definedName>
    <definedName name="IQ_US_GAAP_CASH_OPER_ADJ">"c2939"</definedName>
    <definedName name="IQ_US_GAAP_CL_ADJ">"c2927"</definedName>
    <definedName name="IQ_US_GAAP_DILUT_EPS_EXCL">"c2985"</definedName>
    <definedName name="IQ_US_GAAP_DILUT_EPS_INCL">"c2983"</definedName>
    <definedName name="IQ_US_GAAP_DILUT_NI">"c2979"</definedName>
    <definedName name="IQ_US_GAAP_DILUT_WEIGHT">"c2981"</definedName>
    <definedName name="IQ_US_GAAP_DO_ADJ">"c2959"</definedName>
    <definedName name="IQ_US_GAAP_EXTRA_ACC_ITEMS_ADJ">"c2958"</definedName>
    <definedName name="IQ_US_GAAP_INC_TAX_ADJ">"c2961"</definedName>
    <definedName name="IQ_US_GAAP_INTEREST_EXP_ADJ">"c2957"</definedName>
    <definedName name="IQ_US_GAAP_LIAB_LT_ADJ">"c2928"</definedName>
    <definedName name="IQ_US_GAAP_LIAB_TOTAL_LIAB">"c2933"</definedName>
    <definedName name="IQ_US_GAAP_MINORITY_INTEREST_IS_ADJ">"c2960"</definedName>
    <definedName name="IQ_US_GAAP_NCA_ADJ">"c2926"</definedName>
    <definedName name="IQ_US_GAAP_NET_CHANGE">"c2946"</definedName>
    <definedName name="IQ_US_GAAP_NET_CHANGE_ADJ">"c2942"</definedName>
    <definedName name="IQ_US_GAAP_NI">"c2976"</definedName>
    <definedName name="IQ_US_GAAP_NI_ADJ">"c2963"</definedName>
    <definedName name="IQ_US_GAAP_NI_AVAIL_INCL">"c2978"</definedName>
    <definedName name="IQ_US_GAAP_OTHER_ADJ_ADJ">"c2962"</definedName>
    <definedName name="IQ_US_GAAP_OTHER_NON_OPER_ADJ">"c2955"</definedName>
    <definedName name="IQ_US_GAAP_OTHER_OPER_ADJ">"c2954"</definedName>
    <definedName name="IQ_US_GAAP_RD_ADJ">"c2953"</definedName>
    <definedName name="IQ_US_GAAP_SGA_ADJ">"c2952"</definedName>
    <definedName name="IQ_US_GAAP_TOTAL_ASSETS">"c2931"</definedName>
    <definedName name="IQ_US_GAAP_TOTAL_EQUITY">"c2934"</definedName>
    <definedName name="IQ_US_GAAP_TOTAL_EQUITY_ADJ">"c2929"</definedName>
    <definedName name="IQ_US_GAAP_TOTAL_REV_ADJ">"c2950"</definedName>
    <definedName name="IQ_US_GAAP_TOTAL_UNUSUAL_ADJ">"c2956"</definedName>
    <definedName name="IQ_UTIL_PPE_NET">"c1620"</definedName>
    <definedName name="IQ_UTIL_REV">"c2091"</definedName>
    <definedName name="IQ_UV_PENSION_LIAB">"c1332"</definedName>
    <definedName name="IQ_VALUE_TRADED_LAST_3MTH">"c1530"</definedName>
    <definedName name="IQ_VALUE_TRADED_LAST_6MTH">"c1531"</definedName>
    <definedName name="IQ_VALUE_TRADED_LAST_MTH">"c1529"</definedName>
    <definedName name="IQ_VALUE_TRADED_LAST_WK">"c1528"</definedName>
    <definedName name="IQ_VALUE_TRADED_LAST_YR">"c1532"</definedName>
    <definedName name="IQ_VOL_LAST_3MTH">"c1525"</definedName>
    <definedName name="IQ_VOL_LAST_6MTH">"c1526"</definedName>
    <definedName name="IQ_VOL_LAST_MTH">"c1524"</definedName>
    <definedName name="IQ_VOL_LAST_WK">"c1523"</definedName>
    <definedName name="IQ_VOL_LAST_YR">"c1527"</definedName>
    <definedName name="IQ_VOLUME">"c1333"</definedName>
    <definedName name="IQ_WARRANTS_BEG_OS">"c2698"</definedName>
    <definedName name="IQ_WARRANTS_CANCELLED">"c2701"</definedName>
    <definedName name="IQ_WARRANTS_END_OS">"c2702"</definedName>
    <definedName name="IQ_WARRANTS_EXERCISED">"c2700"</definedName>
    <definedName name="IQ_WARRANTS_ISSUED">"c2699"</definedName>
    <definedName name="IQ_WARRANTS_STRIKE_PRICE_ISSUED">"c2704"</definedName>
    <definedName name="IQ_WARRANTS_STRIKE_PRICE_OS">"c2703"</definedName>
    <definedName name="IQ_WEIGHTED_AVG_PRICE">"c1334"</definedName>
    <definedName name="IQ_WIP_INV">"c1335"</definedName>
    <definedName name="IQ_WORKMEN_WRITTEN">"c1336"</definedName>
    <definedName name="IQ_XDIV_DATE">"c2203"</definedName>
    <definedName name="IQ_YEARHIGH">"c1337"</definedName>
    <definedName name="IQ_YEARHIGH_DATE">"c2250"</definedName>
    <definedName name="IQ_YEARLOW">"c1338"</definedName>
    <definedName name="IQ_YEARLOW_DATE">"c2251"</definedName>
    <definedName name="IQ_YTD">3000</definedName>
    <definedName name="IQ_Z_SCORE">"c1339"</definedName>
    <definedName name="Jan04AMA">[1]BS!$AD$7:$AD$3582</definedName>
    <definedName name="Jan09AMA">[2]BS!$AK$7:$AK$1743</definedName>
    <definedName name="Jan10AMA">[2]BS!$AW$7:$AW$1726</definedName>
    <definedName name="jjj">[32]Inputs!$N$18</definedName>
    <definedName name="JP_Bal">[33]ACCOUNTS!$AG$31</definedName>
    <definedName name="Jul04AMA">[1]BS!$AJ$7:$AJ$3582</definedName>
    <definedName name="Jul09AMA">[2]BS!$AQ$7:$AQ$1726</definedName>
    <definedName name="Jun04AMA">[1]BS!$AI$7:$AI$3582</definedName>
    <definedName name="Jun09AMA">[2]BS!$AP$7:$AP$1726</definedName>
    <definedName name="Jun10AMA">[2]BS!$BB$7:$BB$1726</definedName>
    <definedName name="Jurisdiction">[8]Variables!$AK$15</definedName>
    <definedName name="JurisNumber">[8]Variables!$AL$15</definedName>
    <definedName name="k_Docket_Number">'[19]KJB-12 Sum'!$AS$2</definedName>
    <definedName name="k_FITrate">'[19]KJB-3,11 Def'!$L$20</definedName>
    <definedName name="keep_Docket_Number">'[34]KJB-3 Sum'!$AQ$2</definedName>
    <definedName name="keep_FIT">'[34]KJB-7 Def'!$L$20</definedName>
    <definedName name="keep_KJB_3_Rate_Increase">'[34]KJB-7 Def'!$C$3</definedName>
    <definedName name="keep_KJB_4_Electric_Summary">'[34]KJB-3 Sum'!$AQ$3</definedName>
    <definedName name="keep_KJB_8_Common_Adjs">'[34]KJB-5 Cmn Adj'!$L$3</definedName>
    <definedName name="keep_KJB_9_Electric_Only">'[34]KJB-5 El Adj'!$E$3</definedName>
    <definedName name="keep_PSE">'[35]Gas Summary'!$I$5</definedName>
    <definedName name="keep_TESTYEAR">'[35]Gas Detail Pages'!$A$8</definedName>
    <definedName name="kp_DOCKET">'[35]Gas Detail Pages'!$A$9</definedName>
    <definedName name="Last_Row" localSheetId="0">IF('REDACTED VERSION'!Values_Entered,Header_Row+'REDACTED VERSION'!Number_of_Payments,Header_Row)</definedName>
    <definedName name="Last_Row">IF([0]!Values_Entered,Header_Row+[0]!Number_of_Payments,Header_Row)</definedName>
    <definedName name="Levy_Rate">'[12]Assumptions (Input)'!$B$6</definedName>
    <definedName name="limcount">1</definedName>
    <definedName name="LINE.T">[4]INTERNAL!$A$55:$IV$57</definedName>
    <definedName name="LinkCos">'[7]JAM Download'!$K$4</definedName>
    <definedName name="Load_Factor">[33]ACCOUNTS!$AG$167</definedName>
    <definedName name="LoadArray">'[36]Load Source Data'!$C$78:$X$89</definedName>
    <definedName name="LOLD">1</definedName>
    <definedName name="LOLD_Table">10</definedName>
    <definedName name="LOLD_ZZCOOM_M03_Q001">10</definedName>
    <definedName name="LOLD_ZZCOOM_M03_Q001SKF">13</definedName>
    <definedName name="LOLD_ZZCOOM_M03_Q004">10</definedName>
    <definedName name="LOLD_ZZCOOM_M03_Q004ORDERS">13</definedName>
    <definedName name="LOLD_ZZCOOM_M03_Q004SKF">13</definedName>
    <definedName name="M9100F4_v4">[37]M9100F4!$A$1:$V$99</definedName>
    <definedName name="MACRS">'[12]MACRS RATES'!$A$3:$AT$10</definedName>
    <definedName name="Mar04AMA">[1]BS!$AF$7:$AF$3582</definedName>
    <definedName name="MAR09AMA">[2]BS!$AM$7:$AM$1725</definedName>
    <definedName name="Mar10AMA">[2]BS!$AY$7:$AY$1726</definedName>
    <definedName name="May04AMA">[1]BS!$AH$7:$AH$3582</definedName>
    <definedName name="MAY09AMA">[2]BS!$AO$7:$AO$1726</definedName>
    <definedName name="May10AMA">[2]BS!$BA$7:$BA$1726</definedName>
    <definedName name="menu1_Button5_Click">[38]!menu1_Button5_Click</definedName>
    <definedName name="menu1_Button6_Click">[38]!menu1_Button6_Click</definedName>
    <definedName name="MERGER_COST">[39]Sheet1!$AF$3:$AJ$28</definedName>
    <definedName name="METER">[4]EXTERNAL!$A$34:$IV$36</definedName>
    <definedName name="Method">[10]Inputs!$C$6</definedName>
    <definedName name="monthlist">[40]Table!$R$2:$S$13</definedName>
    <definedName name="monthtotals">'[40]WA SBC'!$D$40:$O$40</definedName>
    <definedName name="MTD_Format">[41]Mthly!$B$11:$D$11,[41]Mthly!$B$32:$D$32</definedName>
    <definedName name="MTR_YR3">[42]Variables!$E$14</definedName>
    <definedName name="NCP_360">[4]EXTERNAL!$A$13:$IV$15</definedName>
    <definedName name="NCP_361">[4]EXTERNAL!$A$16:$IV$18</definedName>
    <definedName name="NCP_362">[4]EXTERNAL!$A$19:$IV$21</definedName>
    <definedName name="Net_to_Gross_Factor">[7]Inputs!$G$8</definedName>
    <definedName name="NetToGross">[11]Variables!$D$23</definedName>
    <definedName name="Nov03AMA">[3]BS!$AI$7:$AI$3582</definedName>
    <definedName name="Nov04AMA">[1]BS!$AN$7:$AN$3582</definedName>
    <definedName name="Nov09AMA">[2]BS!$AU$7:$AU$1726</definedName>
    <definedName name="NPC">[43]Inputs!$N$18</definedName>
    <definedName name="NRG">[4]CLASSIFIERS!$A$5:$IV$5</definedName>
    <definedName name="Number_of_Payments" localSheetId="0">MATCH(0.01,End_Bal,-1)+1</definedName>
    <definedName name="Number_of_Payments">MATCH(0.01,End_Bal,-1)+1</definedName>
    <definedName name="NvsASD">"V2005-12-31"</definedName>
    <definedName name="NvsAutoDrillOk">"VN"</definedName>
    <definedName name="NvsElapsedTime">0.00881805555400206</definedName>
    <definedName name="NvsEndTime">38831.5955224537</definedName>
    <definedName name="NvsInstSpec">"%"</definedName>
    <definedName name="NvsLayoutType">"M3"</definedName>
    <definedName name="NvsNplSpec">"%,X,RZF..,CZF.."</definedName>
    <definedName name="NvsPanelEffdt">"V2020-12-31"</definedName>
    <definedName name="NvsPanelSetid">"VCPSTD"</definedName>
    <definedName name="NvsReqBU">"VCPSTD"</definedName>
    <definedName name="NvsReqBUOnly">"VN"</definedName>
    <definedName name="NvsTransLed">"VN"</definedName>
    <definedName name="NvsTreeASD">"V2005-12-31"</definedName>
    <definedName name="NvsValTbl.ACCOUNT">"GL_ACCOUNT_TBL"</definedName>
    <definedName name="NvsValTbl.BUSINESS_UNIT">"BUS_UNIT_TBL_GL"</definedName>
    <definedName name="NvsValTbl.DEPTID">"DEPARTMENT_TBL"</definedName>
    <definedName name="NvsValTbl.PPL_ACTIVITY">"PPL_ACT_ALL_VW"</definedName>
    <definedName name="NvsValTbl.PPL_CONS_RES_CTR">"PPL_CRC_ALL_VW"</definedName>
    <definedName name="NvsValTbl.PRODUCT">"PROD_ALL_VW"</definedName>
    <definedName name="NvsValTbl.PROJECT_ID">"PROJECT_TBL_VW"</definedName>
    <definedName name="NvsValTbl.SCENARIO">"BD_SCENARIO_TBL"</definedName>
    <definedName name="NvsValTbl.STATISTICS_CODE">"STAT_TBL"</definedName>
    <definedName name="NvsValTbl.U_GL_RES_GROUP">"U_SUM_LEDGER"</definedName>
    <definedName name="NvsValTbl.U_GL_RESOURCE">"U_GLRESOURCE_VW"</definedName>
    <definedName name="NvsValTbl.U_PROCESS">"U_PROCESS_AL_VW"</definedName>
    <definedName name="O_M_Input">'[12]MiscItems(Input)'!$B$5:$AO$8,'[12]MiscItems(Input)'!$B$13:$AO$13,'[12]MiscItems(Input)'!$B$15:$B$17,'[12]MiscItems(Input)'!$B$17:$AO$17,'[12]MiscItems(Input)'!$B$15:$AO$15</definedName>
    <definedName name="O_M_Rate">'[21]Virtual 49 Back-Up'!$B$21</definedName>
    <definedName name="Oct03AMA">[3]BS!$AH$7:$AH$3582</definedName>
    <definedName name="Oct04AMA">[1]BS!$AM$7:$AM$3582</definedName>
    <definedName name="Oct09AMA">[2]BS!$AT$7:$AT$1726</definedName>
    <definedName name="OH">[4]CLASSIFIERS!$A$8:$IV$8</definedName>
    <definedName name="OH_NCP">[4]EXTERNAL!$A$79:$IV$81</definedName>
    <definedName name="OH_SVC">[4]EXTERNAL!$A$142:$IV$144</definedName>
    <definedName name="OH_TFMR">[4]EXTERNAL!$A$97:$IV$99</definedName>
    <definedName name="OH_TFMRC">[4]EXTERNAL!$A$94:$IV$96</definedName>
    <definedName name="option">'[44]Dist Misc'!$F$120</definedName>
    <definedName name="OthRCF">[45]INPUTS!$F$41</definedName>
    <definedName name="OthUnc">[4]INPUTS!$F$36</definedName>
    <definedName name="outlookdata">'[46]pivoted data'!$D$3:$Q$90</definedName>
    <definedName name="peak_new_table">'[47]2008 Extreme Peaks - 080403'!$E$5:$AD$8</definedName>
    <definedName name="peak_table">'[47]Peaks-F01'!$C$5:$E$243</definedName>
    <definedName name="PeakMethod">[10]Inputs!$T$5</definedName>
    <definedName name="Percent_debt">[29]Inputs!$E$129</definedName>
    <definedName name="Plant_Input">'[12]Plant(Input)'!$B$7:$AP$9,'[12]Plant(Input)'!$B$11,'[12]Plant(Input)'!$B$15:$AP$15,'[12]Plant(Input)'!$B$18,'[12]Plant(Input)'!$B$20:$AP$20</definedName>
    <definedName name="POWER.T">[4]INTERNAL!$A$58:$IV$60</definedName>
    <definedName name="PP.T">[4]INTERNAL!$A$61:$IV$63</definedName>
    <definedName name="PreTaxDebtCost">[9]Assumptions!$I$56</definedName>
    <definedName name="PreTaxWACC">[9]Assumptions!$I$62</definedName>
    <definedName name="Prices_Aurora">'[28]Monthly Price Summary'!$C$4:$H$63</definedName>
    <definedName name="Prior_Month">[48]Sch_120!$I$21</definedName>
    <definedName name="PROFORMA">[4]EXTERNAL!$A$67:$IV$69</definedName>
    <definedName name="PROFORMA_RETAIL">[4]EXTERNAL!$A$91:$IV$93</definedName>
    <definedName name="PROFORMA_RETAIL_TAX">[4]EXTERNAL!$A$169:$IV$171</definedName>
    <definedName name="Projects">[49]Sheet1!$A$1147:$B$1887</definedName>
    <definedName name="Prov_Cap_Tax">[29]Inputs!$E$111</definedName>
    <definedName name="PSE">'[50]4.04'!$A$6</definedName>
    <definedName name="PSE_Pre_Tax_Equity_Rate">'[26]Assumptions of Purchase'!$B$42</definedName>
    <definedName name="PTDGP.T">[4]INTERNAL!$A$64:$IV$66</definedName>
    <definedName name="PTDP.T">[4]INTERNAL!$A$67:$IV$69</definedName>
    <definedName name="QTD_Format">[51]QTD!$B$11:$D$11,[51]QTD!$B$35:$D$35</definedName>
    <definedName name="RATE2">'[20]Transp Data'!$A$8:$I$112</definedName>
    <definedName name="Rates">[52]Codes!$A$1:$C$500</definedName>
    <definedName name="RB.T">[4]INTERNAL!$A$70:$IV$72</definedName>
    <definedName name="RCF">[33]INPUTS!$F$48</definedName>
    <definedName name="Requlated_scenario">'[12]Assumptions (Input)'!$B$12</definedName>
    <definedName name="ResExchCrRate">[53]Sch_194!$M$31</definedName>
    <definedName name="RESID">[4]EXTERNAL!$A$88:$IV$90</definedName>
    <definedName name="resource_lookup">'[54]#REF'!$B$3:$C$112</definedName>
    <definedName name="ResourceSupplier">[11]Variables!$D$28</definedName>
    <definedName name="ResRCF">[18]INPUTS!$F$44</definedName>
    <definedName name="ResUnc">[18]INPUTS!$F$39</definedName>
    <definedName name="RevClass">[52]Codes!$F$2:$G$10</definedName>
    <definedName name="revenue_flag">'[12]Assumptions (Input)'!$C$12</definedName>
    <definedName name="Revenue_Taxes">'[12]Assumptions (Input)'!$B$8</definedName>
    <definedName name="REVFAC1.T">[4]INTERNAL!$A$73:$IV$75</definedName>
    <definedName name="ROD">[18]INPUTS!$F$30</definedName>
    <definedName name="ROR">[18]INPUTS!$F$29</definedName>
    <definedName name="SAPBEXdnldView">"46HLPWIQ6J3TDMPT5WG7XVEBI"</definedName>
    <definedName name="SAPBEXhrIndnt">"Wide"</definedName>
    <definedName name="SAPBEXrevision">1</definedName>
    <definedName name="SAPBEXsysID">"BWP"</definedName>
    <definedName name="SAPBEXwbID">"3XJ3VOPHHLH2D0QXSYZLUHSMI"</definedName>
    <definedName name="SAPsysID">"708C5W7SBKP804JT78WJ0JNKI"</definedName>
    <definedName name="SAPwbID">"ARS"</definedName>
    <definedName name="SBRCF">[45]INPUTS!$F$40</definedName>
    <definedName name="SbUnc">[4]INPUTS!$F$35</definedName>
    <definedName name="Sch194Rlfwd">'[55]Sch94 Rlfwd'!$B$11</definedName>
    <definedName name="Schedule">[43]Inputs!$N$14</definedName>
    <definedName name="Sep03AMA">[3]BS!$AG$7:$AG$3582</definedName>
    <definedName name="Sep04AMA">[1]BS!$AL$7:$AL$3582</definedName>
    <definedName name="Sep09AMA">[2]BS!$AS$7:$AS$1726</definedName>
    <definedName name="solver_eval">0</definedName>
    <definedName name="solver_ntri">1000</definedName>
    <definedName name="solver_rsmp">1</definedName>
    <definedName name="solver_seed">0</definedName>
    <definedName name="StartDate">[9]Assumptions!$C$9</definedName>
    <definedName name="STATE_UTILITY_TAX">'[6]MJS-7'!$N$16</definedName>
    <definedName name="STAX">[18]INPUTS!$F$34</definedName>
    <definedName name="SW.T">[4]INTERNAL!$A$76:$IV$78</definedName>
    <definedName name="SWPTD.T">[4]INTERNAL!$A$79:$IV$81</definedName>
    <definedName name="TableName">"Dummy"</definedName>
    <definedName name="TargetROR">[10]Inputs!$G$29</definedName>
    <definedName name="TDP.T">[4]INTERNAL!$A$82:$IV$84</definedName>
    <definedName name="TestPeriod">[7]Inputs!$C$5</definedName>
    <definedName name="TESTYEAR">'[27]JHS-6'!$A$7</definedName>
    <definedName name="TFR">[4]CLASSIFIERS!$A$11:$IV$11</definedName>
    <definedName name="ThermalBookLife">[9]Assumptions!$C$25</definedName>
    <definedName name="Title">[9]Assumptions!$A$1</definedName>
    <definedName name="Total_Payment" localSheetId="0">Scheduled_Payment+Extra_Payment</definedName>
    <definedName name="Total_Payment">Scheduled_Payment+Extra_Payment</definedName>
    <definedName name="TotalRateBase">'[7]G+T+D+R+M'!$H$58</definedName>
    <definedName name="TP.T">[4]INTERNAL!$A$91:$IV$93</definedName>
    <definedName name="transdb">'[56]Transp Unbilled'!$A$8:$E$174</definedName>
    <definedName name="TRANSM_2">[57]Transm2!$A$1:$M$461:'[57]10 Yr FC'!$M$47</definedName>
    <definedName name="UAcct103">'[7]Func Study'!$AB$1613</definedName>
    <definedName name="UAcct105Dnpg">'[7]Func Study'!$AB$2010</definedName>
    <definedName name="UAcct105S">'[7]Func Study'!$AB$2005</definedName>
    <definedName name="UAcct105Seu">'[7]Func Study'!$AB$2009</definedName>
    <definedName name="UAcct105Snppo">'[7]Func Study'!$AB$2008</definedName>
    <definedName name="UAcct105Snpps">'[7]Func Study'!$AB$2006</definedName>
    <definedName name="UAcct105Snpt">'[7]Func Study'!$AB$2007</definedName>
    <definedName name="UAcct1081390">'[7]Func Study'!$AB$2451</definedName>
    <definedName name="UAcct1081390Rcl">'[7]Func Study'!$AB$2450</definedName>
    <definedName name="UAcct1081399">'[7]Func Study'!$AB$2459</definedName>
    <definedName name="UAcct1081399Rcl">'[7]Func Study'!$AB$2458</definedName>
    <definedName name="UAcct108360">'[7]Func Study'!$AB$2355</definedName>
    <definedName name="UAcct108361">'[7]Func Study'!$AB$2359</definedName>
    <definedName name="UAcct108362">'[7]Func Study'!$AB$2363</definedName>
    <definedName name="UAcct108364">'[7]Func Study'!$AB$2367</definedName>
    <definedName name="UAcct108365">'[7]Func Study'!$AB$2371</definedName>
    <definedName name="UAcct108366">'[7]Func Study'!$AB$2375</definedName>
    <definedName name="UAcct108367">'[7]Func Study'!$AB$2379</definedName>
    <definedName name="UAcct108368">'[7]Func Study'!$AB$2383</definedName>
    <definedName name="UAcct108369">'[7]Func Study'!$AB$2387</definedName>
    <definedName name="UAcct108370">'[7]Func Study'!$AB$2391</definedName>
    <definedName name="UAcct108371">'[7]Func Study'!$AB$2395</definedName>
    <definedName name="UAcct108372">'[7]Func Study'!$AB$2399</definedName>
    <definedName name="UAcct108373">'[7]Func Study'!$AB$2403</definedName>
    <definedName name="UAcct108D">'[7]Func Study'!$AB$2415</definedName>
    <definedName name="UAcct108D00">'[7]Func Study'!$AB$2407</definedName>
    <definedName name="UAcct108Ds">'[7]Func Study'!$AB$2411</definedName>
    <definedName name="UAcct108Ep">'[7]Func Study'!$AB$2327</definedName>
    <definedName name="UAcct108Gpcn">'[7]Func Study'!$AB$2429</definedName>
    <definedName name="UAcct108Gps">'[7]Func Study'!$AB$2425</definedName>
    <definedName name="UAcct108Gpse">'[7]Func Study'!$AB$2431</definedName>
    <definedName name="UAcct108Gpsg">'[7]Func Study'!$AB$2428</definedName>
    <definedName name="UAcct108Gpsgp">'[7]Func Study'!$AB$2426</definedName>
    <definedName name="UAcct108Gpsgu">'[7]Func Study'!$AB$2427</definedName>
    <definedName name="UAcct108Gpso">'[7]Func Study'!$AB$2430</definedName>
    <definedName name="UACCT108GPSSGCH">'[7]Func Study'!$AB$2434</definedName>
    <definedName name="UACCT108GPSSGCT">'[7]Func Study'!$AB$2433</definedName>
    <definedName name="UAcct108Hp">'[7]Func Study'!$AB$2313</definedName>
    <definedName name="UAcct108Mp">'[7]Func Study'!$AB$2444</definedName>
    <definedName name="UAcct108Np">'[7]Func Study'!$AB$2305</definedName>
    <definedName name="UAcct108Op">'[7]Func Study'!$AB$2322</definedName>
    <definedName name="UACCT108OPSSCCT">'[7]Func Study'!$AB$2321</definedName>
    <definedName name="UAcct108Sp">'[7]Func Study'!$AB$2299</definedName>
    <definedName name="UACCT108SPSSGCH">'[7]Func Study'!$AB$2298</definedName>
    <definedName name="UAcct108Tp">'[7]Func Study'!$AB$2346</definedName>
    <definedName name="UAcct111Clg">'[7]Func Study'!$AB$2487</definedName>
    <definedName name="UAcct111Clgsou">'[7]Func Study'!$AB$2485</definedName>
    <definedName name="UAcct111Clh">'[7]Func Study'!$AB$2493</definedName>
    <definedName name="UAcct111Cls">'[7]Func Study'!$AB$2478</definedName>
    <definedName name="UAcct111Ipcn">'[7]Func Study'!$AB$2502</definedName>
    <definedName name="UAcct111Ips">'[7]Func Study'!$AB$2497</definedName>
    <definedName name="UAcct111Ipse">'[7]Func Study'!$AB$2500</definedName>
    <definedName name="UAcct111Ipsg">'[7]Func Study'!$AB$2501</definedName>
    <definedName name="UAcct111Ipsgp">'[7]Func Study'!$AB$2498</definedName>
    <definedName name="UAcct111Ipsgu">'[7]Func Study'!$AB$2499</definedName>
    <definedName name="UAcct111Ipso">'[7]Func Study'!$AB$2506</definedName>
    <definedName name="UACCT111IPSSGCH">'[7]Func Study'!$AB$2505</definedName>
    <definedName name="UACCT111IPSSGCT">'[7]Func Study'!$AB$2504</definedName>
    <definedName name="UAcct114">'[7]Func Study'!$AB$2017</definedName>
    <definedName name="UAcct120">'[7]Func Study'!$AB$2021</definedName>
    <definedName name="UAcct124">'[7]Func Study'!$AB$2026</definedName>
    <definedName name="UAcct141">'[7]Func Study'!$AB$2173</definedName>
    <definedName name="UAcct151">'[7]Func Study'!$AB$2049</definedName>
    <definedName name="Uacct151SSECT">'[7]Func Study'!$AB$2047</definedName>
    <definedName name="UAcct154">'[7]Func Study'!$AB$2083</definedName>
    <definedName name="Uacct154SSGCT">'[7]Func Study'!$AB$2080</definedName>
    <definedName name="UAcct163">'[7]Func Study'!$AB$2093</definedName>
    <definedName name="UAcct165">'[7]Func Study'!$AB$2108</definedName>
    <definedName name="UAcct165Gps">'[7]Func Study'!$AB$2104</definedName>
    <definedName name="UAcct182">'[7]Func Study'!$AB$2033</definedName>
    <definedName name="UAcct18222">'[7]Func Study'!$AB$2163</definedName>
    <definedName name="UAcct182M">'[7]Func Study'!$AB$2118</definedName>
    <definedName name="UAcct182MSSGCH">'[7]Func Study'!$AB$2113</definedName>
    <definedName name="UAcct186">'[7]Func Study'!$AB$2041</definedName>
    <definedName name="UAcct1869">'[7]Func Study'!$AB$2168</definedName>
    <definedName name="UAcct186M">'[7]Func Study'!$AB$2129</definedName>
    <definedName name="UAcct190">'[7]Func Study'!$AB$2243</definedName>
    <definedName name="UAcct190Baddebt">'[7]Func Study'!$AB$2237</definedName>
    <definedName name="UAcct190Dop">'[7]Func Study'!$AB$2235</definedName>
    <definedName name="UAcct2281">'[7]Func Study'!$AB$2191</definedName>
    <definedName name="UAcct2282">'[7]Func Study'!$AB$2195</definedName>
    <definedName name="UAcct2283">'[7]Func Study'!$AB$2200</definedName>
    <definedName name="UACCT22841SG">'[7]Func Study'!$AB$2205</definedName>
    <definedName name="UAcct22842">'[7]Func Study'!$AB$2211</definedName>
    <definedName name="UAcct235">'[7]Func Study'!$AB$2187</definedName>
    <definedName name="UACCT235CN">'[7]Func Study'!$AB$2186</definedName>
    <definedName name="UAcct252">'[7]Func Study'!$AB$2219</definedName>
    <definedName name="UAcct25316">'[7]Func Study'!$AB$2057</definedName>
    <definedName name="UAcct25317">'[7]Func Study'!$AB$2061</definedName>
    <definedName name="UAcct25318">'[7]Func Study'!$AB$2098</definedName>
    <definedName name="UAcct25319">'[7]Func Study'!$AB$2065</definedName>
    <definedName name="uacct25398">'[7]Func Study'!$AB$2222</definedName>
    <definedName name="UAcct25399">'[7]Func Study'!$AB$2230</definedName>
    <definedName name="UACCT254SO">'[7]Func Study'!$AB$2202</definedName>
    <definedName name="UAcct255">'[7]Func Study'!$AB$2284</definedName>
    <definedName name="UAcct281">'[7]Func Study'!$AB$2249</definedName>
    <definedName name="UAcct282">'[7]Func Study'!$AB$2259</definedName>
    <definedName name="UAcct282Cn">'[7]Func Study'!$AB$2256</definedName>
    <definedName name="UAcct282So">'[7]Func Study'!$AB$2255</definedName>
    <definedName name="UAcct283">'[7]Func Study'!$AB$2271</definedName>
    <definedName name="UAcct283So">'[7]Func Study'!$AB$2265</definedName>
    <definedName name="UAcct301S">'[7]Func Study'!$AB$1964</definedName>
    <definedName name="UAcct301Sg">'[7]Func Study'!$AB$1966</definedName>
    <definedName name="UAcct301So">'[7]Func Study'!$AB$1965</definedName>
    <definedName name="UAcct302S">'[7]Func Study'!$AB$1969</definedName>
    <definedName name="UAcct302Sg">'[7]Func Study'!$AB$1970</definedName>
    <definedName name="UAcct302Sgp">'[7]Func Study'!$AB$1971</definedName>
    <definedName name="UAcct302Sgu">'[7]Func Study'!$AB$1972</definedName>
    <definedName name="UAcct303Cn">'[7]Func Study'!$AB$1980</definedName>
    <definedName name="UAcct303S">'[7]Func Study'!$AB$1976</definedName>
    <definedName name="UAcct303Se">'[7]Func Study'!$AB$1979</definedName>
    <definedName name="UAcct303Sg">'[7]Func Study'!$AB$1977</definedName>
    <definedName name="UAcct303Sgu">'[7]Func Study'!$AB$1981</definedName>
    <definedName name="UAcct303So">'[7]Func Study'!$AB$1978</definedName>
    <definedName name="UACCT303SSGCH">'[7]Func Study'!$AB$1983</definedName>
    <definedName name="UAcct310">'[7]Func Study'!$AB$1414</definedName>
    <definedName name="UAcct310JBG">'[7]Func Study'!$AB$1413</definedName>
    <definedName name="UAcct311">'[7]Func Study'!$AB$1421</definedName>
    <definedName name="UAcct311JBG">'[7]Func Study'!$AB$1420</definedName>
    <definedName name="UAcct312">'[7]Func Study'!$AB$1428</definedName>
    <definedName name="UAcct312JBG">'[7]Func Study'!$AB$1427</definedName>
    <definedName name="UAcct314">'[7]Func Study'!$AB$1435</definedName>
    <definedName name="UAcct314JBG">'[7]Func Study'!$AB$1434</definedName>
    <definedName name="UAcct315">'[7]Func Study'!$AB$1442</definedName>
    <definedName name="UAcct315JBG">'[7]Func Study'!$AB$1441</definedName>
    <definedName name="UAcct316">'[7]Func Study'!$AB$1450</definedName>
    <definedName name="UAcct316JBG">'[7]Func Study'!$AB$1449</definedName>
    <definedName name="UAcct320">'[7]Func Study'!$AB$1466</definedName>
    <definedName name="UAcct321">'[7]Func Study'!$AB$1471</definedName>
    <definedName name="UAcct322">'[7]Func Study'!$AB$1476</definedName>
    <definedName name="UAcct323">'[7]Func Study'!$AB$1481</definedName>
    <definedName name="UAcct324">'[7]Func Study'!$AB$1486</definedName>
    <definedName name="UAcct325">'[7]Func Study'!$AB$1491</definedName>
    <definedName name="UAcct33">'[7]Func Study'!$AB$295</definedName>
    <definedName name="UAcct330">'[7]Func Study'!$AB$1508</definedName>
    <definedName name="UAcct331">'[7]Func Study'!$AB$1513</definedName>
    <definedName name="UAcct332">'[7]Func Study'!$AB$1518</definedName>
    <definedName name="UAcct333">'[7]Func Study'!$AB$1523</definedName>
    <definedName name="UAcct334">'[7]Func Study'!$AB$1528</definedName>
    <definedName name="UAcct335">'[7]Func Study'!$AB$1533</definedName>
    <definedName name="UAcct336">'[7]Func Study'!$AB$1539</definedName>
    <definedName name="UAcct340Dgu">'[7]Func Study'!$AB$1564</definedName>
    <definedName name="UAcct340Sgu">'[7]Func Study'!$AB$1565</definedName>
    <definedName name="UAcct341Dgu">'[7]Func Study'!$AB$1569</definedName>
    <definedName name="UAcct341Sgu">'[7]Func Study'!$AB$1570</definedName>
    <definedName name="UAcct342Dgu">'[7]Func Study'!$AB$1574</definedName>
    <definedName name="UAcct342Sgu">'[7]Func Study'!$AB$1575</definedName>
    <definedName name="UAcct343">'[7]Func Study'!$AB$1584</definedName>
    <definedName name="UAcct344S">'[7]Func Study'!$AB$1587</definedName>
    <definedName name="UAcct344Sgp">'[7]Func Study'!$AB$1588</definedName>
    <definedName name="UAcct345Dgu">'[7]Func Study'!$AB$1594</definedName>
    <definedName name="UAcct345Sgu">'[7]Func Study'!$AB$1595</definedName>
    <definedName name="UAcct346">'[7]Func Study'!$AB$1601</definedName>
    <definedName name="UAcct350">'[7]Func Study'!$AB$1628</definedName>
    <definedName name="UAcct352">'[7]Func Study'!$AB$1635</definedName>
    <definedName name="UAcct353">'[7]Func Study'!$AB$1641</definedName>
    <definedName name="UAcct354">'[7]Func Study'!$AB$1647</definedName>
    <definedName name="UAcct355">'[7]Func Study'!$AB$1654</definedName>
    <definedName name="UAcct356">'[7]Func Study'!$AB$1660</definedName>
    <definedName name="UAcct357">'[7]Func Study'!$AB$1666</definedName>
    <definedName name="UAcct358">'[7]Func Study'!$AB$1672</definedName>
    <definedName name="UAcct359">'[7]Func Study'!$AB$1678</definedName>
    <definedName name="UAcct360">'[7]Func Study'!$AB$1698</definedName>
    <definedName name="UAcct361">'[7]Func Study'!$AB$1704</definedName>
    <definedName name="UAcct362">'[7]Func Study'!$AB$1710</definedName>
    <definedName name="UAcct368">'[7]Func Study'!$AB$1744</definedName>
    <definedName name="UAcct369">'[7]Func Study'!$AB$1751</definedName>
    <definedName name="UAcct370">'[7]Func Study'!$AB$1762</definedName>
    <definedName name="UAcct372A">'[7]Func Study'!$AB$1775</definedName>
    <definedName name="UAcct372Dp">'[7]Func Study'!$AB$1773</definedName>
    <definedName name="UAcct372Ds">'[7]Func Study'!$AB$1774</definedName>
    <definedName name="UAcct373">'[7]Func Study'!$AB$1782</definedName>
    <definedName name="UAcct389Cn">'[7]Func Study'!$AB$1800</definedName>
    <definedName name="UAcct389S">'[7]Func Study'!$AB$1799</definedName>
    <definedName name="UAcct389Sg">'[7]Func Study'!$AB$1802</definedName>
    <definedName name="UAcct389Sgu">'[7]Func Study'!$AB$1801</definedName>
    <definedName name="UAcct389So">'[7]Func Study'!$AB$1803</definedName>
    <definedName name="UAcct390Cn">'[7]Func Study'!$AB$1810</definedName>
    <definedName name="UAcct390JBG">'[7]Func Study'!$AB$1812</definedName>
    <definedName name="UAcct390L">'[7]Func Study'!$AB$1927</definedName>
    <definedName name="UACCT390LRCL">'[7]Func Study'!$AB$1929</definedName>
    <definedName name="UAcct390S">'[7]Func Study'!$AB$1807</definedName>
    <definedName name="UAcct390Sgp">'[7]Func Study'!$AB$1808</definedName>
    <definedName name="UAcct390Sgu">'[7]Func Study'!$AB$1809</definedName>
    <definedName name="UAcct390Sop">'[7]Func Study'!$AB$1811</definedName>
    <definedName name="UAcct390Sou">'[7]Func Study'!$AB$1813</definedName>
    <definedName name="UAcct391Cn">'[7]Func Study'!$AB$1820</definedName>
    <definedName name="UACCT391JBE">'[7]Func Study'!$AB$1825</definedName>
    <definedName name="UAcct391S">'[7]Func Study'!$AB$1817</definedName>
    <definedName name="UAcct391Sg">'[7]Func Study'!$AB$1821</definedName>
    <definedName name="UAcct391Sgp">'[7]Func Study'!$AB$1818</definedName>
    <definedName name="UAcct391Sgu">'[7]Func Study'!$AB$1819</definedName>
    <definedName name="UAcct391So">'[7]Func Study'!$AB$1823</definedName>
    <definedName name="UACCT391SSGCH">'[7]Func Study'!$AB$1824</definedName>
    <definedName name="UAcct392Cn">'[7]Func Study'!$AB$1832</definedName>
    <definedName name="UAcct392L">'[7]Func Study'!$AB$1935</definedName>
    <definedName name="UAcct392Lrcl">'[7]Func Study'!$AB$1937</definedName>
    <definedName name="UAcct392S">'[7]Func Study'!$AB$1829</definedName>
    <definedName name="UAcct392Se">'[7]Func Study'!$AB$1834</definedName>
    <definedName name="UAcct392Sg">'[7]Func Study'!$AB$1831</definedName>
    <definedName name="UAcct392Sgp">'[7]Func Study'!$AB$1835</definedName>
    <definedName name="UAcct392Sgu">'[7]Func Study'!$AB$1833</definedName>
    <definedName name="UAcct392So">'[7]Func Study'!$AB$1830</definedName>
    <definedName name="UACCT392SSGCH">'[7]Func Study'!$AB$1836</definedName>
    <definedName name="UAcct393S">'[7]Func Study'!$AB$1841</definedName>
    <definedName name="UAcct393Sg">'[7]Func Study'!$AB$1845</definedName>
    <definedName name="UAcct393Sgp">'[7]Func Study'!$AB$1842</definedName>
    <definedName name="UAcct393Sgu">'[7]Func Study'!$AB$1843</definedName>
    <definedName name="UAcct393So">'[7]Func Study'!$AB$1844</definedName>
    <definedName name="UACCT393SSGCT">'[7]Func Study'!$AB$1846</definedName>
    <definedName name="UAcct394S">'[7]Func Study'!$AB$1850</definedName>
    <definedName name="UAcct394Se">'[7]Func Study'!$AB$1854</definedName>
    <definedName name="UAcct394Sg">'[7]Func Study'!$AB$1855</definedName>
    <definedName name="UAcct394Sgp">'[7]Func Study'!$AB$1851</definedName>
    <definedName name="UAcct394Sgu">'[7]Func Study'!$AB$1852</definedName>
    <definedName name="UAcct394So">'[7]Func Study'!$AB$1853</definedName>
    <definedName name="UACCT394SSGCH">'[7]Func Study'!$AB$1856</definedName>
    <definedName name="UAcct395S">'[7]Func Study'!$AB$1861</definedName>
    <definedName name="UAcct395Se">'[7]Func Study'!$AB$1865</definedName>
    <definedName name="UAcct395Sg">'[7]Func Study'!$AB$1866</definedName>
    <definedName name="UAcct395Sgp">'[7]Func Study'!$AB$1862</definedName>
    <definedName name="UAcct395Sgu">'[7]Func Study'!$AB$1863</definedName>
    <definedName name="UAcct395So">'[7]Func Study'!$AB$1864</definedName>
    <definedName name="UACCT395SSGCH">'[7]Func Study'!$AB$1867</definedName>
    <definedName name="UAcct396S">'[7]Func Study'!$AB$1872</definedName>
    <definedName name="UAcct396Se">'[7]Func Study'!$AB$1877</definedName>
    <definedName name="UAcct396Sg">'[7]Func Study'!$AB$1874</definedName>
    <definedName name="UAcct396Sgp">'[7]Func Study'!$AB$1873</definedName>
    <definedName name="UAcct396Sgu">'[7]Func Study'!$AB$1876</definedName>
    <definedName name="UAcct396So">'[7]Func Study'!$AB$1875</definedName>
    <definedName name="UACCT396SSGCH">'[7]Func Study'!$AB$1879</definedName>
    <definedName name="UACCT396SSGCT">'[7]Func Study'!$AB$1878</definedName>
    <definedName name="UAcct397Cn">'[7]Func Study'!$AB$1890</definedName>
    <definedName name="UAcct397JBG">'[7]Func Study'!$AB$1893</definedName>
    <definedName name="UAcct397S">'[7]Func Study'!$AB$1886</definedName>
    <definedName name="UAcct397Se">'[7]Func Study'!$AB$1892</definedName>
    <definedName name="UAcct397Sg">'[7]Func Study'!$AB$1891</definedName>
    <definedName name="UAcct397Sgp">'[7]Func Study'!$AB$1887</definedName>
    <definedName name="UAcct397Sgu">'[7]Func Study'!$AB$1888</definedName>
    <definedName name="UAcct397So">'[7]Func Study'!$AB$1889</definedName>
    <definedName name="UAcct398Cn">'[7]Func Study'!$AB$1902</definedName>
    <definedName name="UAcct398S">'[7]Func Study'!$AB$1899</definedName>
    <definedName name="UAcct398Se">'[7]Func Study'!$AB$1904</definedName>
    <definedName name="UAcct398Sg">'[7]Func Study'!$AB$1905</definedName>
    <definedName name="UAcct398Sgp">'[7]Func Study'!$AB$1900</definedName>
    <definedName name="UAcct398Sgu">'[7]Func Study'!$AB$1901</definedName>
    <definedName name="UAcct398So">'[7]Func Study'!$AB$1903</definedName>
    <definedName name="UACCT398SSGCT">'[7]Func Study'!$AB$1906</definedName>
    <definedName name="UAcct399">'[7]Func Study'!$AB$1913</definedName>
    <definedName name="UAcct399G">'[7]Func Study'!$AB$1955</definedName>
    <definedName name="UAcct399L">'[7]Func Study'!$AB$1917</definedName>
    <definedName name="UAcct399Lrcl">'[7]Func Study'!$AB$1919</definedName>
    <definedName name="UAcct403360">'[7]Func Study'!$AB$1090</definedName>
    <definedName name="UAcct403361">'[7]Func Study'!$AB$1091</definedName>
    <definedName name="UAcct403362">'[7]Func Study'!$AB$1092</definedName>
    <definedName name="UAcct403364">'[7]Func Study'!$AB$1094</definedName>
    <definedName name="UAcct403365">'[7]Func Study'!$AB$1095</definedName>
    <definedName name="UAcct403366">'[7]Func Study'!$AB$1096</definedName>
    <definedName name="UAcct403367">'[7]Func Study'!$AB$1097</definedName>
    <definedName name="UAcct403368">'[7]Func Study'!$AB$1098</definedName>
    <definedName name="UAcct403369">'[7]Func Study'!$AB$1099</definedName>
    <definedName name="UAcct403370">'[7]Func Study'!$AB$1100</definedName>
    <definedName name="UAcct403371">'[7]Func Study'!$AB$1101</definedName>
    <definedName name="UAcct403372">'[7]Func Study'!$AB$1102</definedName>
    <definedName name="UAcct403373">'[7]Func Study'!$AB$1103</definedName>
    <definedName name="UAcct403Ep">'[7]Func Study'!$AB$1130</definedName>
    <definedName name="UAcct403Gpcn">'[7]Func Study'!$AB$1111</definedName>
    <definedName name="UAcct403GPDGP">'[7]Func Study'!$AB$1108</definedName>
    <definedName name="UAcct403GPDGU">'[7]Func Study'!$AB$1109</definedName>
    <definedName name="UAcct403GPJBG">'[7]Func Study'!$AB$1115</definedName>
    <definedName name="UAcct403Gps">'[7]Func Study'!$AB$1107</definedName>
    <definedName name="UAcct403Gpsg">'[7]Func Study'!$AB$1112</definedName>
    <definedName name="UAcct403Gpso">'[7]Func Study'!$AB$1113</definedName>
    <definedName name="UAcct403Gv0">'[7]Func Study'!$AB$1121</definedName>
    <definedName name="UAcct403Hp">'[7]Func Study'!$AB$1072</definedName>
    <definedName name="UACCT403JBE">'[7]Func Study'!$AB$1116</definedName>
    <definedName name="UAcct403Mp">'[7]Func Study'!$AB$1125</definedName>
    <definedName name="UAcct403Np">'[7]Func Study'!$AB$1065</definedName>
    <definedName name="UAcct403Op">'[7]Func Study'!$AB$1080</definedName>
    <definedName name="UAcct403OPCAGE">'[7]Func Study'!$AB$1078</definedName>
    <definedName name="UAcct403Sp">'[7]Func Study'!$AB$1061</definedName>
    <definedName name="UAcct403SPJBG">'[7]Func Study'!$AB$1058</definedName>
    <definedName name="UAcct403Tp">'[7]Func Study'!$AB$1087</definedName>
    <definedName name="UAcct404330">'[7]Func Study'!$AB$1177</definedName>
    <definedName name="UACCT404GP">'[7]Func Study'!$AB$1146</definedName>
    <definedName name="UACCT404GPCN">'[7]Func Study'!$AB$1143</definedName>
    <definedName name="UACCT404GPSO">'[7]Func Study'!$AB$1141</definedName>
    <definedName name="UAcct404Ipcn">'[7]Func Study'!$AB$1158</definedName>
    <definedName name="UAcct404IPJBG">'[7]Func Study'!$AB$1163</definedName>
    <definedName name="UAcct404Ips">'[7]Func Study'!$AB$1154</definedName>
    <definedName name="UAcct404Ipse">'[7]Func Study'!$AB$1155</definedName>
    <definedName name="UAcct404Ipsg">'[7]Func Study'!$AB$1156</definedName>
    <definedName name="UAcct404Ipsg1">'[7]Func Study'!$AB$1159</definedName>
    <definedName name="UAcct404Ipsg2">'[7]Func Study'!$AB$1160</definedName>
    <definedName name="UAcct404Ipso">'[7]Func Study'!$AB$1157</definedName>
    <definedName name="UAcct404M">'[7]Func Study'!$AB$1168</definedName>
    <definedName name="UACCT404OP">'[7]Func Study'!$AB$1172</definedName>
    <definedName name="UACCT404SP">'[7]Func Study'!$AB$1151</definedName>
    <definedName name="UAcct405">'[7]Func Study'!$AB$1185</definedName>
    <definedName name="UAcct406">'[7]Func Study'!$AB$1193</definedName>
    <definedName name="UAcct407">'[7]Func Study'!$AB$1202</definedName>
    <definedName name="UAcct408">'[7]Func Study'!$AB$1221</definedName>
    <definedName name="UAcct408S">'[7]Func Study'!$AB$1213</definedName>
    <definedName name="UAcct41010">'[7]Func Study'!$AB$1294</definedName>
    <definedName name="UAcct41011">'[7]Func Study'!$AB$1309</definedName>
    <definedName name="UAcct41110">'[7]Func Study'!$AB$1325</definedName>
    <definedName name="UAcct41140">'[7]Func Study'!$AB$1232</definedName>
    <definedName name="UAcct41141">'[7]Func Study'!$AB$1237</definedName>
    <definedName name="UAcct41160">'[7]Func Study'!$AB$369</definedName>
    <definedName name="UAcct41170">'[7]Func Study'!$AB$374</definedName>
    <definedName name="UAcct4118">'[7]Func Study'!$AB$378</definedName>
    <definedName name="UAcct41181">'[7]Func Study'!$AB$381</definedName>
    <definedName name="UAcct4194">'[7]Func Study'!$AB$385</definedName>
    <definedName name="UAcct421">'[7]Func Study'!$AB$394</definedName>
    <definedName name="UAcct4311">'[7]Func Study'!$AB$401</definedName>
    <definedName name="UAcct442Se">'[7]Func Study'!$AB$259</definedName>
    <definedName name="UAcct442Sg">'[7]Func Study'!$AB$260</definedName>
    <definedName name="UAcct447">'[7]Func Study'!$AB$281</definedName>
    <definedName name="UACCT447NPC">'[7]Func Study'!$AB$289</definedName>
    <definedName name="UACCT447NPCCAEW">'[7]Func Study'!$AB$286</definedName>
    <definedName name="UACCT447NPCCAGW">'[7]Func Study'!$AB$287</definedName>
    <definedName name="UACCT447NPCDGP">'[7]Func Study'!$AB$288</definedName>
    <definedName name="UAcct447S">'[7]Func Study'!$AB$280</definedName>
    <definedName name="UAcct448S">'[7]Func Study'!$AB$274</definedName>
    <definedName name="UAcct448So">'[7]Func Study'!$AB$275</definedName>
    <definedName name="UAcct449">'[7]Func Study'!$AB$294</definedName>
    <definedName name="UAcct450">'[7]Func Study'!$AB$304</definedName>
    <definedName name="UAcct450S">'[7]Func Study'!$AB$302</definedName>
    <definedName name="UAcct450So">'[7]Func Study'!$AB$303</definedName>
    <definedName name="UAcct451S">'[7]Func Study'!$AB$307</definedName>
    <definedName name="UAcct451Sg">'[7]Func Study'!$AB$308</definedName>
    <definedName name="UAcct451So">'[7]Func Study'!$AB$309</definedName>
    <definedName name="UAcct453">'[7]Func Study'!$AB$315</definedName>
    <definedName name="UAcct454">'[7]Func Study'!$AB$322</definedName>
    <definedName name="UAcct454JBG">'[7]Func Study'!$AB$319</definedName>
    <definedName name="UAcct454S">'[7]Func Study'!$AB$318</definedName>
    <definedName name="UAcct454Sg">'[7]Func Study'!$AB$320</definedName>
    <definedName name="UAcct454So">'[7]Func Study'!$AB$321</definedName>
    <definedName name="UAcct456">'[7]Func Study'!$AB$332</definedName>
    <definedName name="UAcct456CAEW">'[7]Func Study'!$AB$331</definedName>
    <definedName name="UAcct456S">'[7]Func Study'!$AB$325</definedName>
    <definedName name="UAcct456So">'[7]Func Study'!$AB$329</definedName>
    <definedName name="UAcct500">'[7]Func Study'!$AB$416</definedName>
    <definedName name="UAcct500JBG">'[7]Func Study'!$AB$414</definedName>
    <definedName name="UAcct501">'[7]Func Study'!$AB$423</definedName>
    <definedName name="UAcct501CAEW">'[7]Func Study'!$AB$420</definedName>
    <definedName name="UAcct501JBE">'[7]Func Study'!$AB$421</definedName>
    <definedName name="UACCT501NPCCAEW">'[7]Func Study'!$AB$426</definedName>
    <definedName name="UAcct502">'[7]Func Study'!$AB$433</definedName>
    <definedName name="UAcct502CAGE">'[7]Func Study'!$AB$431</definedName>
    <definedName name="UAcct503">'[7]Func Study'!$AB$437</definedName>
    <definedName name="UACCT503NPC">'[7]Func Study'!$AB$443</definedName>
    <definedName name="UAcct505">'[7]Func Study'!$AB$449</definedName>
    <definedName name="UAcct505CAGE">'[7]Func Study'!$AB$447</definedName>
    <definedName name="UAcct506">'[7]Func Study'!$AB$455</definedName>
    <definedName name="UAcct506CAGE">'[7]Func Study'!$AB$452</definedName>
    <definedName name="UAcct507">'[7]Func Study'!$AB$464</definedName>
    <definedName name="UAcct507CAGE">'[7]Func Study'!$AB$462</definedName>
    <definedName name="UAcct510">'[7]Func Study'!$AB$469</definedName>
    <definedName name="UAcct510CAGE">'[7]Func Study'!$AB$467</definedName>
    <definedName name="UAcct511">'[7]Func Study'!$AB$474</definedName>
    <definedName name="UAcct511CAGE">'[7]Func Study'!$AB$472</definedName>
    <definedName name="UAcct512">'[7]Func Study'!$AB$479</definedName>
    <definedName name="UAcct512CAGE">'[7]Func Study'!$AB$477</definedName>
    <definedName name="UAcct513">'[7]Func Study'!$AB$484</definedName>
    <definedName name="UAcct513CAGE">'[7]Func Study'!$AB$482</definedName>
    <definedName name="UAcct514">'[7]Func Study'!$AB$489</definedName>
    <definedName name="UAcct514CAGE">'[7]Func Study'!$AB$487</definedName>
    <definedName name="UAcct517">'[7]Func Study'!$AB$498</definedName>
    <definedName name="UAcct518">'[7]Func Study'!$AB$502</definedName>
    <definedName name="UAcct519">'[7]Func Study'!$AB$507</definedName>
    <definedName name="UAcct520">'[7]Func Study'!$AB$511</definedName>
    <definedName name="UAcct523">'[7]Func Study'!$AB$515</definedName>
    <definedName name="UAcct524">'[7]Func Study'!$AB$519</definedName>
    <definedName name="UAcct528">'[7]Func Study'!$AB$523</definedName>
    <definedName name="UAcct529">'[7]Func Study'!$AB$527</definedName>
    <definedName name="UAcct530">'[7]Func Study'!$AB$531</definedName>
    <definedName name="UAcct531">'[7]Func Study'!$AB$535</definedName>
    <definedName name="UAcct532">'[7]Func Study'!$AB$539</definedName>
    <definedName name="UAcct535">'[7]Func Study'!$AB$551</definedName>
    <definedName name="UAcct536">'[7]Func Study'!$AB$555</definedName>
    <definedName name="UAcct537">'[7]Func Study'!$AB$559</definedName>
    <definedName name="UAcct538">'[7]Func Study'!$AB$563</definedName>
    <definedName name="UAcct539">'[7]Func Study'!$AB$568</definedName>
    <definedName name="UAcct540">'[7]Func Study'!$AB$572</definedName>
    <definedName name="UAcct541">'[7]Func Study'!$AB$576</definedName>
    <definedName name="UAcct542">'[7]Func Study'!$AB$580</definedName>
    <definedName name="UAcct543">'[7]Func Study'!$AB$584</definedName>
    <definedName name="UAcct544">'[7]Func Study'!$AB$588</definedName>
    <definedName name="UAcct545">'[7]Func Study'!$AB$592</definedName>
    <definedName name="UAcct546">'[7]Func Study'!$AB$606</definedName>
    <definedName name="UAcct546CAGE">'[7]Func Study'!$AB$605</definedName>
    <definedName name="UAcct547CAEW">'[7]Func Study'!$AB$610</definedName>
    <definedName name="UACCT547NPCCAEW">'[7]Func Study'!$AB$613</definedName>
    <definedName name="UAcct547Se">'[7]Func Study'!$AB$609</definedName>
    <definedName name="UAcct548">'[7]Func Study'!$AB$621</definedName>
    <definedName name="UACCT548CAGE">'[7]Func Study'!$AB$620</definedName>
    <definedName name="UAcct549">'[7]Func Study'!$AB$626</definedName>
    <definedName name="Uacct549CAGE">'[7]Func Study'!$AB$625</definedName>
    <definedName name="UAcct551CAGE">'[7]Func Study'!$AB$634</definedName>
    <definedName name="UACCT551SG">'[7]Func Study'!$AB$635</definedName>
    <definedName name="UACCT552CAGE">'[7]Func Study'!$AB$640</definedName>
    <definedName name="UAcct552SG">'[7]Func Study'!$AB$639</definedName>
    <definedName name="UACCT553CAGE">'[7]Func Study'!$AB$646</definedName>
    <definedName name="UAcct553SG">'[7]Func Study'!$AB$645</definedName>
    <definedName name="UACCT554CAGE">'[7]Func Study'!$AB$651</definedName>
    <definedName name="UAcct554SG">'[7]Func Study'!$AB$650</definedName>
    <definedName name="UAcct555CAEW">'[7]Func Study'!$AB$665</definedName>
    <definedName name="UAcct555CAGW">'[7]Func Study'!$AB$664</definedName>
    <definedName name="UACCT555DGP">'[7]Func Study'!$AB$670</definedName>
    <definedName name="UACCT555NPCCAEW">'[7]Func Study'!$AB$669</definedName>
    <definedName name="UACCT555NPCCAGW">'[7]Func Study'!$AB$668</definedName>
    <definedName name="UAcct555S">'[7]Func Study'!$AB$663</definedName>
    <definedName name="UAcct555Se">'[7]Func Study'!$AB$665</definedName>
    <definedName name="UACCT555SG">'[7]Func Study'!$AB$664</definedName>
    <definedName name="UAcct556">'[7]Func Study'!$AB$676</definedName>
    <definedName name="UAcct557">'[7]Func Study'!$AB$685</definedName>
    <definedName name="UAcct560">'[7]Func Study'!$AB$715</definedName>
    <definedName name="UAcct561">'[7]Func Study'!$AB$720</definedName>
    <definedName name="UAcct562">'[7]Func Study'!$AB$726</definedName>
    <definedName name="UAcct563">'[7]Func Study'!$AB$731</definedName>
    <definedName name="UAcct564">'[7]Func Study'!$AB$735</definedName>
    <definedName name="UAcct565">'[7]Func Study'!$AB$739</definedName>
    <definedName name="UACCT565NPC">'[7]Func Study'!$AB$744</definedName>
    <definedName name="UACCT565NPCCAGW">'[7]Func Study'!$AB$742</definedName>
    <definedName name="UAcct566">'[7]Func Study'!$AB$748</definedName>
    <definedName name="UAcct567">'[7]Func Study'!$AB$752</definedName>
    <definedName name="UAcct568">'[7]Func Study'!$AB$756</definedName>
    <definedName name="UAcct569">'[7]Func Study'!$AB$760</definedName>
    <definedName name="UAcct570">'[7]Func Study'!$AB$765</definedName>
    <definedName name="UAcct571">'[7]Func Study'!$AB$770</definedName>
    <definedName name="UAcct572">'[7]Func Study'!$AB$774</definedName>
    <definedName name="UAcct573">'[7]Func Study'!$AB$778</definedName>
    <definedName name="UAcct580">'[7]Func Study'!$AB$791</definedName>
    <definedName name="UAcct581">'[7]Func Study'!$AB$796</definedName>
    <definedName name="UAcct582">'[7]Func Study'!$AB$801</definedName>
    <definedName name="UAcct583">'[7]Func Study'!$AB$806</definedName>
    <definedName name="UAcct584">'[7]Func Study'!$AB$811</definedName>
    <definedName name="UAcct585">'[7]Func Study'!$AB$816</definedName>
    <definedName name="UAcct586">'[7]Func Study'!$AB$821</definedName>
    <definedName name="UAcct587">'[7]Func Study'!$AB$826</definedName>
    <definedName name="UAcct588">'[7]Func Study'!$AB$831</definedName>
    <definedName name="UAcct589">'[7]Func Study'!$AB$836</definedName>
    <definedName name="UAcct590">'[7]Func Study'!$AB$841</definedName>
    <definedName name="UAcct591">'[7]Func Study'!$AB$846</definedName>
    <definedName name="UAcct592">'[7]Func Study'!$AB$851</definedName>
    <definedName name="UAcct593">'[7]Func Study'!$AB$856</definedName>
    <definedName name="UAcct594">'[7]Func Study'!$AB$861</definedName>
    <definedName name="UAcct595">'[7]Func Study'!$AB$866</definedName>
    <definedName name="UAcct596">'[7]Func Study'!$AB$876</definedName>
    <definedName name="UAcct597">'[7]Func Study'!$AB$881</definedName>
    <definedName name="UAcct598">'[7]Func Study'!$AB$886</definedName>
    <definedName name="UAcct901">'[7]Func Study'!$AB$898</definedName>
    <definedName name="UAcct902">'[7]Func Study'!$AB$903</definedName>
    <definedName name="UAcct903">'[7]Func Study'!$AB$908</definedName>
    <definedName name="UAcct904">'[7]Func Study'!$AB$914</definedName>
    <definedName name="UAcct905">'[7]Func Study'!$AB$919</definedName>
    <definedName name="UAcct907">'[7]Func Study'!$AB$933</definedName>
    <definedName name="UAcct908">'[7]Func Study'!$AB$938</definedName>
    <definedName name="UAcct909">'[7]Func Study'!$AB$943</definedName>
    <definedName name="UAcct910">'[7]Func Study'!$AB$948</definedName>
    <definedName name="UAcct911">'[7]Func Study'!$AB$959</definedName>
    <definedName name="UAcct912">'[7]Func Study'!$AB$964</definedName>
    <definedName name="UAcct913">'[7]Func Study'!$AB$969</definedName>
    <definedName name="UAcct916">'[7]Func Study'!$AB$974</definedName>
    <definedName name="UAcct920">'[7]Func Study'!$AB$985</definedName>
    <definedName name="UAcct920Cn">'[7]Func Study'!$AB$983</definedName>
    <definedName name="UAcct921">'[7]Func Study'!$AB$991</definedName>
    <definedName name="UAcct921Cn">'[7]Func Study'!$AB$989</definedName>
    <definedName name="UAcct923">'[7]Func Study'!$AB$997</definedName>
    <definedName name="UAcct923CAGW">'[7]Func Study'!$AB$995</definedName>
    <definedName name="UAcct924">'[7]Func Study'!$AB$1001</definedName>
    <definedName name="UAcct925">'[7]Func Study'!$AB$1005</definedName>
    <definedName name="UAcct926">'[7]Func Study'!$AB$1011</definedName>
    <definedName name="UAcct927">'[7]Func Study'!$AB$1016</definedName>
    <definedName name="UAcct928">'[7]Func Study'!$AB$1023</definedName>
    <definedName name="UAcct929">'[7]Func Study'!$AB$1028</definedName>
    <definedName name="UAcct930">'[7]Func Study'!$AB$1034</definedName>
    <definedName name="UAcct931">'[7]Func Study'!$AB$1039</definedName>
    <definedName name="UAcct935">'[7]Func Study'!$AB$1045</definedName>
    <definedName name="UAcctAGA">'[7]Func Study'!$AB$296</definedName>
    <definedName name="UAcctcwc">'[7]Func Study'!$AB$2136</definedName>
    <definedName name="UAcctd00">'[7]Func Study'!$AB$1786</definedName>
    <definedName name="UAcctds0">'[7]Func Study'!$AB$1790</definedName>
    <definedName name="UACCTECDDGP">'[7]Func Study'!$AB$687</definedName>
    <definedName name="UACCTECDMC">'[7]Func Study'!$AB$689</definedName>
    <definedName name="UACCTECDS">'[7]Func Study'!$AB$691</definedName>
    <definedName name="UACCTECDSG1">'[7]Func Study'!$AB$688</definedName>
    <definedName name="UACCTECDSG2">'[7]Func Study'!$AB$690</definedName>
    <definedName name="UACCTECDSG3">'[7]Func Study'!$AB$692</definedName>
    <definedName name="UAcctfit">'[7]Func Study'!$AB$1395</definedName>
    <definedName name="UAcctg00">'[7]Func Study'!$AB$1947</definedName>
    <definedName name="UAccth00">'[7]Func Study'!$AB$1545</definedName>
    <definedName name="UAccti00">'[7]Func Study'!$AB$1993</definedName>
    <definedName name="UAcctn00">'[7]Func Study'!$AB$1496</definedName>
    <definedName name="UAccto00">'[7]Func Study'!$AB$1606</definedName>
    <definedName name="UAcctowc">'[7]Func Study'!$AB$2149</definedName>
    <definedName name="UACCTOWCSSECH">'[7]Func Study'!$AB$2148</definedName>
    <definedName name="UAccts00">'[7]Func Study'!$AB$1455</definedName>
    <definedName name="UAcctsttax">'[7]Func Study'!$AB$1377</definedName>
    <definedName name="UAcctt00">'[7]Func Study'!$AB$1682</definedName>
    <definedName name="UG">[4]CLASSIFIERS!$A$9:$IV$9</definedName>
    <definedName name="UG_NCP">[4]EXTERNAL!$A$82:$IV$84</definedName>
    <definedName name="UG_TFMR">[4]EXTERNAL!$A$103:$IV$105</definedName>
    <definedName name="UG_TFMRC">[4]EXTERNAL!$A$100:$IV$102</definedName>
    <definedName name="UNBILLED">[4]EXTERNAL!$A$64:$IV$66</definedName>
    <definedName name="UncollectibleAccounts">[11]Variables!$D$25</definedName>
    <definedName name="UNI_FILT_OFFSPEC">2</definedName>
    <definedName name="UNI_FILT_ONSPEC">1</definedName>
    <definedName name="UNI_NOTHING">0</definedName>
    <definedName name="UNI_PRES_FILTER">1</definedName>
    <definedName name="UNI_PRES_HEADINGS">16</definedName>
    <definedName name="UNI_PRES_INVERT">2</definedName>
    <definedName name="UNI_PRES_MATRIX">4</definedName>
    <definedName name="UNI_PRES_MERGED">8</definedName>
    <definedName name="UNI_PRES_OUTLIERS">32</definedName>
    <definedName name="UNI_RET_ATTRIB">64</definedName>
    <definedName name="UNI_RET_CONF">32</definedName>
    <definedName name="UNI_RET_DESC">4</definedName>
    <definedName name="UNI_RET_EQUIP">1</definedName>
    <definedName name="UNI_RET_OFFSPEC">512</definedName>
    <definedName name="UNI_RET_ONSPEC">256</definedName>
    <definedName name="UNI_RET_PROP">32</definedName>
    <definedName name="UNI_RET_PROPDESC">64</definedName>
    <definedName name="UNI_RET_SMPLPNT">4</definedName>
    <definedName name="UNI_RET_SPECMAX">2048</definedName>
    <definedName name="UNI_RET_SPECMIN">1024</definedName>
    <definedName name="UNI_RET_TAG">1</definedName>
    <definedName name="UNI_RET_TESTTIME">128</definedName>
    <definedName name="UNI_RET_TIME">8</definedName>
    <definedName name="UNI_RET_UNIT">2</definedName>
    <definedName name="UNI_RET_VALUE">16</definedName>
    <definedName name="UtGrossReceipts">[11]Variables!$D$29</definedName>
    <definedName name="ValidAccount">[8]Variables!$AK$43:$AK$369</definedName>
    <definedName name="Values_Entered" localSheetId="0">IF(Loan_Amount*Interest_Rate*Loan_Years*Loan_Start&gt;0,1,0)</definedName>
    <definedName name="Values_Entered">IF(Loan_Amount*Interest_Rate*Loan_Years*Loan_Start&gt;0,1,0)</definedName>
    <definedName name="VOMEsc">[9]Assumptions!$C$21</definedName>
    <definedName name="WACC">[9]Assumptions!$I$61</definedName>
    <definedName name="WaRevenueTax">[11]Variables!$D$27</definedName>
    <definedName name="Winter">'[58]Input Tab'!$B$11</definedName>
    <definedName name="WinterPeak">'[59]Load Data'!$D$9:$H$12,'[59]Load Data'!$D$20:$H$22</definedName>
    <definedName name="WUTC_Docket_No._UG_11____">'[6]MJS-6'!$F$2</definedName>
    <definedName name="WUTC_FILING_FEE">'[6]MJS-7'!$O$15</definedName>
    <definedName name="Years_evaluated">'[60]Revison Inputs'!$B$6</definedName>
    <definedName name="YEFactors">[8]Factors!$S$3:$AG$99</definedName>
    <definedName name="YTD_Format">[51]YTD!$B$13:$D$13,[51]YTD!$B$36:$D$36</definedName>
  </definedNames>
  <calcPr calcId="162913"/>
</workbook>
</file>

<file path=xl/calcChain.xml><?xml version="1.0" encoding="utf-8"?>
<calcChain xmlns="http://schemas.openxmlformats.org/spreadsheetml/2006/main">
  <c r="C17" i="79" l="1"/>
  <c r="O25" i="72" l="1"/>
  <c r="N25" i="72"/>
  <c r="M25" i="72"/>
  <c r="L25" i="72"/>
  <c r="K25" i="72"/>
  <c r="J25" i="72"/>
  <c r="I25" i="72"/>
  <c r="H25" i="72"/>
  <c r="G25" i="72"/>
  <c r="F25" i="72"/>
  <c r="E25" i="72"/>
  <c r="AB8" i="72" l="1"/>
  <c r="F31" i="72"/>
  <c r="D15" i="72"/>
  <c r="H15" i="72"/>
  <c r="L15" i="72"/>
  <c r="P15" i="72"/>
  <c r="T15" i="72"/>
  <c r="X15" i="72"/>
  <c r="J31" i="72"/>
  <c r="E15" i="72"/>
  <c r="I15" i="72"/>
  <c r="M15" i="72"/>
  <c r="Q15" i="72"/>
  <c r="U15" i="72"/>
  <c r="Y15" i="72"/>
  <c r="G31" i="72"/>
  <c r="K31" i="72"/>
  <c r="O31" i="72"/>
  <c r="H31" i="72"/>
  <c r="L31" i="72"/>
  <c r="N31" i="72"/>
  <c r="F15" i="72"/>
  <c r="J15" i="72"/>
  <c r="N15" i="72"/>
  <c r="R15" i="72"/>
  <c r="V15" i="72"/>
  <c r="Z15" i="72"/>
  <c r="C15" i="72"/>
  <c r="G15" i="72"/>
  <c r="K15" i="72"/>
  <c r="O15" i="72"/>
  <c r="S15" i="72"/>
  <c r="W15" i="72"/>
  <c r="AA15" i="72"/>
  <c r="E31" i="72"/>
  <c r="I31" i="72"/>
  <c r="M31" i="72"/>
  <c r="AB141" i="71" l="1"/>
  <c r="J34" i="76"/>
  <c r="AB138" i="71" l="1"/>
  <c r="AB139" i="71"/>
  <c r="AB136" i="71"/>
  <c r="AB140" i="71"/>
  <c r="AB137" i="71"/>
  <c r="HZ11" i="70" l="1"/>
  <c r="IA11" i="70"/>
  <c r="IB11" i="70"/>
  <c r="IC11" i="70"/>
  <c r="ID11" i="70"/>
  <c r="IE11" i="70"/>
  <c r="IF11" i="70"/>
  <c r="IG11" i="70"/>
  <c r="IH11" i="70"/>
  <c r="II11" i="70"/>
  <c r="IJ11" i="70"/>
  <c r="IK11" i="70"/>
  <c r="HZ20" i="70"/>
  <c r="IA20" i="70"/>
  <c r="IB20" i="70"/>
  <c r="IC20" i="70"/>
  <c r="ID20" i="70"/>
  <c r="IE20" i="70"/>
  <c r="IF20" i="70"/>
  <c r="IG20" i="70"/>
  <c r="IH20" i="70"/>
  <c r="II20" i="70"/>
  <c r="IJ20" i="70"/>
  <c r="IK20" i="70"/>
  <c r="HZ31" i="70"/>
  <c r="IA31" i="70"/>
  <c r="IB31" i="70"/>
  <c r="IC31" i="70"/>
  <c r="ID31" i="70"/>
  <c r="IE31" i="70"/>
  <c r="IF31" i="70"/>
  <c r="IG31" i="70"/>
  <c r="IH31" i="70"/>
  <c r="II31" i="70"/>
  <c r="IJ31" i="70"/>
  <c r="IK31" i="70"/>
  <c r="HZ42" i="70"/>
  <c r="IA42" i="70"/>
  <c r="IB42" i="70"/>
  <c r="IC42" i="70"/>
  <c r="ID42" i="70"/>
  <c r="IE42" i="70"/>
  <c r="IF42" i="70"/>
  <c r="IG42" i="70"/>
  <c r="IH42" i="70"/>
  <c r="II42" i="70"/>
  <c r="IJ42" i="70"/>
  <c r="IK42" i="70"/>
  <c r="HZ47" i="70"/>
  <c r="IA47" i="70"/>
  <c r="IB47" i="70"/>
  <c r="IC47" i="70"/>
  <c r="ID47" i="70"/>
  <c r="IE47" i="70"/>
  <c r="IF47" i="70"/>
  <c r="IG47" i="70"/>
  <c r="IH47" i="70"/>
  <c r="II47" i="70"/>
  <c r="IJ47" i="70"/>
  <c r="IK47" i="70"/>
  <c r="HZ48" i="70"/>
  <c r="IA48" i="70"/>
  <c r="IB48" i="70"/>
  <c r="IC48" i="70"/>
  <c r="ID48" i="70"/>
  <c r="IE48" i="70"/>
  <c r="IF48" i="70"/>
  <c r="IG48" i="70"/>
  <c r="IH48" i="70"/>
  <c r="II48" i="70"/>
  <c r="IJ48" i="70"/>
  <c r="IK48" i="70"/>
  <c r="HZ53" i="70"/>
  <c r="IA53" i="70"/>
  <c r="IB53" i="70"/>
  <c r="IC53" i="70"/>
  <c r="ID53" i="70"/>
  <c r="IE53" i="70"/>
  <c r="IF53" i="70"/>
  <c r="IG53" i="70"/>
  <c r="IH53" i="70"/>
  <c r="II53" i="70"/>
  <c r="IJ53" i="70"/>
  <c r="IK53" i="70"/>
  <c r="HZ55" i="70"/>
  <c r="IA55" i="70"/>
  <c r="IB55" i="70"/>
  <c r="IC55" i="70"/>
  <c r="ID55" i="70"/>
  <c r="IE55" i="70"/>
  <c r="IE56" i="70" s="1"/>
  <c r="IF55" i="70"/>
  <c r="IG55" i="70"/>
  <c r="IH55" i="70"/>
  <c r="II55" i="70"/>
  <c r="IJ55" i="70"/>
  <c r="IK55" i="70"/>
  <c r="HZ56" i="70"/>
  <c r="IA56" i="70"/>
  <c r="IB56" i="70"/>
  <c r="ID56" i="70"/>
  <c r="IH56" i="70"/>
  <c r="II56" i="70"/>
  <c r="IJ56" i="70"/>
  <c r="HZ67" i="70"/>
  <c r="IA67" i="70"/>
  <c r="IB67" i="70"/>
  <c r="IC67" i="70"/>
  <c r="ID67" i="70"/>
  <c r="IE67" i="70"/>
  <c r="IF67" i="70"/>
  <c r="IG67" i="70"/>
  <c r="IH67" i="70"/>
  <c r="II67" i="70"/>
  <c r="IJ67" i="70"/>
  <c r="IK67" i="70"/>
  <c r="HZ79" i="70"/>
  <c r="IA79" i="70"/>
  <c r="IB79" i="70"/>
  <c r="IC79" i="70"/>
  <c r="ID79" i="70"/>
  <c r="IE79" i="70"/>
  <c r="IF79" i="70"/>
  <c r="IG79" i="70"/>
  <c r="IH79" i="70"/>
  <c r="II79" i="70"/>
  <c r="IJ79" i="70"/>
  <c r="IK79" i="70"/>
  <c r="HZ87" i="70"/>
  <c r="IA87" i="70"/>
  <c r="IB87" i="70"/>
  <c r="IC87" i="70"/>
  <c r="ID87" i="70"/>
  <c r="IE87" i="70"/>
  <c r="IF87" i="70"/>
  <c r="IG87" i="70"/>
  <c r="IH87" i="70"/>
  <c r="II87" i="70"/>
  <c r="IJ87" i="70"/>
  <c r="IK87" i="70"/>
  <c r="HZ95" i="70"/>
  <c r="IA95" i="70"/>
  <c r="IB95" i="70"/>
  <c r="IC95" i="70"/>
  <c r="ID95" i="70"/>
  <c r="IE95" i="70"/>
  <c r="IF95" i="70"/>
  <c r="IG95" i="70"/>
  <c r="IH95" i="70"/>
  <c r="II95" i="70"/>
  <c r="IJ95" i="70"/>
  <c r="IK95" i="70"/>
  <c r="IK1" i="70"/>
  <c r="HZ1" i="70"/>
  <c r="IA1" i="70"/>
  <c r="IB1" i="70"/>
  <c r="IC1" i="70"/>
  <c r="ID1" i="70"/>
  <c r="IE1" i="70"/>
  <c r="IF1" i="70"/>
  <c r="IG1" i="70"/>
  <c r="IH1" i="70"/>
  <c r="II1" i="70"/>
  <c r="IJ1" i="70"/>
  <c r="IC56" i="70" l="1"/>
  <c r="IK56" i="70"/>
  <c r="IK100" i="70" s="1"/>
  <c r="IG56" i="70"/>
  <c r="IG100" i="70" s="1"/>
  <c r="IF56" i="70"/>
  <c r="IE100" i="70"/>
  <c r="IJ100" i="70"/>
  <c r="IF100" i="70"/>
  <c r="IB100" i="70"/>
  <c r="IA100" i="70"/>
  <c r="II100" i="70"/>
  <c r="IC100" i="70"/>
  <c r="IH100" i="70"/>
  <c r="ID100" i="70"/>
  <c r="HZ100" i="70"/>
  <c r="J23" i="76" l="1"/>
  <c r="M23" i="76"/>
  <c r="J24" i="76"/>
  <c r="G23" i="76" l="1"/>
  <c r="HY11" i="70" l="1"/>
  <c r="HY20" i="70"/>
  <c r="HY31" i="70"/>
  <c r="HY42" i="70"/>
  <c r="HY47" i="70"/>
  <c r="HY48" i="70"/>
  <c r="HY53" i="70"/>
  <c r="HY55" i="70"/>
  <c r="HY67" i="70"/>
  <c r="HY79" i="70"/>
  <c r="HY87" i="70"/>
  <c r="HY95" i="70"/>
  <c r="HY56" i="70" l="1"/>
  <c r="HY100" i="70" s="1"/>
  <c r="C20" i="72" l="1"/>
  <c r="G38" i="66" l="1"/>
  <c r="F37" i="66"/>
  <c r="E36" i="66"/>
  <c r="H38" i="66"/>
  <c r="D30" i="66"/>
  <c r="H37" i="66"/>
  <c r="G37" i="66"/>
  <c r="H36" i="66"/>
  <c r="G36" i="66"/>
  <c r="F35" i="66"/>
  <c r="H34" i="66"/>
  <c r="G34" i="66"/>
  <c r="E34" i="66"/>
  <c r="D21" i="66"/>
  <c r="A10" i="66"/>
  <c r="A11" i="66" s="1"/>
  <c r="A12" i="66" s="1"/>
  <c r="A13" i="66" s="1"/>
  <c r="A14" i="66" s="1"/>
  <c r="A15" i="66" s="1"/>
  <c r="A16" i="66" s="1"/>
  <c r="A17" i="66" s="1"/>
  <c r="A18" i="66" s="1"/>
  <c r="A19" i="66" s="1"/>
  <c r="A20" i="66" s="1"/>
  <c r="A21" i="66" s="1"/>
  <c r="A22" i="66" s="1"/>
  <c r="A23" i="66" s="1"/>
  <c r="A24" i="66" s="1"/>
  <c r="A25" i="66" s="1"/>
  <c r="A26" i="66" s="1"/>
  <c r="A27" i="66" s="1"/>
  <c r="A28" i="66" s="1"/>
  <c r="A29" i="66" s="1"/>
  <c r="A30" i="66" s="1"/>
  <c r="A31" i="66" s="1"/>
  <c r="A32" i="66" s="1"/>
  <c r="A33" i="66" s="1"/>
  <c r="A34" i="66" s="1"/>
  <c r="A35" i="66" s="1"/>
  <c r="A36" i="66" s="1"/>
  <c r="A37" i="66" s="1"/>
  <c r="A38" i="66" s="1"/>
  <c r="A39" i="66" s="1"/>
  <c r="A40" i="66" s="1"/>
  <c r="A41" i="66" s="1"/>
  <c r="A42" i="66" s="1"/>
  <c r="A43" i="66" s="1"/>
  <c r="A44" i="66" s="1"/>
  <c r="A45" i="66" s="1"/>
  <c r="A46" i="66" s="1"/>
  <c r="A47" i="66" s="1"/>
  <c r="A48" i="66" s="1"/>
  <c r="A49" i="66" s="1"/>
  <c r="A50" i="66" s="1"/>
  <c r="A51" i="66" s="1"/>
  <c r="A52" i="66" s="1"/>
  <c r="A53" i="66" s="1"/>
  <c r="A54" i="66" s="1"/>
  <c r="A55" i="66" s="1"/>
  <c r="H22" i="66" l="1"/>
  <c r="J22" i="66"/>
  <c r="G22" i="66"/>
  <c r="K22" i="66"/>
  <c r="E22" i="66"/>
  <c r="I22" i="66"/>
  <c r="F22" i="66"/>
  <c r="D18" i="66"/>
  <c r="D15" i="66"/>
  <c r="H35" i="66"/>
  <c r="D27" i="66"/>
  <c r="G35" i="66"/>
  <c r="D9" i="66"/>
  <c r="D12" i="66"/>
  <c r="F36" i="66"/>
  <c r="F34" i="66"/>
  <c r="E38" i="66"/>
  <c r="D28" i="66"/>
  <c r="D39" i="66"/>
  <c r="E37" i="66"/>
  <c r="F38" i="66"/>
  <c r="D29" i="66"/>
  <c r="D26" i="66"/>
  <c r="E35" i="66"/>
  <c r="K55" i="66"/>
  <c r="K19" i="66" l="1"/>
  <c r="G19" i="66"/>
  <c r="H19" i="66"/>
  <c r="E19" i="66"/>
  <c r="J19" i="66"/>
  <c r="I19" i="66"/>
  <c r="F19" i="66"/>
  <c r="I13" i="66"/>
  <c r="E13" i="66"/>
  <c r="F13" i="66"/>
  <c r="J13" i="66"/>
  <c r="K13" i="66"/>
  <c r="G13" i="66"/>
  <c r="H13" i="66"/>
  <c r="H10" i="66"/>
  <c r="F10" i="66"/>
  <c r="J10" i="66"/>
  <c r="G10" i="66"/>
  <c r="K10" i="66"/>
  <c r="E10" i="66"/>
  <c r="I10" i="66"/>
  <c r="J16" i="66"/>
  <c r="F16" i="66"/>
  <c r="H16" i="66"/>
  <c r="E16" i="66"/>
  <c r="I16" i="66"/>
  <c r="K16" i="66"/>
  <c r="G16" i="66"/>
  <c r="D50" i="66"/>
  <c r="C9" i="77" l="1"/>
  <c r="C13" i="71" l="1"/>
  <c r="D13" i="71"/>
  <c r="E13" i="71"/>
  <c r="F13" i="71"/>
  <c r="G13" i="71"/>
  <c r="H13" i="71"/>
  <c r="I13" i="71"/>
  <c r="J13" i="71"/>
  <c r="K13" i="71"/>
  <c r="L13" i="71"/>
  <c r="M13" i="71"/>
  <c r="N13" i="71"/>
  <c r="O13" i="71"/>
  <c r="P13" i="71"/>
  <c r="Q13" i="71"/>
  <c r="R13" i="71"/>
  <c r="S13" i="71"/>
  <c r="T13" i="71"/>
  <c r="U13" i="71"/>
  <c r="V13" i="71"/>
  <c r="W13" i="71"/>
  <c r="X13" i="71"/>
  <c r="Y13" i="71"/>
  <c r="Z13" i="71"/>
  <c r="AA13" i="71"/>
  <c r="AB13" i="71"/>
  <c r="P24" i="72" l="1"/>
  <c r="D25" i="72" l="1"/>
  <c r="D26" i="76"/>
  <c r="D14" i="76"/>
  <c r="I10" i="56" l="1"/>
  <c r="A9" i="79"/>
  <c r="A10" i="79" s="1"/>
  <c r="A11" i="79" s="1"/>
  <c r="A12" i="79" s="1"/>
  <c r="A13" i="79" s="1"/>
  <c r="A14" i="79" s="1"/>
  <c r="A15" i="79" s="1"/>
  <c r="A16" i="79" s="1"/>
  <c r="A17" i="79" s="1"/>
  <c r="A18" i="79" s="1"/>
  <c r="A19" i="79" s="1"/>
  <c r="A20" i="79" s="1"/>
  <c r="A21" i="79" s="1"/>
  <c r="A22" i="79" s="1"/>
  <c r="A23" i="79" s="1"/>
  <c r="A24" i="79" s="1"/>
  <c r="A25" i="79" s="1"/>
  <c r="HN95" i="70" l="1"/>
  <c r="HO95" i="70"/>
  <c r="HP95" i="70"/>
  <c r="HQ95" i="70"/>
  <c r="HR95" i="70"/>
  <c r="HS95" i="70"/>
  <c r="HT95" i="70"/>
  <c r="HU95" i="70"/>
  <c r="HV95" i="70"/>
  <c r="HW95" i="70"/>
  <c r="HX95" i="70"/>
  <c r="HN87" i="70"/>
  <c r="HO87" i="70"/>
  <c r="HP87" i="70"/>
  <c r="HQ87" i="70"/>
  <c r="HR87" i="70"/>
  <c r="HS87" i="70"/>
  <c r="HT87" i="70"/>
  <c r="HU87" i="70"/>
  <c r="HV87" i="70"/>
  <c r="HW87" i="70"/>
  <c r="HX87" i="70"/>
  <c r="HN79" i="70"/>
  <c r="HO79" i="70"/>
  <c r="HP79" i="70"/>
  <c r="HQ79" i="70"/>
  <c r="HR79" i="70"/>
  <c r="HS79" i="70"/>
  <c r="HT79" i="70"/>
  <c r="HU79" i="70"/>
  <c r="HV79" i="70"/>
  <c r="HW79" i="70"/>
  <c r="HX79" i="70"/>
  <c r="HN67" i="70"/>
  <c r="HO67" i="70"/>
  <c r="HP67" i="70"/>
  <c r="HQ67" i="70"/>
  <c r="HR67" i="70"/>
  <c r="HS67" i="70"/>
  <c r="HT67" i="70"/>
  <c r="HU67" i="70"/>
  <c r="HV67" i="70"/>
  <c r="HW67" i="70"/>
  <c r="HX67" i="70"/>
  <c r="HN47" i="70"/>
  <c r="HO47" i="70"/>
  <c r="HP47" i="70"/>
  <c r="HQ47" i="70"/>
  <c r="HR47" i="70"/>
  <c r="HS47" i="70"/>
  <c r="HT47" i="70"/>
  <c r="HU47" i="70"/>
  <c r="HV47" i="70"/>
  <c r="HW47" i="70"/>
  <c r="HX47" i="70"/>
  <c r="HN48" i="70"/>
  <c r="HO48" i="70"/>
  <c r="HP48" i="70"/>
  <c r="HQ48" i="70"/>
  <c r="HR48" i="70"/>
  <c r="HS48" i="70"/>
  <c r="HT48" i="70"/>
  <c r="HU48" i="70"/>
  <c r="HV48" i="70"/>
  <c r="HW48" i="70"/>
  <c r="HX48" i="70"/>
  <c r="HN53" i="70"/>
  <c r="HO53" i="70"/>
  <c r="HP53" i="70"/>
  <c r="HQ53" i="70"/>
  <c r="HR53" i="70"/>
  <c r="HS53" i="70"/>
  <c r="HT53" i="70"/>
  <c r="HU53" i="70"/>
  <c r="HV53" i="70"/>
  <c r="HW53" i="70"/>
  <c r="HX53" i="70"/>
  <c r="HN55" i="70"/>
  <c r="HO55" i="70"/>
  <c r="HP55" i="70"/>
  <c r="HQ55" i="70"/>
  <c r="HR55" i="70"/>
  <c r="HS55" i="70"/>
  <c r="HT55" i="70"/>
  <c r="HU55" i="70"/>
  <c r="HV55" i="70"/>
  <c r="HW55" i="70"/>
  <c r="HX55" i="70"/>
  <c r="HN31" i="70"/>
  <c r="HO31" i="70"/>
  <c r="HP31" i="70"/>
  <c r="HQ31" i="70"/>
  <c r="HR31" i="70"/>
  <c r="HS31" i="70"/>
  <c r="HT31" i="70"/>
  <c r="HU31" i="70"/>
  <c r="HV31" i="70"/>
  <c r="HW31" i="70"/>
  <c r="HX31" i="70"/>
  <c r="HN42" i="70"/>
  <c r="HO42" i="70"/>
  <c r="HP42" i="70"/>
  <c r="HQ42" i="70"/>
  <c r="HR42" i="70"/>
  <c r="HS42" i="70"/>
  <c r="HT42" i="70"/>
  <c r="HU42" i="70"/>
  <c r="HV42" i="70"/>
  <c r="HW42" i="70"/>
  <c r="HX42" i="70"/>
  <c r="HN20" i="70"/>
  <c r="HO20" i="70"/>
  <c r="HP20" i="70"/>
  <c r="HQ20" i="70"/>
  <c r="HR20" i="70"/>
  <c r="HS20" i="70"/>
  <c r="HT20" i="70"/>
  <c r="HU20" i="70"/>
  <c r="HV20" i="70"/>
  <c r="HW20" i="70"/>
  <c r="HX20" i="70"/>
  <c r="HN11" i="70"/>
  <c r="HO11" i="70"/>
  <c r="HP11" i="70"/>
  <c r="HQ11" i="70"/>
  <c r="HR11" i="70"/>
  <c r="HS11" i="70"/>
  <c r="HT11" i="70"/>
  <c r="HU11" i="70"/>
  <c r="HV11" i="70"/>
  <c r="HW11" i="70"/>
  <c r="HX11" i="70"/>
  <c r="HX1" i="70"/>
  <c r="HY1" i="70"/>
  <c r="HN1" i="70"/>
  <c r="HO1" i="70"/>
  <c r="HP1" i="70"/>
  <c r="HQ1" i="70"/>
  <c r="HR1" i="70"/>
  <c r="HS1" i="70"/>
  <c r="HT1" i="70"/>
  <c r="HU1" i="70"/>
  <c r="HV1" i="70"/>
  <c r="HW1" i="70"/>
  <c r="HT56" i="70" l="1"/>
  <c r="HX56" i="70"/>
  <c r="HX100" i="70" s="1"/>
  <c r="HP56" i="70"/>
  <c r="HP100" i="70" s="1"/>
  <c r="HW56" i="70"/>
  <c r="HW100" i="70" s="1"/>
  <c r="HS56" i="70"/>
  <c r="HO56" i="70"/>
  <c r="HO100" i="70" s="1"/>
  <c r="HV56" i="70"/>
  <c r="HV100" i="70" s="1"/>
  <c r="HR56" i="70"/>
  <c r="HR100" i="70" s="1"/>
  <c r="HN56" i="70"/>
  <c r="HU56" i="70"/>
  <c r="HU100" i="70" s="1"/>
  <c r="HQ56" i="70"/>
  <c r="HQ100" i="70" s="1"/>
  <c r="HN100" i="70"/>
  <c r="HT100" i="70"/>
  <c r="HS100" i="70"/>
  <c r="A8" i="81" l="1"/>
  <c r="A9" i="81" l="1"/>
  <c r="A10" i="81" s="1"/>
  <c r="A11" i="81" s="1"/>
  <c r="A12" i="81" s="1"/>
  <c r="A13" i="81" s="1"/>
  <c r="A14" i="81" s="1"/>
  <c r="A15" i="81" s="1"/>
  <c r="A16" i="81" s="1"/>
  <c r="A17" i="81" s="1"/>
  <c r="A18" i="81" s="1"/>
  <c r="A19" i="81" s="1"/>
  <c r="A20" i="81" s="1"/>
  <c r="A21" i="81" s="1"/>
  <c r="A22" i="81" s="1"/>
  <c r="A23" i="81" s="1"/>
  <c r="A24" i="81" s="1"/>
  <c r="A25" i="81" s="1"/>
  <c r="A26" i="81" s="1"/>
  <c r="A27" i="81" s="1"/>
  <c r="A28" i="81" s="1"/>
  <c r="A29" i="81" s="1"/>
  <c r="A30" i="81" s="1"/>
  <c r="A31" i="81" s="1"/>
  <c r="A32" i="81" s="1"/>
  <c r="A33" i="81" s="1"/>
  <c r="A34" i="81" s="1"/>
  <c r="A3" i="81"/>
  <c r="A1" i="81"/>
  <c r="D10" i="56" l="1"/>
  <c r="D14" i="56"/>
  <c r="D11" i="56"/>
  <c r="D15" i="56"/>
  <c r="D12" i="56"/>
  <c r="D16" i="56"/>
  <c r="D13" i="56"/>
  <c r="S33" i="33" l="1"/>
  <c r="M30" i="76" l="1"/>
  <c r="M28" i="76"/>
  <c r="M25" i="76"/>
  <c r="M24" i="76"/>
  <c r="M22" i="76"/>
  <c r="M21" i="76"/>
  <c r="M20" i="76"/>
  <c r="M19" i="76"/>
  <c r="M18" i="76"/>
  <c r="M17" i="76"/>
  <c r="M13" i="76"/>
  <c r="M12" i="76"/>
  <c r="M11" i="76"/>
  <c r="G34" i="76"/>
  <c r="G35" i="76"/>
  <c r="G33" i="76"/>
  <c r="G17" i="76"/>
  <c r="G11" i="76"/>
  <c r="G30" i="76"/>
  <c r="H30" i="76" s="1"/>
  <c r="G28" i="76"/>
  <c r="H28" i="76" s="1"/>
  <c r="G25" i="76"/>
  <c r="G24" i="76"/>
  <c r="G22" i="76"/>
  <c r="G21" i="76"/>
  <c r="G20" i="76"/>
  <c r="G19" i="76"/>
  <c r="G18" i="76"/>
  <c r="G26" i="76"/>
  <c r="G13" i="76"/>
  <c r="H13" i="76" s="1"/>
  <c r="G12" i="76"/>
  <c r="H12" i="76" s="1"/>
  <c r="H11" i="76"/>
  <c r="HM47" i="70"/>
  <c r="G43" i="76" l="1"/>
  <c r="H26" i="76"/>
  <c r="H14" i="76"/>
  <c r="G14" i="76"/>
  <c r="N30" i="76" l="1"/>
  <c r="N28" i="76"/>
  <c r="M26" i="76"/>
  <c r="N13" i="76"/>
  <c r="N12" i="76"/>
  <c r="N11" i="76"/>
  <c r="N14" i="76" l="1"/>
  <c r="M43" i="76"/>
  <c r="N26" i="76"/>
  <c r="M14" i="76"/>
  <c r="AE48" i="70" l="1"/>
  <c r="D36" i="76" l="1"/>
  <c r="D95" i="70" l="1"/>
  <c r="HM95" i="70"/>
  <c r="HL95" i="70"/>
  <c r="HK95" i="70"/>
  <c r="HJ95" i="70"/>
  <c r="HI95" i="70"/>
  <c r="HH95" i="70"/>
  <c r="HG95" i="70"/>
  <c r="HF95" i="70"/>
  <c r="HE95" i="70"/>
  <c r="HD95" i="70"/>
  <c r="HC95" i="70"/>
  <c r="HB95" i="70"/>
  <c r="HA95" i="70"/>
  <c r="GZ95" i="70"/>
  <c r="GY95" i="70"/>
  <c r="GX95" i="70"/>
  <c r="GW95" i="70"/>
  <c r="GV95" i="70"/>
  <c r="GU95" i="70"/>
  <c r="GT95" i="70"/>
  <c r="GS95" i="70"/>
  <c r="GR95" i="70"/>
  <c r="GQ95" i="70"/>
  <c r="GP95" i="70"/>
  <c r="GO95" i="70"/>
  <c r="GN95" i="70"/>
  <c r="GM95" i="70"/>
  <c r="GL95" i="70"/>
  <c r="GK95" i="70"/>
  <c r="GJ95" i="70"/>
  <c r="GI95" i="70"/>
  <c r="GH95" i="70"/>
  <c r="GG95" i="70"/>
  <c r="GF95" i="70"/>
  <c r="GE95" i="70"/>
  <c r="GD95" i="70"/>
  <c r="GC95" i="70"/>
  <c r="GB95" i="70"/>
  <c r="GA95" i="70"/>
  <c r="FZ95" i="70"/>
  <c r="FY95" i="70"/>
  <c r="FX95" i="70"/>
  <c r="FW95" i="70"/>
  <c r="FV95" i="70"/>
  <c r="FU95" i="70"/>
  <c r="FT95" i="70"/>
  <c r="FS95" i="70"/>
  <c r="FR95" i="70"/>
  <c r="FQ95" i="70"/>
  <c r="FP95" i="70"/>
  <c r="FO95" i="70"/>
  <c r="FN95" i="70"/>
  <c r="FM95" i="70"/>
  <c r="FL95" i="70"/>
  <c r="FK95" i="70"/>
  <c r="FJ95" i="70"/>
  <c r="FI95" i="70"/>
  <c r="FH95" i="70"/>
  <c r="FG95" i="70"/>
  <c r="FF95" i="70"/>
  <c r="FE95" i="70"/>
  <c r="FD95" i="70"/>
  <c r="FC95" i="70"/>
  <c r="FB95" i="70"/>
  <c r="FA95" i="70"/>
  <c r="EZ95" i="70"/>
  <c r="EY95" i="70"/>
  <c r="EX95" i="70"/>
  <c r="EW95" i="70"/>
  <c r="EV95" i="70"/>
  <c r="EU95" i="70"/>
  <c r="ET95" i="70"/>
  <c r="ES95" i="70"/>
  <c r="ER95" i="70"/>
  <c r="EQ95" i="70"/>
  <c r="EP95" i="70"/>
  <c r="EO95" i="70"/>
  <c r="EN95" i="70"/>
  <c r="EM95" i="70"/>
  <c r="EL95" i="70"/>
  <c r="EK95" i="70"/>
  <c r="EJ95" i="70"/>
  <c r="EI95" i="70"/>
  <c r="EH95" i="70"/>
  <c r="EG95" i="70"/>
  <c r="EF95" i="70"/>
  <c r="EE95" i="70"/>
  <c r="ED95" i="70"/>
  <c r="EC95" i="70"/>
  <c r="EB95" i="70"/>
  <c r="EA95" i="70"/>
  <c r="DZ95" i="70"/>
  <c r="DY95" i="70"/>
  <c r="DX95" i="70"/>
  <c r="DW95" i="70"/>
  <c r="DV95" i="70"/>
  <c r="DU95" i="70"/>
  <c r="DT95" i="70"/>
  <c r="DS95" i="70"/>
  <c r="DR95" i="70"/>
  <c r="DQ95" i="70"/>
  <c r="DP95" i="70"/>
  <c r="DO95" i="70"/>
  <c r="DN95" i="70"/>
  <c r="DM95" i="70"/>
  <c r="DL95" i="70"/>
  <c r="DK95" i="70"/>
  <c r="DJ95" i="70"/>
  <c r="DI95" i="70"/>
  <c r="DH95" i="70"/>
  <c r="DG95" i="70"/>
  <c r="DF95" i="70"/>
  <c r="DE95" i="70"/>
  <c r="DD95" i="70"/>
  <c r="DC95" i="70"/>
  <c r="DB95" i="70"/>
  <c r="DA95" i="70"/>
  <c r="CZ95" i="70"/>
  <c r="CY95" i="70"/>
  <c r="CX95" i="70"/>
  <c r="CW95" i="70"/>
  <c r="CV95" i="70"/>
  <c r="CU95" i="70"/>
  <c r="CT95" i="70"/>
  <c r="CS95" i="70"/>
  <c r="CR95" i="70"/>
  <c r="CQ95" i="70"/>
  <c r="CP95" i="70"/>
  <c r="CO95" i="70"/>
  <c r="CN95" i="70"/>
  <c r="CM95" i="70"/>
  <c r="CL95" i="70"/>
  <c r="CK95" i="70"/>
  <c r="CJ95" i="70"/>
  <c r="CI95" i="70"/>
  <c r="CH95" i="70"/>
  <c r="CG95" i="70"/>
  <c r="CF95" i="70"/>
  <c r="CE95" i="70"/>
  <c r="CD95" i="70"/>
  <c r="CC95" i="70"/>
  <c r="CB95" i="70"/>
  <c r="CA95" i="70"/>
  <c r="BZ95" i="70"/>
  <c r="BY95" i="70"/>
  <c r="BX95" i="70"/>
  <c r="BW95" i="70"/>
  <c r="BV95" i="70"/>
  <c r="BU95" i="70"/>
  <c r="BT95" i="70"/>
  <c r="BS95" i="70"/>
  <c r="BR95" i="70"/>
  <c r="BQ95" i="70"/>
  <c r="BP95" i="70"/>
  <c r="BO95" i="70"/>
  <c r="BN95" i="70"/>
  <c r="BM95" i="70"/>
  <c r="BL95" i="70"/>
  <c r="BK95" i="70"/>
  <c r="BJ95" i="70"/>
  <c r="BI95" i="70"/>
  <c r="BH95" i="70"/>
  <c r="BG95" i="70"/>
  <c r="BF95" i="70"/>
  <c r="BE95" i="70"/>
  <c r="BD95" i="70"/>
  <c r="BC95" i="70"/>
  <c r="BB95" i="70"/>
  <c r="BA95" i="70"/>
  <c r="AZ95" i="70"/>
  <c r="AY95" i="70"/>
  <c r="AX95" i="70"/>
  <c r="AW95" i="70"/>
  <c r="AV95" i="70"/>
  <c r="AU95" i="70"/>
  <c r="AT95" i="70"/>
  <c r="AS95" i="70"/>
  <c r="AR95" i="70"/>
  <c r="AQ95" i="70"/>
  <c r="AP95" i="70"/>
  <c r="AO95" i="70"/>
  <c r="AN95" i="70"/>
  <c r="AM95" i="70"/>
  <c r="AL95" i="70"/>
  <c r="AK95" i="70"/>
  <c r="AJ95" i="70"/>
  <c r="AI95" i="70"/>
  <c r="AH95" i="70"/>
  <c r="AG95" i="70"/>
  <c r="AF95" i="70"/>
  <c r="AE95" i="70"/>
  <c r="AD95" i="70"/>
  <c r="AC95" i="70"/>
  <c r="AB95" i="70"/>
  <c r="AA95" i="70"/>
  <c r="Z95" i="70"/>
  <c r="Y95" i="70"/>
  <c r="X95" i="70"/>
  <c r="W95" i="70"/>
  <c r="V95" i="70"/>
  <c r="U95" i="70"/>
  <c r="T95" i="70"/>
  <c r="S95" i="70"/>
  <c r="R95" i="70"/>
  <c r="Q95" i="70"/>
  <c r="P95" i="70"/>
  <c r="O95" i="70"/>
  <c r="N95" i="70"/>
  <c r="M95" i="70"/>
  <c r="L95" i="70"/>
  <c r="K95" i="70"/>
  <c r="J95" i="70"/>
  <c r="I95" i="70"/>
  <c r="H95" i="70"/>
  <c r="G95" i="70"/>
  <c r="F95" i="70"/>
  <c r="E95" i="70"/>
  <c r="D79" i="70"/>
  <c r="HM79" i="70"/>
  <c r="HL79" i="70"/>
  <c r="HK79" i="70"/>
  <c r="HJ79" i="70"/>
  <c r="HI79" i="70"/>
  <c r="HH79" i="70"/>
  <c r="HG79" i="70"/>
  <c r="HF79" i="70"/>
  <c r="HE79" i="70"/>
  <c r="HD79" i="70"/>
  <c r="HC79" i="70"/>
  <c r="HB79" i="70"/>
  <c r="HA79" i="70"/>
  <c r="GZ79" i="70"/>
  <c r="GY79" i="70"/>
  <c r="GX79" i="70"/>
  <c r="GW79" i="70"/>
  <c r="GV79" i="70"/>
  <c r="GU79" i="70"/>
  <c r="GT79" i="70"/>
  <c r="GS79" i="70"/>
  <c r="GR79" i="70"/>
  <c r="GQ79" i="70"/>
  <c r="GP79" i="70"/>
  <c r="GO79" i="70"/>
  <c r="GN79" i="70"/>
  <c r="GM79" i="70"/>
  <c r="GL79" i="70"/>
  <c r="GK79" i="70"/>
  <c r="GJ79" i="70"/>
  <c r="GI79" i="70"/>
  <c r="GH79" i="70"/>
  <c r="GG79" i="70"/>
  <c r="GF79" i="70"/>
  <c r="GE79" i="70"/>
  <c r="GD79" i="70"/>
  <c r="GC79" i="70"/>
  <c r="GB79" i="70"/>
  <c r="GA79" i="70"/>
  <c r="FZ79" i="70"/>
  <c r="FY79" i="70"/>
  <c r="FX79" i="70"/>
  <c r="FW79" i="70"/>
  <c r="FV79" i="70"/>
  <c r="FU79" i="70"/>
  <c r="FT79" i="70"/>
  <c r="FS79" i="70"/>
  <c r="FR79" i="70"/>
  <c r="FQ79" i="70"/>
  <c r="FP79" i="70"/>
  <c r="FO79" i="70"/>
  <c r="FN79" i="70"/>
  <c r="FM79" i="70"/>
  <c r="FL79" i="70"/>
  <c r="FK79" i="70"/>
  <c r="FJ79" i="70"/>
  <c r="FI79" i="70"/>
  <c r="FH79" i="70"/>
  <c r="FG79" i="70"/>
  <c r="FF79" i="70"/>
  <c r="FE79" i="70"/>
  <c r="FD79" i="70"/>
  <c r="FC79" i="70"/>
  <c r="FB79" i="70"/>
  <c r="FA79" i="70"/>
  <c r="EZ79" i="70"/>
  <c r="EY79" i="70"/>
  <c r="EX79" i="70"/>
  <c r="EW79" i="70"/>
  <c r="EV79" i="70"/>
  <c r="EU79" i="70"/>
  <c r="ET79" i="70"/>
  <c r="ES79" i="70"/>
  <c r="ER79" i="70"/>
  <c r="EQ79" i="70"/>
  <c r="EP79" i="70"/>
  <c r="EO79" i="70"/>
  <c r="EN79" i="70"/>
  <c r="EM79" i="70"/>
  <c r="EL79" i="70"/>
  <c r="EK79" i="70"/>
  <c r="EJ79" i="70"/>
  <c r="EI79" i="70"/>
  <c r="EH79" i="70"/>
  <c r="EG79" i="70"/>
  <c r="EF79" i="70"/>
  <c r="EE79" i="70"/>
  <c r="ED79" i="70"/>
  <c r="EC79" i="70"/>
  <c r="EB79" i="70"/>
  <c r="EA79" i="70"/>
  <c r="DZ79" i="70"/>
  <c r="DY79" i="70"/>
  <c r="DX79" i="70"/>
  <c r="DW79" i="70"/>
  <c r="DV79" i="70"/>
  <c r="DU79" i="70"/>
  <c r="DT79" i="70"/>
  <c r="DS79" i="70"/>
  <c r="DR79" i="70"/>
  <c r="DQ79" i="70"/>
  <c r="DP79" i="70"/>
  <c r="DO79" i="70"/>
  <c r="DN79" i="70"/>
  <c r="DM79" i="70"/>
  <c r="DL79" i="70"/>
  <c r="DK79" i="70"/>
  <c r="DJ79" i="70"/>
  <c r="DI79" i="70"/>
  <c r="DH79" i="70"/>
  <c r="DG79" i="70"/>
  <c r="DF79" i="70"/>
  <c r="DE79" i="70"/>
  <c r="DD79" i="70"/>
  <c r="DC79" i="70"/>
  <c r="DB79" i="70"/>
  <c r="DA79" i="70"/>
  <c r="CZ79" i="70"/>
  <c r="CY79" i="70"/>
  <c r="CX79" i="70"/>
  <c r="CW79" i="70"/>
  <c r="CV79" i="70"/>
  <c r="CU79" i="70"/>
  <c r="CT79" i="70"/>
  <c r="CS79" i="70"/>
  <c r="CR79" i="70"/>
  <c r="CQ79" i="70"/>
  <c r="CP79" i="70"/>
  <c r="CO79" i="70"/>
  <c r="CN79" i="70"/>
  <c r="CM79" i="70"/>
  <c r="CL79" i="70"/>
  <c r="CK79" i="70"/>
  <c r="CJ79" i="70"/>
  <c r="CI79" i="70"/>
  <c r="CH79" i="70"/>
  <c r="CG79" i="70"/>
  <c r="CF79" i="70"/>
  <c r="CE79" i="70"/>
  <c r="CD79" i="70"/>
  <c r="CC79" i="70"/>
  <c r="CB79" i="70"/>
  <c r="CA79" i="70"/>
  <c r="BZ79" i="70"/>
  <c r="BY79" i="70"/>
  <c r="BX79" i="70"/>
  <c r="BW79" i="70"/>
  <c r="BV79" i="70"/>
  <c r="BU79" i="70"/>
  <c r="BT79" i="70"/>
  <c r="BS79" i="70"/>
  <c r="BR79" i="70"/>
  <c r="BQ79" i="70"/>
  <c r="BP79" i="70"/>
  <c r="BO79" i="70"/>
  <c r="BN79" i="70"/>
  <c r="BM79" i="70"/>
  <c r="BL79" i="70"/>
  <c r="BK79" i="70"/>
  <c r="BJ79" i="70"/>
  <c r="BI79" i="70"/>
  <c r="BH79" i="70"/>
  <c r="BG79" i="70"/>
  <c r="BF79" i="70"/>
  <c r="BE79" i="70"/>
  <c r="BD79" i="70"/>
  <c r="BC79" i="70"/>
  <c r="BB79" i="70"/>
  <c r="BA79" i="70"/>
  <c r="AZ79" i="70"/>
  <c r="AY79" i="70"/>
  <c r="AX79" i="70"/>
  <c r="AW79" i="70"/>
  <c r="AV79" i="70"/>
  <c r="AU79" i="70"/>
  <c r="AT79" i="70"/>
  <c r="AS79" i="70"/>
  <c r="AR79" i="70"/>
  <c r="AQ79" i="70"/>
  <c r="AP79" i="70"/>
  <c r="AO79" i="70"/>
  <c r="AN79" i="70"/>
  <c r="AM79" i="70"/>
  <c r="AL79" i="70"/>
  <c r="AK79" i="70"/>
  <c r="AJ79" i="70"/>
  <c r="AI79" i="70"/>
  <c r="AH79" i="70"/>
  <c r="AG79" i="70"/>
  <c r="AF79" i="70"/>
  <c r="AE79" i="70"/>
  <c r="AD79" i="70"/>
  <c r="AC79" i="70"/>
  <c r="AB79" i="70"/>
  <c r="AA79" i="70"/>
  <c r="Z79" i="70"/>
  <c r="Y79" i="70"/>
  <c r="X79" i="70"/>
  <c r="W79" i="70"/>
  <c r="V79" i="70"/>
  <c r="U79" i="70"/>
  <c r="T79" i="70"/>
  <c r="S79" i="70"/>
  <c r="R79" i="70"/>
  <c r="Q79" i="70"/>
  <c r="P79" i="70"/>
  <c r="O79" i="70"/>
  <c r="N79" i="70"/>
  <c r="M79" i="70"/>
  <c r="L79" i="70"/>
  <c r="K79" i="70"/>
  <c r="J79" i="70"/>
  <c r="I79" i="70"/>
  <c r="H79" i="70"/>
  <c r="G79" i="70"/>
  <c r="F79" i="70"/>
  <c r="E79" i="70"/>
  <c r="HL55" i="70"/>
  <c r="HK55" i="70"/>
  <c r="HJ55" i="70"/>
  <c r="HI55" i="70"/>
  <c r="HH55" i="70"/>
  <c r="HG55" i="70"/>
  <c r="HF55" i="70"/>
  <c r="HE55" i="70"/>
  <c r="HD55" i="70"/>
  <c r="HB55" i="70"/>
  <c r="HA55" i="70"/>
  <c r="GZ55" i="70"/>
  <c r="GY55" i="70"/>
  <c r="GX55" i="70"/>
  <c r="GW55" i="70"/>
  <c r="GV55" i="70"/>
  <c r="GU55" i="70"/>
  <c r="GT55" i="70"/>
  <c r="GS55" i="70"/>
  <c r="GR55" i="70"/>
  <c r="GQ55" i="70"/>
  <c r="GP55" i="70"/>
  <c r="GO55" i="70"/>
  <c r="GN55" i="70"/>
  <c r="GM55" i="70"/>
  <c r="GL55" i="70"/>
  <c r="GK55" i="70"/>
  <c r="GJ55" i="70"/>
  <c r="GI55" i="70"/>
  <c r="GH55" i="70"/>
  <c r="GG55" i="70"/>
  <c r="GF55" i="70"/>
  <c r="GE55" i="70"/>
  <c r="GD55" i="70"/>
  <c r="GC55" i="70"/>
  <c r="GB55" i="70"/>
  <c r="GA55" i="70"/>
  <c r="FZ55" i="70"/>
  <c r="FY55" i="70"/>
  <c r="FX55" i="70"/>
  <c r="FW55" i="70"/>
  <c r="FV55" i="70"/>
  <c r="FU55" i="70"/>
  <c r="FT55" i="70"/>
  <c r="FS55" i="70"/>
  <c r="FR55" i="70"/>
  <c r="FQ55" i="70"/>
  <c r="FP55" i="70"/>
  <c r="FO55" i="70"/>
  <c r="FN55" i="70"/>
  <c r="FM55" i="70"/>
  <c r="FL55" i="70"/>
  <c r="FK55" i="70"/>
  <c r="FJ55" i="70"/>
  <c r="FI55" i="70"/>
  <c r="FH55" i="70"/>
  <c r="FG55" i="70"/>
  <c r="FF55" i="70"/>
  <c r="FE55" i="70"/>
  <c r="FD55" i="70"/>
  <c r="FC55" i="70"/>
  <c r="FB55" i="70"/>
  <c r="FA55" i="70"/>
  <c r="EZ55" i="70"/>
  <c r="EY55" i="70"/>
  <c r="EX55" i="70"/>
  <c r="EW55" i="70"/>
  <c r="EV55" i="70"/>
  <c r="EU55" i="70"/>
  <c r="ET55" i="70"/>
  <c r="ES55" i="70"/>
  <c r="ER55" i="70"/>
  <c r="EQ55" i="70"/>
  <c r="EP55" i="70"/>
  <c r="EO55" i="70"/>
  <c r="EN55" i="70"/>
  <c r="EM55" i="70"/>
  <c r="EL55" i="70"/>
  <c r="EK55" i="70"/>
  <c r="EJ55" i="70"/>
  <c r="EI55" i="70"/>
  <c r="EH55" i="70"/>
  <c r="EG55" i="70"/>
  <c r="EF55" i="70"/>
  <c r="EE55" i="70"/>
  <c r="ED55" i="70"/>
  <c r="EC55" i="70"/>
  <c r="EB55" i="70"/>
  <c r="EA55" i="70"/>
  <c r="DZ55" i="70"/>
  <c r="DY55" i="70"/>
  <c r="DX55" i="70"/>
  <c r="DW55" i="70"/>
  <c r="DV55" i="70"/>
  <c r="DU55" i="70"/>
  <c r="DT55" i="70"/>
  <c r="DS55" i="70"/>
  <c r="DR55" i="70"/>
  <c r="DQ55" i="70"/>
  <c r="DP55" i="70"/>
  <c r="DO55" i="70"/>
  <c r="DN55" i="70"/>
  <c r="DM55" i="70"/>
  <c r="DL55" i="70"/>
  <c r="DK55" i="70"/>
  <c r="DJ55" i="70"/>
  <c r="DI55" i="70"/>
  <c r="DH55" i="70"/>
  <c r="DG55" i="70"/>
  <c r="DF55" i="70"/>
  <c r="DE55" i="70"/>
  <c r="DD55" i="70"/>
  <c r="DC55" i="70"/>
  <c r="DB55" i="70"/>
  <c r="DA55" i="70"/>
  <c r="CZ55" i="70"/>
  <c r="CY55" i="70"/>
  <c r="CX55" i="70"/>
  <c r="CW55" i="70"/>
  <c r="CV55" i="70"/>
  <c r="CU55" i="70"/>
  <c r="CT55" i="70"/>
  <c r="CS55" i="70"/>
  <c r="CR55" i="70"/>
  <c r="CQ55" i="70"/>
  <c r="CP55" i="70"/>
  <c r="CO55" i="70"/>
  <c r="CN55" i="70"/>
  <c r="CM55" i="70"/>
  <c r="CL55" i="70"/>
  <c r="CK55" i="70"/>
  <c r="CJ55" i="70"/>
  <c r="CI55" i="70"/>
  <c r="CH55" i="70"/>
  <c r="CG55" i="70"/>
  <c r="CF55" i="70"/>
  <c r="CE55" i="70"/>
  <c r="CD55" i="70"/>
  <c r="CC55" i="70"/>
  <c r="CB55" i="70"/>
  <c r="CA55" i="70"/>
  <c r="BZ55" i="70"/>
  <c r="BY55" i="70"/>
  <c r="BW55" i="70"/>
  <c r="BV55" i="70"/>
  <c r="BU55" i="70"/>
  <c r="BT55" i="70"/>
  <c r="BS55" i="70"/>
  <c r="BR55" i="70"/>
  <c r="BQ55" i="70"/>
  <c r="BP55" i="70"/>
  <c r="BO55" i="70"/>
  <c r="BN55" i="70"/>
  <c r="BM55" i="70"/>
  <c r="BL55" i="70"/>
  <c r="BK55" i="70"/>
  <c r="BJ55" i="70"/>
  <c r="BI55" i="70"/>
  <c r="BH55" i="70"/>
  <c r="BG55" i="70"/>
  <c r="BF55" i="70"/>
  <c r="BE55" i="70"/>
  <c r="BD55" i="70"/>
  <c r="BC55" i="70"/>
  <c r="BB55" i="70"/>
  <c r="BA55" i="70"/>
  <c r="AZ55" i="70"/>
  <c r="AY55" i="70"/>
  <c r="AX55" i="70"/>
  <c r="AW55" i="70"/>
  <c r="AV55" i="70"/>
  <c r="AU55" i="70"/>
  <c r="AT55" i="70"/>
  <c r="AS55" i="70"/>
  <c r="AR55" i="70"/>
  <c r="AQ55" i="70"/>
  <c r="AP55" i="70"/>
  <c r="AO55" i="70"/>
  <c r="AN55" i="70"/>
  <c r="AM55" i="70"/>
  <c r="AL55" i="70"/>
  <c r="AK55" i="70"/>
  <c r="AJ55" i="70"/>
  <c r="AI55" i="70"/>
  <c r="AH55" i="70"/>
  <c r="AG55" i="70"/>
  <c r="AF55" i="70"/>
  <c r="AE55" i="70"/>
  <c r="HL53" i="70"/>
  <c r="HK53" i="70"/>
  <c r="HJ53" i="70"/>
  <c r="HI53" i="70"/>
  <c r="HH53" i="70"/>
  <c r="HG53" i="70"/>
  <c r="HF53" i="70"/>
  <c r="HE53" i="70"/>
  <c r="HD53" i="70"/>
  <c r="HC53" i="70"/>
  <c r="HB53" i="70"/>
  <c r="HA53" i="70"/>
  <c r="GZ53" i="70"/>
  <c r="GY53" i="70"/>
  <c r="GX53" i="70"/>
  <c r="GW53" i="70"/>
  <c r="GV53" i="70"/>
  <c r="GU53" i="70"/>
  <c r="GT53" i="70"/>
  <c r="GS53" i="70"/>
  <c r="GR53" i="70"/>
  <c r="GQ53" i="70"/>
  <c r="GP53" i="70"/>
  <c r="GO53" i="70"/>
  <c r="GN53" i="70"/>
  <c r="GM53" i="70"/>
  <c r="GL53" i="70"/>
  <c r="GK53" i="70"/>
  <c r="GJ53" i="70"/>
  <c r="GI53" i="70"/>
  <c r="GH53" i="70"/>
  <c r="GG53" i="70"/>
  <c r="GF53" i="70"/>
  <c r="GE53" i="70"/>
  <c r="GD53" i="70"/>
  <c r="GC53" i="70"/>
  <c r="GB53" i="70"/>
  <c r="GA53" i="70"/>
  <c r="FZ53" i="70"/>
  <c r="FY53" i="70"/>
  <c r="FX53" i="70"/>
  <c r="FW53" i="70"/>
  <c r="FV53" i="70"/>
  <c r="FU53" i="70"/>
  <c r="FT53" i="70"/>
  <c r="FS53" i="70"/>
  <c r="FR53" i="70"/>
  <c r="FQ53" i="70"/>
  <c r="FP53" i="70"/>
  <c r="FO53" i="70"/>
  <c r="FN53" i="70"/>
  <c r="FM53" i="70"/>
  <c r="FL53" i="70"/>
  <c r="FK53" i="70"/>
  <c r="FJ53" i="70"/>
  <c r="FI53" i="70"/>
  <c r="FH53" i="70"/>
  <c r="FG53" i="70"/>
  <c r="FF53" i="70"/>
  <c r="FE53" i="70"/>
  <c r="FD53" i="70"/>
  <c r="FC53" i="70"/>
  <c r="FB53" i="70"/>
  <c r="FA53" i="70"/>
  <c r="EZ53" i="70"/>
  <c r="EY53" i="70"/>
  <c r="EX53" i="70"/>
  <c r="EW53" i="70"/>
  <c r="EV53" i="70"/>
  <c r="EU53" i="70"/>
  <c r="ET53" i="70"/>
  <c r="ER53" i="70"/>
  <c r="EQ53" i="70"/>
  <c r="EP53" i="70"/>
  <c r="EO53" i="70"/>
  <c r="EN53" i="70"/>
  <c r="EM53" i="70"/>
  <c r="EL53" i="70"/>
  <c r="EK53" i="70"/>
  <c r="EJ53" i="70"/>
  <c r="EI53" i="70"/>
  <c r="EH53" i="70"/>
  <c r="EG53" i="70"/>
  <c r="EF53" i="70"/>
  <c r="EE53" i="70"/>
  <c r="ED53" i="70"/>
  <c r="EC53" i="70"/>
  <c r="EB53" i="70"/>
  <c r="EA53" i="70"/>
  <c r="DZ53" i="70"/>
  <c r="DY53" i="70"/>
  <c r="DX53" i="70"/>
  <c r="DW53" i="70"/>
  <c r="DV53" i="70"/>
  <c r="DU53" i="70"/>
  <c r="DT53" i="70"/>
  <c r="DS53" i="70"/>
  <c r="DR53" i="70"/>
  <c r="DQ53" i="70"/>
  <c r="DP53" i="70"/>
  <c r="DO53" i="70"/>
  <c r="DN53" i="70"/>
  <c r="DM53" i="70"/>
  <c r="DL53" i="70"/>
  <c r="DK53" i="70"/>
  <c r="DJ53" i="70"/>
  <c r="DI53" i="70"/>
  <c r="DH53" i="70"/>
  <c r="DG53" i="70"/>
  <c r="DF53" i="70"/>
  <c r="DE53" i="70"/>
  <c r="DD53" i="70"/>
  <c r="DC53" i="70"/>
  <c r="DB53" i="70"/>
  <c r="DA53" i="70"/>
  <c r="CZ53" i="70"/>
  <c r="CY53" i="70"/>
  <c r="CX53" i="70"/>
  <c r="CW53" i="70"/>
  <c r="CV53" i="70"/>
  <c r="CU53" i="70"/>
  <c r="CT53" i="70"/>
  <c r="CS53" i="70"/>
  <c r="CR53" i="70"/>
  <c r="CQ53" i="70"/>
  <c r="CP53" i="70"/>
  <c r="CO53" i="70"/>
  <c r="CN53" i="70"/>
  <c r="CM53" i="70"/>
  <c r="CL53" i="70"/>
  <c r="CK53" i="70"/>
  <c r="CJ53" i="70"/>
  <c r="CI53" i="70"/>
  <c r="CH53" i="70"/>
  <c r="CG53" i="70"/>
  <c r="CF53" i="70"/>
  <c r="CE53" i="70"/>
  <c r="CD53" i="70"/>
  <c r="CC53" i="70"/>
  <c r="CB53" i="70"/>
  <c r="CA53" i="70"/>
  <c r="BZ53" i="70"/>
  <c r="BY53" i="70"/>
  <c r="BX53" i="70"/>
  <c r="BW53" i="70"/>
  <c r="BV53" i="70"/>
  <c r="BU53" i="70"/>
  <c r="BT53" i="70"/>
  <c r="BS53" i="70"/>
  <c r="BR53" i="70"/>
  <c r="BQ53" i="70"/>
  <c r="BP53" i="70"/>
  <c r="BO53" i="70"/>
  <c r="BN53" i="70"/>
  <c r="BM53" i="70"/>
  <c r="BL53" i="70"/>
  <c r="BK53" i="70"/>
  <c r="BJ53" i="70"/>
  <c r="BI53" i="70"/>
  <c r="BH53" i="70"/>
  <c r="BG53" i="70"/>
  <c r="BF53" i="70"/>
  <c r="BE53" i="70"/>
  <c r="BD53" i="70"/>
  <c r="BC53" i="70"/>
  <c r="BB53" i="70"/>
  <c r="BA53" i="70"/>
  <c r="AZ53" i="70"/>
  <c r="AY53" i="70"/>
  <c r="AX53" i="70"/>
  <c r="AW53" i="70"/>
  <c r="AV53" i="70"/>
  <c r="AU53" i="70"/>
  <c r="AT53" i="70"/>
  <c r="AS53" i="70"/>
  <c r="AR53" i="70"/>
  <c r="AQ53" i="70"/>
  <c r="AP53" i="70"/>
  <c r="AO53" i="70"/>
  <c r="AN53" i="70"/>
  <c r="AM53" i="70"/>
  <c r="AL53" i="70"/>
  <c r="AK53" i="70"/>
  <c r="AJ53" i="70"/>
  <c r="AI53" i="70"/>
  <c r="AH53" i="70"/>
  <c r="AG53" i="70"/>
  <c r="AF53" i="70"/>
  <c r="AE53" i="70"/>
  <c r="HL48" i="70"/>
  <c r="HK48" i="70"/>
  <c r="HJ48" i="70"/>
  <c r="HI48" i="70"/>
  <c r="HH48" i="70"/>
  <c r="HG48" i="70"/>
  <c r="HF48" i="70"/>
  <c r="HE48" i="70"/>
  <c r="HD48" i="70"/>
  <c r="HC48" i="70"/>
  <c r="HB48" i="70"/>
  <c r="HA48" i="70"/>
  <c r="GZ48" i="70"/>
  <c r="GY48" i="70"/>
  <c r="GX48" i="70"/>
  <c r="GW48" i="70"/>
  <c r="GV48" i="70"/>
  <c r="GU48" i="70"/>
  <c r="GT48" i="70"/>
  <c r="GS48" i="70"/>
  <c r="GR48" i="70"/>
  <c r="GQ48" i="70"/>
  <c r="GP48" i="70"/>
  <c r="GO48" i="70"/>
  <c r="GN48" i="70"/>
  <c r="GM48" i="70"/>
  <c r="GL48" i="70"/>
  <c r="GK48" i="70"/>
  <c r="GJ48" i="70"/>
  <c r="GI48" i="70"/>
  <c r="GH48" i="70"/>
  <c r="GG48" i="70"/>
  <c r="GF48" i="70"/>
  <c r="GE48" i="70"/>
  <c r="GD48" i="70"/>
  <c r="GC48" i="70"/>
  <c r="GB48" i="70"/>
  <c r="GA48" i="70"/>
  <c r="FZ48" i="70"/>
  <c r="FY48" i="70"/>
  <c r="FX48" i="70"/>
  <c r="FW48" i="70"/>
  <c r="FV48" i="70"/>
  <c r="FU48" i="70"/>
  <c r="FT48" i="70"/>
  <c r="FS48" i="70"/>
  <c r="FR48" i="70"/>
  <c r="FQ48" i="70"/>
  <c r="FP48" i="70"/>
  <c r="FO48" i="70"/>
  <c r="FN48" i="70"/>
  <c r="FM48" i="70"/>
  <c r="FL48" i="70"/>
  <c r="FK48" i="70"/>
  <c r="FJ48" i="70"/>
  <c r="FI48" i="70"/>
  <c r="FH48" i="70"/>
  <c r="FG48" i="70"/>
  <c r="FF48" i="70"/>
  <c r="FE48" i="70"/>
  <c r="FD48" i="70"/>
  <c r="FC48" i="70"/>
  <c r="FB48" i="70"/>
  <c r="FA48" i="70"/>
  <c r="EZ48" i="70"/>
  <c r="EY48" i="70"/>
  <c r="EX48" i="70"/>
  <c r="EW48" i="70"/>
  <c r="EV48" i="70"/>
  <c r="EU48" i="70"/>
  <c r="ET48" i="70"/>
  <c r="ES48" i="70"/>
  <c r="ER48" i="70"/>
  <c r="EQ48" i="70"/>
  <c r="EP48" i="70"/>
  <c r="EO48" i="70"/>
  <c r="EN48" i="70"/>
  <c r="EM48" i="70"/>
  <c r="EL48" i="70"/>
  <c r="EK48" i="70"/>
  <c r="EJ48" i="70"/>
  <c r="EI48" i="70"/>
  <c r="EH48" i="70"/>
  <c r="EG48" i="70"/>
  <c r="EF48" i="70"/>
  <c r="EE48" i="70"/>
  <c r="ED48" i="70"/>
  <c r="EC48" i="70"/>
  <c r="EB48" i="70"/>
  <c r="EA48" i="70"/>
  <c r="DZ48" i="70"/>
  <c r="DY48" i="70"/>
  <c r="DX48" i="70"/>
  <c r="DW48" i="70"/>
  <c r="DV48" i="70"/>
  <c r="DU48" i="70"/>
  <c r="DT48" i="70"/>
  <c r="DS48" i="70"/>
  <c r="DR48" i="70"/>
  <c r="DQ48" i="70"/>
  <c r="DP48" i="70"/>
  <c r="DO48" i="70"/>
  <c r="DN48" i="70"/>
  <c r="DM48" i="70"/>
  <c r="DL48" i="70"/>
  <c r="DK48" i="70"/>
  <c r="DJ48" i="70"/>
  <c r="DI48" i="70"/>
  <c r="DH48" i="70"/>
  <c r="DG48" i="70"/>
  <c r="DF48" i="70"/>
  <c r="DE48" i="70"/>
  <c r="DD48" i="70"/>
  <c r="DC48" i="70"/>
  <c r="DB48" i="70"/>
  <c r="DA48" i="70"/>
  <c r="CZ48" i="70"/>
  <c r="CY48" i="70"/>
  <c r="CX48" i="70"/>
  <c r="CW48" i="70"/>
  <c r="CV48" i="70"/>
  <c r="CU48" i="70"/>
  <c r="CT48" i="70"/>
  <c r="CS48" i="70"/>
  <c r="CR48" i="70"/>
  <c r="CQ48" i="70"/>
  <c r="CP48" i="70"/>
  <c r="CO48" i="70"/>
  <c r="CN48" i="70"/>
  <c r="CM48" i="70"/>
  <c r="CL48" i="70"/>
  <c r="CK48" i="70"/>
  <c r="CJ48" i="70"/>
  <c r="CI48" i="70"/>
  <c r="CH48" i="70"/>
  <c r="CG48" i="70"/>
  <c r="CF48" i="70"/>
  <c r="CE48" i="70"/>
  <c r="CD48" i="70"/>
  <c r="CC48" i="70"/>
  <c r="CB48" i="70"/>
  <c r="CA48" i="70"/>
  <c r="BZ48" i="70"/>
  <c r="BY48" i="70"/>
  <c r="BX48" i="70"/>
  <c r="BW48" i="70"/>
  <c r="BV48" i="70"/>
  <c r="BU48" i="70"/>
  <c r="BT48" i="70"/>
  <c r="BS48" i="70"/>
  <c r="BR48" i="70"/>
  <c r="BQ48" i="70"/>
  <c r="BP48" i="70"/>
  <c r="BO48" i="70"/>
  <c r="BN48" i="70"/>
  <c r="BM48" i="70"/>
  <c r="BL48" i="70"/>
  <c r="BK48" i="70"/>
  <c r="BJ48" i="70"/>
  <c r="BI48" i="70"/>
  <c r="BH48" i="70"/>
  <c r="BG48" i="70"/>
  <c r="BF48" i="70"/>
  <c r="BE48" i="70"/>
  <c r="BD48" i="70"/>
  <c r="BC48" i="70"/>
  <c r="BB48" i="70"/>
  <c r="BA48" i="70"/>
  <c r="AZ48" i="70"/>
  <c r="AY48" i="70"/>
  <c r="AX48" i="70"/>
  <c r="AW48" i="70"/>
  <c r="AV48" i="70"/>
  <c r="AU48" i="70"/>
  <c r="AT48" i="70"/>
  <c r="AS48" i="70"/>
  <c r="AR48" i="70"/>
  <c r="AQ48" i="70"/>
  <c r="AP48" i="70"/>
  <c r="AO48" i="70"/>
  <c r="AN48" i="70"/>
  <c r="AM48" i="70"/>
  <c r="AL48" i="70"/>
  <c r="AK48" i="70"/>
  <c r="AJ48" i="70"/>
  <c r="AI48" i="70"/>
  <c r="AH48" i="70"/>
  <c r="AG48" i="70"/>
  <c r="AF48" i="70"/>
  <c r="HL47" i="70"/>
  <c r="HK47" i="70"/>
  <c r="HJ47" i="70"/>
  <c r="HI47" i="70"/>
  <c r="HH47" i="70"/>
  <c r="HG47" i="70"/>
  <c r="HF47" i="70"/>
  <c r="HE47" i="70"/>
  <c r="HD47" i="70"/>
  <c r="HC47" i="70"/>
  <c r="HB47" i="70"/>
  <c r="HA47" i="70"/>
  <c r="GZ47" i="70"/>
  <c r="GY47" i="70"/>
  <c r="GX47" i="70"/>
  <c r="GW47" i="70"/>
  <c r="GV47" i="70"/>
  <c r="GU47" i="70"/>
  <c r="GT47" i="70"/>
  <c r="GS47" i="70"/>
  <c r="GR47" i="70"/>
  <c r="GQ47" i="70"/>
  <c r="GP47" i="70"/>
  <c r="GO47" i="70"/>
  <c r="GN47" i="70"/>
  <c r="GM47" i="70"/>
  <c r="GL47" i="70"/>
  <c r="GK47" i="70"/>
  <c r="GJ47" i="70"/>
  <c r="GI47" i="70"/>
  <c r="GH47" i="70"/>
  <c r="GG47" i="70"/>
  <c r="GF47" i="70"/>
  <c r="GE47" i="70"/>
  <c r="GD47" i="70"/>
  <c r="GC47" i="70"/>
  <c r="GB47" i="70"/>
  <c r="GA47" i="70"/>
  <c r="FZ47" i="70"/>
  <c r="FY47" i="70"/>
  <c r="FX47" i="70"/>
  <c r="FW47" i="70"/>
  <c r="FV47" i="70"/>
  <c r="FU47" i="70"/>
  <c r="FT47" i="70"/>
  <c r="FS47" i="70"/>
  <c r="FR47" i="70"/>
  <c r="FQ47" i="70"/>
  <c r="FP47" i="70"/>
  <c r="FO47" i="70"/>
  <c r="FN47" i="70"/>
  <c r="FM47" i="70"/>
  <c r="FL47" i="70"/>
  <c r="FK47" i="70"/>
  <c r="FJ47" i="70"/>
  <c r="FI47" i="70"/>
  <c r="FH47" i="70"/>
  <c r="FG47" i="70"/>
  <c r="FF47" i="70"/>
  <c r="FE47" i="70"/>
  <c r="FD47" i="70"/>
  <c r="FC47" i="70"/>
  <c r="FB47" i="70"/>
  <c r="FA47" i="70"/>
  <c r="EZ47" i="70"/>
  <c r="EY47" i="70"/>
  <c r="EX47" i="70"/>
  <c r="EW47" i="70"/>
  <c r="EV47" i="70"/>
  <c r="EU47" i="70"/>
  <c r="ET47" i="70"/>
  <c r="ES47" i="70"/>
  <c r="ER47" i="70"/>
  <c r="EQ47" i="70"/>
  <c r="EP47" i="70"/>
  <c r="EO47" i="70"/>
  <c r="EN47" i="70"/>
  <c r="EM47" i="70"/>
  <c r="EL47" i="70"/>
  <c r="EK47" i="70"/>
  <c r="EI47" i="70"/>
  <c r="EH47" i="70"/>
  <c r="EG47" i="70"/>
  <c r="EF47" i="70"/>
  <c r="EE47" i="70"/>
  <c r="ED47" i="70"/>
  <c r="EC47" i="70"/>
  <c r="EB47" i="70"/>
  <c r="EA47" i="70"/>
  <c r="DZ47" i="70"/>
  <c r="DY47" i="70"/>
  <c r="DW47" i="70"/>
  <c r="DV47" i="70"/>
  <c r="DU47" i="70"/>
  <c r="DT47" i="70"/>
  <c r="DS47" i="70"/>
  <c r="DR47" i="70"/>
  <c r="DQ47" i="70"/>
  <c r="DP47" i="70"/>
  <c r="DO47" i="70"/>
  <c r="DN47" i="70"/>
  <c r="DM47" i="70"/>
  <c r="DL47" i="70"/>
  <c r="DK47" i="70"/>
  <c r="DJ47" i="70"/>
  <c r="DI47" i="70"/>
  <c r="DH47" i="70"/>
  <c r="DG47" i="70"/>
  <c r="DF47" i="70"/>
  <c r="DE47" i="70"/>
  <c r="DD47" i="70"/>
  <c r="DC47" i="70"/>
  <c r="DB47" i="70"/>
  <c r="DA47" i="70"/>
  <c r="CZ47" i="70"/>
  <c r="CY47" i="70"/>
  <c r="CX47" i="70"/>
  <c r="CW47" i="70"/>
  <c r="CV47" i="70"/>
  <c r="CU47" i="70"/>
  <c r="CT47" i="70"/>
  <c r="CS47" i="70"/>
  <c r="CR47" i="70"/>
  <c r="CQ47" i="70"/>
  <c r="CP47" i="70"/>
  <c r="CO47" i="70"/>
  <c r="CN47" i="70"/>
  <c r="CL47" i="70"/>
  <c r="CK47" i="70"/>
  <c r="CJ47" i="70"/>
  <c r="CI47" i="70"/>
  <c r="CH47" i="70"/>
  <c r="CG47" i="70"/>
  <c r="CF47" i="70"/>
  <c r="CE47" i="70"/>
  <c r="CD47" i="70"/>
  <c r="CC47" i="70"/>
  <c r="CB47" i="70"/>
  <c r="CA47" i="70"/>
  <c r="BZ47" i="70"/>
  <c r="BY47" i="70"/>
  <c r="BX47" i="70"/>
  <c r="BW47" i="70"/>
  <c r="BV47" i="70"/>
  <c r="BU47" i="70"/>
  <c r="BT47" i="70"/>
  <c r="BS47" i="70"/>
  <c r="BR47" i="70"/>
  <c r="BQ47" i="70"/>
  <c r="BP47" i="70"/>
  <c r="BO47" i="70"/>
  <c r="BN47" i="70"/>
  <c r="BM47" i="70"/>
  <c r="BL47" i="70"/>
  <c r="BK47" i="70"/>
  <c r="BJ47" i="70"/>
  <c r="BI47" i="70"/>
  <c r="BH47" i="70"/>
  <c r="BG47" i="70"/>
  <c r="BF47" i="70"/>
  <c r="BE47" i="70"/>
  <c r="BD47" i="70"/>
  <c r="BB47" i="70"/>
  <c r="BA47" i="70"/>
  <c r="AZ47" i="70"/>
  <c r="AY47" i="70"/>
  <c r="AX47" i="70"/>
  <c r="AW47" i="70"/>
  <c r="AV47" i="70"/>
  <c r="AU47" i="70"/>
  <c r="AT47" i="70"/>
  <c r="AS47" i="70"/>
  <c r="AR47" i="70"/>
  <c r="AQ47" i="70"/>
  <c r="AP47" i="70"/>
  <c r="AO47" i="70"/>
  <c r="AN47" i="70"/>
  <c r="AM47" i="70"/>
  <c r="AL47" i="70"/>
  <c r="AK47" i="70"/>
  <c r="AJ47" i="70"/>
  <c r="AI47" i="70"/>
  <c r="AH47" i="70"/>
  <c r="AG47" i="70"/>
  <c r="AF47" i="70"/>
  <c r="S56" i="70"/>
  <c r="T56" i="70"/>
  <c r="U56" i="70"/>
  <c r="V56" i="70"/>
  <c r="W56" i="70"/>
  <c r="X56" i="70"/>
  <c r="Y56" i="70"/>
  <c r="Z56" i="70"/>
  <c r="AA56" i="70"/>
  <c r="AB56" i="70"/>
  <c r="AC56" i="70"/>
  <c r="AD56" i="70"/>
  <c r="HM48" i="70"/>
  <c r="HM53" i="70"/>
  <c r="HM55" i="70"/>
  <c r="D42" i="70"/>
  <c r="D43" i="70" s="1"/>
  <c r="E35" i="70" s="1"/>
  <c r="E42" i="70"/>
  <c r="F42" i="70"/>
  <c r="G42" i="70"/>
  <c r="H42" i="70"/>
  <c r="I42" i="70"/>
  <c r="J42" i="70"/>
  <c r="K42" i="70"/>
  <c r="L42" i="70"/>
  <c r="M42" i="70"/>
  <c r="N42" i="70"/>
  <c r="O42" i="70"/>
  <c r="P42" i="70"/>
  <c r="Q42" i="70"/>
  <c r="R42" i="70"/>
  <c r="S42" i="70"/>
  <c r="T42" i="70"/>
  <c r="U42" i="70"/>
  <c r="V42" i="70"/>
  <c r="W42" i="70"/>
  <c r="X42" i="70"/>
  <c r="Y42" i="70"/>
  <c r="Z42" i="70"/>
  <c r="AA42" i="70"/>
  <c r="AB42" i="70"/>
  <c r="AC42" i="70"/>
  <c r="AD42" i="70"/>
  <c r="AE42" i="70"/>
  <c r="AF42" i="70"/>
  <c r="AG42" i="70"/>
  <c r="AH42" i="70"/>
  <c r="AI42" i="70"/>
  <c r="AJ42" i="70"/>
  <c r="AK42" i="70"/>
  <c r="AL42" i="70"/>
  <c r="AM42" i="70"/>
  <c r="AN42" i="70"/>
  <c r="AO42" i="70"/>
  <c r="AP42" i="70"/>
  <c r="AQ42" i="70"/>
  <c r="AR42" i="70"/>
  <c r="AS42" i="70"/>
  <c r="AT42" i="70"/>
  <c r="AU42" i="70"/>
  <c r="AV42" i="70"/>
  <c r="AW42" i="70"/>
  <c r="AX42" i="70"/>
  <c r="AY42" i="70"/>
  <c r="AZ42" i="70"/>
  <c r="BA42" i="70"/>
  <c r="BB42" i="70"/>
  <c r="BC42" i="70"/>
  <c r="BD42" i="70"/>
  <c r="BE42" i="70"/>
  <c r="BF42" i="70"/>
  <c r="BG42" i="70"/>
  <c r="BH42" i="70"/>
  <c r="BI42" i="70"/>
  <c r="BJ42" i="70"/>
  <c r="BK42" i="70"/>
  <c r="BL42" i="70"/>
  <c r="BM42" i="70"/>
  <c r="BN42" i="70"/>
  <c r="BO42" i="70"/>
  <c r="BP42" i="70"/>
  <c r="BQ42" i="70"/>
  <c r="BR42" i="70"/>
  <c r="BS42" i="70"/>
  <c r="BT42" i="70"/>
  <c r="BU42" i="70"/>
  <c r="BV42" i="70"/>
  <c r="BW42" i="70"/>
  <c r="BX42" i="70"/>
  <c r="BY42" i="70"/>
  <c r="BZ42" i="70"/>
  <c r="CA42" i="70"/>
  <c r="CB42" i="70"/>
  <c r="CC42" i="70"/>
  <c r="CD42" i="70"/>
  <c r="CE42" i="70"/>
  <c r="CF42" i="70"/>
  <c r="CG42" i="70"/>
  <c r="CH42" i="70"/>
  <c r="CI42" i="70"/>
  <c r="CJ42" i="70"/>
  <c r="CK42" i="70"/>
  <c r="CL42" i="70"/>
  <c r="CM42" i="70"/>
  <c r="CN42" i="70"/>
  <c r="CO42" i="70"/>
  <c r="CP42" i="70"/>
  <c r="CQ42" i="70"/>
  <c r="CR42" i="70"/>
  <c r="CS42" i="70"/>
  <c r="CT42" i="70"/>
  <c r="CU42" i="70"/>
  <c r="CV42" i="70"/>
  <c r="CW42" i="70"/>
  <c r="CX42" i="70"/>
  <c r="CY42" i="70"/>
  <c r="CZ42" i="70"/>
  <c r="DA42" i="70"/>
  <c r="DB42" i="70"/>
  <c r="DC42" i="70"/>
  <c r="DD42" i="70"/>
  <c r="DE42" i="70"/>
  <c r="DF42" i="70"/>
  <c r="DG42" i="70"/>
  <c r="DH42" i="70"/>
  <c r="DI42" i="70"/>
  <c r="DJ42" i="70"/>
  <c r="DK42" i="70"/>
  <c r="DL42" i="70"/>
  <c r="DM42" i="70"/>
  <c r="DN42" i="70"/>
  <c r="DO42" i="70"/>
  <c r="DP42" i="70"/>
  <c r="DQ42" i="70"/>
  <c r="DR42" i="70"/>
  <c r="DS42" i="70"/>
  <c r="DT42" i="70"/>
  <c r="DU42" i="70"/>
  <c r="DV42" i="70"/>
  <c r="DW42" i="70"/>
  <c r="DX42" i="70"/>
  <c r="DY42" i="70"/>
  <c r="DZ42" i="70"/>
  <c r="EA42" i="70"/>
  <c r="EB42" i="70"/>
  <c r="EC42" i="70"/>
  <c r="ED42" i="70"/>
  <c r="EE42" i="70"/>
  <c r="EF42" i="70"/>
  <c r="EG42" i="70"/>
  <c r="EH42" i="70"/>
  <c r="EI42" i="70"/>
  <c r="EJ42" i="70"/>
  <c r="EK42" i="70"/>
  <c r="EL42" i="70"/>
  <c r="EM42" i="70"/>
  <c r="EN42" i="70"/>
  <c r="EO42" i="70"/>
  <c r="EP42" i="70"/>
  <c r="EQ42" i="70"/>
  <c r="ER42" i="70"/>
  <c r="ES42" i="70"/>
  <c r="ET42" i="70"/>
  <c r="EU42" i="70"/>
  <c r="EV42" i="70"/>
  <c r="EW42" i="70"/>
  <c r="EX42" i="70"/>
  <c r="EY42" i="70"/>
  <c r="EZ42" i="70"/>
  <c r="FA42" i="70"/>
  <c r="FB42" i="70"/>
  <c r="FC42" i="70"/>
  <c r="FD42" i="70"/>
  <c r="FE42" i="70"/>
  <c r="FF42" i="70"/>
  <c r="FG42" i="70"/>
  <c r="FH42" i="70"/>
  <c r="FI42" i="70"/>
  <c r="FJ42" i="70"/>
  <c r="FK42" i="70"/>
  <c r="FL42" i="70"/>
  <c r="FM42" i="70"/>
  <c r="FN42" i="70"/>
  <c r="FO42" i="70"/>
  <c r="FP42" i="70"/>
  <c r="FQ42" i="70"/>
  <c r="FR42" i="70"/>
  <c r="FS42" i="70"/>
  <c r="FT42" i="70"/>
  <c r="FU42" i="70"/>
  <c r="FV42" i="70"/>
  <c r="FW42" i="70"/>
  <c r="FX42" i="70"/>
  <c r="FY42" i="70"/>
  <c r="FZ42" i="70"/>
  <c r="GA42" i="70"/>
  <c r="GB42" i="70"/>
  <c r="GC42" i="70"/>
  <c r="GD42" i="70"/>
  <c r="GE42" i="70"/>
  <c r="GF42" i="70"/>
  <c r="GG42" i="70"/>
  <c r="GH42" i="70"/>
  <c r="GI42" i="70"/>
  <c r="GJ42" i="70"/>
  <c r="GK42" i="70"/>
  <c r="GL42" i="70"/>
  <c r="GM42" i="70"/>
  <c r="GN42" i="70"/>
  <c r="GO42" i="70"/>
  <c r="GP42" i="70"/>
  <c r="GQ42" i="70"/>
  <c r="GR42" i="70"/>
  <c r="GS42" i="70"/>
  <c r="GT42" i="70"/>
  <c r="GU42" i="70"/>
  <c r="GV42" i="70"/>
  <c r="GW42" i="70"/>
  <c r="GX42" i="70"/>
  <c r="GY42" i="70"/>
  <c r="GZ42" i="70"/>
  <c r="HA42" i="70"/>
  <c r="HB42" i="70"/>
  <c r="HC42" i="70"/>
  <c r="HD42" i="70"/>
  <c r="BY56" i="70" l="1"/>
  <c r="CG56" i="70"/>
  <c r="CK56" i="70"/>
  <c r="EA56" i="70"/>
  <c r="EE56" i="70"/>
  <c r="EI56" i="70"/>
  <c r="AG56" i="70"/>
  <c r="AK56" i="70"/>
  <c r="AO56" i="70"/>
  <c r="AS56" i="70"/>
  <c r="AW56" i="70"/>
  <c r="BA56" i="70"/>
  <c r="AI56" i="70"/>
  <c r="AM56" i="70"/>
  <c r="AQ56" i="70"/>
  <c r="AU56" i="70"/>
  <c r="AY56" i="70"/>
  <c r="EM56" i="70"/>
  <c r="EQ56" i="70"/>
  <c r="CQ56" i="70"/>
  <c r="CU56" i="70"/>
  <c r="CY56" i="70"/>
  <c r="DC56" i="70"/>
  <c r="DG56" i="70"/>
  <c r="DK56" i="70"/>
  <c r="DO56" i="70"/>
  <c r="DS56" i="70"/>
  <c r="DW56" i="70"/>
  <c r="BJ56" i="70"/>
  <c r="BN56" i="70"/>
  <c r="BV56" i="70"/>
  <c r="CD56" i="70"/>
  <c r="CH56" i="70"/>
  <c r="CL56" i="70"/>
  <c r="EB56" i="70"/>
  <c r="EF56" i="70"/>
  <c r="BF56" i="70"/>
  <c r="BR56" i="70"/>
  <c r="BZ56" i="70"/>
  <c r="BG56" i="70"/>
  <c r="BK56" i="70"/>
  <c r="BO56" i="70"/>
  <c r="BS56" i="70"/>
  <c r="BW56" i="70"/>
  <c r="CA56" i="70"/>
  <c r="CE56" i="70"/>
  <c r="CI56" i="70"/>
  <c r="HF56" i="70"/>
  <c r="HJ56" i="70"/>
  <c r="AH56" i="70"/>
  <c r="AL56" i="70"/>
  <c r="AP56" i="70"/>
  <c r="AT56" i="70"/>
  <c r="AX56" i="70"/>
  <c r="BB56" i="70"/>
  <c r="CN56" i="70"/>
  <c r="CR56" i="70"/>
  <c r="CV56" i="70"/>
  <c r="CZ56" i="70"/>
  <c r="DD56" i="70"/>
  <c r="DH56" i="70"/>
  <c r="DL56" i="70"/>
  <c r="DP56" i="70"/>
  <c r="DT56" i="70"/>
  <c r="EL56" i="70"/>
  <c r="EP56" i="70"/>
  <c r="ET56" i="70"/>
  <c r="EX56" i="70"/>
  <c r="FB56" i="70"/>
  <c r="FF56" i="70"/>
  <c r="FJ56" i="70"/>
  <c r="FN56" i="70"/>
  <c r="FR56" i="70"/>
  <c r="FV56" i="70"/>
  <c r="FZ56" i="70"/>
  <c r="GD56" i="70"/>
  <c r="GH56" i="70"/>
  <c r="GL56" i="70"/>
  <c r="GP56" i="70"/>
  <c r="GT56" i="70"/>
  <c r="GX56" i="70"/>
  <c r="HB56" i="70"/>
  <c r="BD56" i="70"/>
  <c r="BH56" i="70"/>
  <c r="BL56" i="70"/>
  <c r="BP56" i="70"/>
  <c r="BT56" i="70"/>
  <c r="CB56" i="70"/>
  <c r="CF56" i="70"/>
  <c r="CJ56" i="70"/>
  <c r="DZ56" i="70"/>
  <c r="ED56" i="70"/>
  <c r="EH56" i="70"/>
  <c r="EU56" i="70"/>
  <c r="EY56" i="70"/>
  <c r="FC56" i="70"/>
  <c r="FG56" i="70"/>
  <c r="FK56" i="70"/>
  <c r="FO56" i="70"/>
  <c r="FS56" i="70"/>
  <c r="FW56" i="70"/>
  <c r="GA56" i="70"/>
  <c r="GE56" i="70"/>
  <c r="GI56" i="70"/>
  <c r="GM56" i="70"/>
  <c r="GQ56" i="70"/>
  <c r="GU56" i="70"/>
  <c r="GY56" i="70"/>
  <c r="HG56" i="70"/>
  <c r="HK56" i="70"/>
  <c r="E43" i="70"/>
  <c r="F35" i="70" s="1"/>
  <c r="F43" i="70" s="1"/>
  <c r="G35" i="70" s="1"/>
  <c r="G43" i="70" s="1"/>
  <c r="H35" i="70" s="1"/>
  <c r="H43" i="70" s="1"/>
  <c r="I35" i="70" s="1"/>
  <c r="I43" i="70" s="1"/>
  <c r="J35" i="70" s="1"/>
  <c r="J43" i="70" s="1"/>
  <c r="K35" i="70" s="1"/>
  <c r="K43" i="70" s="1"/>
  <c r="L35" i="70" s="1"/>
  <c r="L43" i="70" s="1"/>
  <c r="M35" i="70" s="1"/>
  <c r="M43" i="70" s="1"/>
  <c r="N35" i="70" s="1"/>
  <c r="N43" i="70" s="1"/>
  <c r="O35" i="70" s="1"/>
  <c r="O43" i="70" s="1"/>
  <c r="P35" i="70" s="1"/>
  <c r="P43" i="70" s="1"/>
  <c r="Q35" i="70" s="1"/>
  <c r="Q43" i="70" s="1"/>
  <c r="R35" i="70" s="1"/>
  <c r="R43" i="70" s="1"/>
  <c r="S35" i="70" s="1"/>
  <c r="S43" i="70" s="1"/>
  <c r="T35" i="70" s="1"/>
  <c r="T43" i="70" s="1"/>
  <c r="U35" i="70" s="1"/>
  <c r="U43" i="70" s="1"/>
  <c r="V35" i="70" s="1"/>
  <c r="V43" i="70" s="1"/>
  <c r="W35" i="70" s="1"/>
  <c r="W43" i="70" s="1"/>
  <c r="X35" i="70" s="1"/>
  <c r="X43" i="70" s="1"/>
  <c r="Y35" i="70" s="1"/>
  <c r="Y43" i="70" s="1"/>
  <c r="Z35" i="70" s="1"/>
  <c r="Z43" i="70" s="1"/>
  <c r="AA35" i="70" s="1"/>
  <c r="AA43" i="70" s="1"/>
  <c r="AB35" i="70" s="1"/>
  <c r="AB43" i="70" s="1"/>
  <c r="AC35" i="70" s="1"/>
  <c r="AC43" i="70" s="1"/>
  <c r="AD35" i="70" s="1"/>
  <c r="AD43" i="70" s="1"/>
  <c r="AE35" i="70" s="1"/>
  <c r="AE43" i="70" s="1"/>
  <c r="AF35" i="70" s="1"/>
  <c r="AF43" i="70" s="1"/>
  <c r="AG35" i="70" s="1"/>
  <c r="AG43" i="70" s="1"/>
  <c r="AH35" i="70" s="1"/>
  <c r="AH43" i="70" s="1"/>
  <c r="AI35" i="70" s="1"/>
  <c r="AI43" i="70" s="1"/>
  <c r="AJ35" i="70" s="1"/>
  <c r="AJ43" i="70" s="1"/>
  <c r="AK35" i="70" s="1"/>
  <c r="AK43" i="70" s="1"/>
  <c r="AL35" i="70" s="1"/>
  <c r="AL43" i="70" s="1"/>
  <c r="AM35" i="70" s="1"/>
  <c r="AM43" i="70" s="1"/>
  <c r="AN35" i="70" s="1"/>
  <c r="AN43" i="70" s="1"/>
  <c r="AO35" i="70" s="1"/>
  <c r="AO43" i="70" s="1"/>
  <c r="AP35" i="70" s="1"/>
  <c r="AP43" i="70" s="1"/>
  <c r="AQ35" i="70" s="1"/>
  <c r="AQ43" i="70" s="1"/>
  <c r="AR35" i="70" s="1"/>
  <c r="AR43" i="70" s="1"/>
  <c r="AS35" i="70" s="1"/>
  <c r="AS43" i="70" s="1"/>
  <c r="AT35" i="70" s="1"/>
  <c r="AT43" i="70" s="1"/>
  <c r="AU35" i="70" s="1"/>
  <c r="AU43" i="70" s="1"/>
  <c r="AV35" i="70" s="1"/>
  <c r="AV43" i="70" s="1"/>
  <c r="AW35" i="70" s="1"/>
  <c r="AW43" i="70" s="1"/>
  <c r="AX35" i="70" s="1"/>
  <c r="AX43" i="70" s="1"/>
  <c r="AY35" i="70" s="1"/>
  <c r="AY43" i="70" s="1"/>
  <c r="AZ35" i="70" s="1"/>
  <c r="AZ43" i="70" s="1"/>
  <c r="BA35" i="70" s="1"/>
  <c r="BA43" i="70" s="1"/>
  <c r="BB35" i="70" s="1"/>
  <c r="BB43" i="70" s="1"/>
  <c r="BC35" i="70" s="1"/>
  <c r="BC43" i="70" s="1"/>
  <c r="BD35" i="70" s="1"/>
  <c r="BD43" i="70" s="1"/>
  <c r="BE35" i="70" s="1"/>
  <c r="BE43" i="70" s="1"/>
  <c r="BF35" i="70" s="1"/>
  <c r="BF43" i="70" s="1"/>
  <c r="BG35" i="70" s="1"/>
  <c r="BG43" i="70" s="1"/>
  <c r="BH35" i="70" s="1"/>
  <c r="BH43" i="70" s="1"/>
  <c r="BI35" i="70" s="1"/>
  <c r="BI43" i="70" s="1"/>
  <c r="BJ35" i="70" s="1"/>
  <c r="BJ43" i="70" s="1"/>
  <c r="BK35" i="70" s="1"/>
  <c r="BK43" i="70" s="1"/>
  <c r="BL35" i="70" s="1"/>
  <c r="BL43" i="70" s="1"/>
  <c r="BM35" i="70" s="1"/>
  <c r="BM43" i="70" s="1"/>
  <c r="BN35" i="70" s="1"/>
  <c r="BN43" i="70" s="1"/>
  <c r="BO35" i="70" s="1"/>
  <c r="BO43" i="70" s="1"/>
  <c r="BP35" i="70" s="1"/>
  <c r="BP43" i="70" s="1"/>
  <c r="BQ35" i="70" s="1"/>
  <c r="BQ43" i="70" s="1"/>
  <c r="BR35" i="70" s="1"/>
  <c r="BR43" i="70" s="1"/>
  <c r="BS35" i="70" s="1"/>
  <c r="BS43" i="70" s="1"/>
  <c r="BT35" i="70" s="1"/>
  <c r="BT43" i="70" s="1"/>
  <c r="BU35" i="70" s="1"/>
  <c r="BU43" i="70" s="1"/>
  <c r="BV35" i="70" s="1"/>
  <c r="BV43" i="70" s="1"/>
  <c r="BW35" i="70" s="1"/>
  <c r="BW43" i="70" s="1"/>
  <c r="BX35" i="70" s="1"/>
  <c r="BX43" i="70" s="1"/>
  <c r="BY35" i="70" s="1"/>
  <c r="BY43" i="70" s="1"/>
  <c r="BZ35" i="70" s="1"/>
  <c r="BZ43" i="70" s="1"/>
  <c r="CA35" i="70" s="1"/>
  <c r="CA43" i="70" s="1"/>
  <c r="CB35" i="70" s="1"/>
  <c r="CB43" i="70" s="1"/>
  <c r="CC35" i="70" s="1"/>
  <c r="CC43" i="70" s="1"/>
  <c r="CD35" i="70" s="1"/>
  <c r="CD43" i="70" s="1"/>
  <c r="CE35" i="70" s="1"/>
  <c r="CE43" i="70" s="1"/>
  <c r="CF35" i="70" s="1"/>
  <c r="CF43" i="70" s="1"/>
  <c r="CG35" i="70" s="1"/>
  <c r="CG43" i="70" s="1"/>
  <c r="CH35" i="70" s="1"/>
  <c r="CH43" i="70" s="1"/>
  <c r="CI35" i="70" s="1"/>
  <c r="CI43" i="70" s="1"/>
  <c r="CJ35" i="70" s="1"/>
  <c r="CJ43" i="70" s="1"/>
  <c r="CK35" i="70" s="1"/>
  <c r="CK43" i="70" s="1"/>
  <c r="CL35" i="70" s="1"/>
  <c r="CL43" i="70" s="1"/>
  <c r="CM35" i="70" s="1"/>
  <c r="CM43" i="70" s="1"/>
  <c r="CN35" i="70" s="1"/>
  <c r="CN43" i="70" s="1"/>
  <c r="CO35" i="70" s="1"/>
  <c r="CO43" i="70" s="1"/>
  <c r="CP35" i="70" s="1"/>
  <c r="CP43" i="70" s="1"/>
  <c r="CQ35" i="70" s="1"/>
  <c r="CQ43" i="70" s="1"/>
  <c r="CR35" i="70" s="1"/>
  <c r="CR43" i="70" s="1"/>
  <c r="CS35" i="70" s="1"/>
  <c r="CS43" i="70" s="1"/>
  <c r="CT35" i="70" s="1"/>
  <c r="CT43" i="70" s="1"/>
  <c r="CU35" i="70" s="1"/>
  <c r="CU43" i="70" s="1"/>
  <c r="CV35" i="70" s="1"/>
  <c r="CV43" i="70" s="1"/>
  <c r="CW35" i="70" s="1"/>
  <c r="CW43" i="70" s="1"/>
  <c r="CX35" i="70" s="1"/>
  <c r="CX43" i="70" s="1"/>
  <c r="CY35" i="70" s="1"/>
  <c r="CY43" i="70" s="1"/>
  <c r="CZ35" i="70" s="1"/>
  <c r="CZ43" i="70" s="1"/>
  <c r="DA35" i="70" s="1"/>
  <c r="DA43" i="70" s="1"/>
  <c r="DB35" i="70" s="1"/>
  <c r="DB43" i="70" s="1"/>
  <c r="DC35" i="70" s="1"/>
  <c r="DC43" i="70" s="1"/>
  <c r="DD35" i="70" s="1"/>
  <c r="DD43" i="70" s="1"/>
  <c r="DE35" i="70" s="1"/>
  <c r="DE43" i="70" s="1"/>
  <c r="DF35" i="70" s="1"/>
  <c r="DF43" i="70" s="1"/>
  <c r="DG35" i="70" s="1"/>
  <c r="DG43" i="70" s="1"/>
  <c r="DH35" i="70" s="1"/>
  <c r="DH43" i="70" s="1"/>
  <c r="DI35" i="70" s="1"/>
  <c r="DI43" i="70" s="1"/>
  <c r="DJ35" i="70" s="1"/>
  <c r="DJ43" i="70" s="1"/>
  <c r="DK35" i="70" s="1"/>
  <c r="DK43" i="70" s="1"/>
  <c r="DL35" i="70" s="1"/>
  <c r="DL43" i="70" s="1"/>
  <c r="DM35" i="70" s="1"/>
  <c r="DM43" i="70" s="1"/>
  <c r="DN35" i="70" s="1"/>
  <c r="DN43" i="70" s="1"/>
  <c r="DO35" i="70" s="1"/>
  <c r="DO43" i="70" s="1"/>
  <c r="DP35" i="70" s="1"/>
  <c r="DP43" i="70" s="1"/>
  <c r="DQ35" i="70" s="1"/>
  <c r="DQ43" i="70" s="1"/>
  <c r="DR35" i="70" s="1"/>
  <c r="DR43" i="70" s="1"/>
  <c r="DS35" i="70" s="1"/>
  <c r="DS43" i="70" s="1"/>
  <c r="DT35" i="70" s="1"/>
  <c r="DT43" i="70" s="1"/>
  <c r="DU35" i="70" s="1"/>
  <c r="DU43" i="70" s="1"/>
  <c r="DV35" i="70" s="1"/>
  <c r="DV43" i="70" s="1"/>
  <c r="DW35" i="70" s="1"/>
  <c r="DW43" i="70" s="1"/>
  <c r="DX35" i="70" s="1"/>
  <c r="DX43" i="70" s="1"/>
  <c r="DY35" i="70" s="1"/>
  <c r="DY43" i="70" s="1"/>
  <c r="DZ35" i="70" s="1"/>
  <c r="DZ43" i="70" s="1"/>
  <c r="EA35" i="70" s="1"/>
  <c r="EA43" i="70" s="1"/>
  <c r="EB35" i="70" s="1"/>
  <c r="EB43" i="70" s="1"/>
  <c r="EC35" i="70" s="1"/>
  <c r="EC43" i="70" s="1"/>
  <c r="ED35" i="70" s="1"/>
  <c r="ED43" i="70" s="1"/>
  <c r="EE35" i="70" s="1"/>
  <c r="EE43" i="70" s="1"/>
  <c r="EF35" i="70" s="1"/>
  <c r="EF43" i="70" s="1"/>
  <c r="EG35" i="70" s="1"/>
  <c r="EG43" i="70" s="1"/>
  <c r="EH35" i="70" s="1"/>
  <c r="EH43" i="70" s="1"/>
  <c r="EI35" i="70" s="1"/>
  <c r="EI43" i="70" s="1"/>
  <c r="EJ35" i="70" s="1"/>
  <c r="EJ43" i="70" s="1"/>
  <c r="EK35" i="70" s="1"/>
  <c r="EK43" i="70" s="1"/>
  <c r="EL35" i="70" s="1"/>
  <c r="EL43" i="70" s="1"/>
  <c r="EM35" i="70" s="1"/>
  <c r="EM43" i="70" s="1"/>
  <c r="EN35" i="70" s="1"/>
  <c r="EN43" i="70" s="1"/>
  <c r="EO35" i="70" s="1"/>
  <c r="EO43" i="70" s="1"/>
  <c r="EP35" i="70" s="1"/>
  <c r="EP43" i="70" s="1"/>
  <c r="EQ35" i="70" s="1"/>
  <c r="EQ43" i="70" s="1"/>
  <c r="ER35" i="70" s="1"/>
  <c r="ER43" i="70" s="1"/>
  <c r="ES35" i="70" s="1"/>
  <c r="ES43" i="70" s="1"/>
  <c r="ET35" i="70" s="1"/>
  <c r="ET43" i="70" s="1"/>
  <c r="EU35" i="70" s="1"/>
  <c r="EU43" i="70" s="1"/>
  <c r="EV35" i="70" s="1"/>
  <c r="EV43" i="70" s="1"/>
  <c r="EW35" i="70" s="1"/>
  <c r="EW43" i="70" s="1"/>
  <c r="EX35" i="70" s="1"/>
  <c r="EX43" i="70" s="1"/>
  <c r="EY35" i="70" s="1"/>
  <c r="EY43" i="70" s="1"/>
  <c r="EZ35" i="70" s="1"/>
  <c r="EZ43" i="70" s="1"/>
  <c r="FA35" i="70" s="1"/>
  <c r="FA43" i="70" s="1"/>
  <c r="FB35" i="70" s="1"/>
  <c r="FB43" i="70" s="1"/>
  <c r="FC35" i="70" s="1"/>
  <c r="FC43" i="70" s="1"/>
  <c r="FD35" i="70" s="1"/>
  <c r="FD43" i="70" s="1"/>
  <c r="FE35" i="70" s="1"/>
  <c r="FE43" i="70" s="1"/>
  <c r="FF35" i="70" s="1"/>
  <c r="FF43" i="70" s="1"/>
  <c r="FG35" i="70" s="1"/>
  <c r="FG43" i="70" s="1"/>
  <c r="FH35" i="70" s="1"/>
  <c r="FH43" i="70" s="1"/>
  <c r="FI35" i="70" s="1"/>
  <c r="FI43" i="70" s="1"/>
  <c r="FJ35" i="70" s="1"/>
  <c r="FJ43" i="70" s="1"/>
  <c r="FK35" i="70" s="1"/>
  <c r="FK43" i="70" s="1"/>
  <c r="FL35" i="70" s="1"/>
  <c r="FL43" i="70" s="1"/>
  <c r="FM35" i="70" s="1"/>
  <c r="FM43" i="70" s="1"/>
  <c r="FN35" i="70" s="1"/>
  <c r="FN43" i="70" s="1"/>
  <c r="FO35" i="70" s="1"/>
  <c r="FO43" i="70" s="1"/>
  <c r="FP35" i="70" s="1"/>
  <c r="FP43" i="70" s="1"/>
  <c r="FQ35" i="70" s="1"/>
  <c r="FQ43" i="70" s="1"/>
  <c r="FR35" i="70" s="1"/>
  <c r="FR43" i="70" s="1"/>
  <c r="FS35" i="70" s="1"/>
  <c r="FS43" i="70" s="1"/>
  <c r="FT35" i="70" s="1"/>
  <c r="FT43" i="70" s="1"/>
  <c r="FU35" i="70" s="1"/>
  <c r="FU43" i="70" s="1"/>
  <c r="FV35" i="70" s="1"/>
  <c r="FV43" i="70" s="1"/>
  <c r="FW35" i="70" s="1"/>
  <c r="FW43" i="70" s="1"/>
  <c r="FX35" i="70" s="1"/>
  <c r="FX43" i="70" s="1"/>
  <c r="FY35" i="70" s="1"/>
  <c r="FY43" i="70" s="1"/>
  <c r="FZ35" i="70" s="1"/>
  <c r="FZ43" i="70" s="1"/>
  <c r="GA35" i="70" s="1"/>
  <c r="GA43" i="70" s="1"/>
  <c r="GB35" i="70" s="1"/>
  <c r="GB43" i="70" s="1"/>
  <c r="GC35" i="70" s="1"/>
  <c r="GC43" i="70" s="1"/>
  <c r="GD35" i="70" s="1"/>
  <c r="GD43" i="70" s="1"/>
  <c r="GE35" i="70" s="1"/>
  <c r="GE43" i="70" s="1"/>
  <c r="GF35" i="70" s="1"/>
  <c r="GF43" i="70" s="1"/>
  <c r="GG35" i="70" s="1"/>
  <c r="GG43" i="70" s="1"/>
  <c r="GH35" i="70" s="1"/>
  <c r="GH43" i="70" s="1"/>
  <c r="GI35" i="70" s="1"/>
  <c r="GI43" i="70" s="1"/>
  <c r="GJ35" i="70" s="1"/>
  <c r="GJ43" i="70" s="1"/>
  <c r="GK35" i="70" s="1"/>
  <c r="GK43" i="70" s="1"/>
  <c r="GL35" i="70" s="1"/>
  <c r="GL43" i="70" s="1"/>
  <c r="GM35" i="70" s="1"/>
  <c r="GM43" i="70" s="1"/>
  <c r="GN35" i="70" s="1"/>
  <c r="GN43" i="70" s="1"/>
  <c r="GO35" i="70" s="1"/>
  <c r="GO43" i="70" s="1"/>
  <c r="GP35" i="70" s="1"/>
  <c r="GP43" i="70" s="1"/>
  <c r="GQ35" i="70" s="1"/>
  <c r="GQ43" i="70" s="1"/>
  <c r="GR35" i="70" s="1"/>
  <c r="GR43" i="70" s="1"/>
  <c r="GS35" i="70" s="1"/>
  <c r="GS43" i="70" s="1"/>
  <c r="GT35" i="70" s="1"/>
  <c r="GT43" i="70" s="1"/>
  <c r="GU35" i="70" s="1"/>
  <c r="GU43" i="70" s="1"/>
  <c r="GV35" i="70" s="1"/>
  <c r="GV43" i="70" s="1"/>
  <c r="GW35" i="70" s="1"/>
  <c r="GW43" i="70" s="1"/>
  <c r="GX35" i="70" s="1"/>
  <c r="GX43" i="70" s="1"/>
  <c r="GY35" i="70" s="1"/>
  <c r="GY43" i="70" s="1"/>
  <c r="GZ35" i="70" s="1"/>
  <c r="GZ43" i="70" s="1"/>
  <c r="HA35" i="70" s="1"/>
  <c r="HA43" i="70" s="1"/>
  <c r="HB35" i="70" s="1"/>
  <c r="HB43" i="70" s="1"/>
  <c r="HC35" i="70" s="1"/>
  <c r="HC43" i="70" s="1"/>
  <c r="HD35" i="70" s="1"/>
  <c r="HD43" i="70" s="1"/>
  <c r="HE35" i="70" s="1"/>
  <c r="AF56" i="70"/>
  <c r="AJ56" i="70"/>
  <c r="AN56" i="70"/>
  <c r="AR56" i="70"/>
  <c r="AV56" i="70"/>
  <c r="AZ56" i="70"/>
  <c r="BE56" i="70"/>
  <c r="BI56" i="70"/>
  <c r="BM56" i="70"/>
  <c r="BQ56" i="70"/>
  <c r="BU56" i="70"/>
  <c r="CP56" i="70"/>
  <c r="CT56" i="70"/>
  <c r="CX56" i="70"/>
  <c r="DB56" i="70"/>
  <c r="DF56" i="70"/>
  <c r="DJ56" i="70"/>
  <c r="DN56" i="70"/>
  <c r="DR56" i="70"/>
  <c r="DV56" i="70"/>
  <c r="EN56" i="70"/>
  <c r="ER56" i="70"/>
  <c r="EV56" i="70"/>
  <c r="EZ56" i="70"/>
  <c r="FD56" i="70"/>
  <c r="FH56" i="70"/>
  <c r="FL56" i="70"/>
  <c r="FP56" i="70"/>
  <c r="FT56" i="70"/>
  <c r="FX56" i="70"/>
  <c r="GB56" i="70"/>
  <c r="GF56" i="70"/>
  <c r="GJ56" i="70"/>
  <c r="GN56" i="70"/>
  <c r="GR56" i="70"/>
  <c r="GV56" i="70"/>
  <c r="GZ56" i="70"/>
  <c r="HD56" i="70"/>
  <c r="HH56" i="70"/>
  <c r="HL56" i="70"/>
  <c r="CC56" i="70"/>
  <c r="HM56" i="70"/>
  <c r="CO56" i="70"/>
  <c r="CS56" i="70"/>
  <c r="CW56" i="70"/>
  <c r="DA56" i="70"/>
  <c r="DE56" i="70"/>
  <c r="DI56" i="70"/>
  <c r="DM56" i="70"/>
  <c r="DQ56" i="70"/>
  <c r="DU56" i="70"/>
  <c r="DY56" i="70"/>
  <c r="EC56" i="70"/>
  <c r="EG56" i="70"/>
  <c r="EK56" i="70"/>
  <c r="EO56" i="70"/>
  <c r="EW56" i="70"/>
  <c r="FA56" i="70"/>
  <c r="FE56" i="70"/>
  <c r="FI56" i="70"/>
  <c r="FM56" i="70"/>
  <c r="FQ56" i="70"/>
  <c r="FU56" i="70"/>
  <c r="FY56" i="70"/>
  <c r="GC56" i="70"/>
  <c r="GG56" i="70"/>
  <c r="GK56" i="70"/>
  <c r="GO56" i="70"/>
  <c r="GS56" i="70"/>
  <c r="GW56" i="70"/>
  <c r="HA56" i="70"/>
  <c r="HE56" i="70"/>
  <c r="HI56" i="70"/>
  <c r="C10" i="79"/>
  <c r="C18" i="79" s="1"/>
  <c r="E135" i="71" l="1"/>
  <c r="J18" i="79"/>
  <c r="H18" i="79"/>
  <c r="E18" i="79"/>
  <c r="I18" i="79"/>
  <c r="F18" i="79"/>
  <c r="G18" i="79"/>
  <c r="D18" i="79"/>
  <c r="P22" i="72"/>
  <c r="Q5" i="71"/>
  <c r="R5" i="71"/>
  <c r="S5" i="71"/>
  <c r="T5" i="71"/>
  <c r="U5" i="71"/>
  <c r="V5" i="71"/>
  <c r="W5" i="71"/>
  <c r="Y5" i="71"/>
  <c r="Z5" i="71"/>
  <c r="AA5" i="71"/>
  <c r="Q6" i="71"/>
  <c r="R6" i="71"/>
  <c r="S6" i="71"/>
  <c r="U6" i="71"/>
  <c r="V6" i="71"/>
  <c r="W6" i="71"/>
  <c r="Y6" i="71"/>
  <c r="Z6" i="71"/>
  <c r="AA6" i="71"/>
  <c r="Q7" i="71"/>
  <c r="R7" i="71"/>
  <c r="S7" i="71"/>
  <c r="T7" i="71"/>
  <c r="U7" i="71"/>
  <c r="V7" i="71"/>
  <c r="W7" i="71"/>
  <c r="X7" i="71"/>
  <c r="Y7" i="71"/>
  <c r="Z7" i="71"/>
  <c r="AA7" i="71"/>
  <c r="AB7" i="71"/>
  <c r="Q8" i="71"/>
  <c r="R8" i="71"/>
  <c r="S8" i="71"/>
  <c r="T8" i="71"/>
  <c r="U8" i="71"/>
  <c r="V8" i="71"/>
  <c r="W8" i="71"/>
  <c r="X8" i="71"/>
  <c r="Y8" i="71"/>
  <c r="Z8" i="71"/>
  <c r="AA8" i="71"/>
  <c r="AB8" i="71"/>
  <c r="Q9" i="71"/>
  <c r="R9" i="71"/>
  <c r="S9" i="71"/>
  <c r="T9" i="71"/>
  <c r="U9" i="71"/>
  <c r="V9" i="71"/>
  <c r="W9" i="71"/>
  <c r="X9" i="71"/>
  <c r="Y9" i="71"/>
  <c r="Z9" i="71"/>
  <c r="AA9" i="71"/>
  <c r="AB9" i="71"/>
  <c r="Q10" i="71"/>
  <c r="R10" i="71"/>
  <c r="S10" i="71"/>
  <c r="T10" i="71"/>
  <c r="U10" i="71"/>
  <c r="V10" i="71"/>
  <c r="W10" i="71"/>
  <c r="X10" i="71"/>
  <c r="Y10" i="71"/>
  <c r="Z10" i="71"/>
  <c r="AA10" i="71"/>
  <c r="AB10" i="71"/>
  <c r="Q11" i="71"/>
  <c r="R11" i="71"/>
  <c r="S11" i="71"/>
  <c r="T11" i="71"/>
  <c r="U11" i="71"/>
  <c r="V11" i="71"/>
  <c r="W11" i="71"/>
  <c r="X11" i="71"/>
  <c r="Y11" i="71"/>
  <c r="Z11" i="71"/>
  <c r="AA11" i="71"/>
  <c r="AB11" i="71"/>
  <c r="JK1" i="70"/>
  <c r="JJ1" i="70"/>
  <c r="JI1" i="70"/>
  <c r="JH1" i="70"/>
  <c r="JG1" i="70"/>
  <c r="JF1" i="70"/>
  <c r="JE1" i="70"/>
  <c r="JD1" i="70"/>
  <c r="JC1" i="70"/>
  <c r="JB1" i="70"/>
  <c r="JA1" i="70"/>
  <c r="IZ1" i="70"/>
  <c r="A10" i="69"/>
  <c r="A11" i="69" s="1"/>
  <c r="A12" i="69" s="1"/>
  <c r="A13" i="69" s="1"/>
  <c r="A14" i="69" s="1"/>
  <c r="A15" i="69" s="1"/>
  <c r="A16" i="69" s="1"/>
  <c r="A17" i="69" s="1"/>
  <c r="A18" i="69" s="1"/>
  <c r="A19" i="69" s="1"/>
  <c r="A20" i="69" s="1"/>
  <c r="A21" i="69" s="1"/>
  <c r="A22" i="69" s="1"/>
  <c r="A23" i="69" s="1"/>
  <c r="A24" i="69" s="1"/>
  <c r="HE42" i="70"/>
  <c r="HE43" i="70" s="1"/>
  <c r="HF35" i="70" s="1"/>
  <c r="HF42" i="70"/>
  <c r="HG42" i="70"/>
  <c r="HH42" i="70"/>
  <c r="HI42" i="70"/>
  <c r="HM42" i="70"/>
  <c r="HL42" i="70"/>
  <c r="HK42" i="70"/>
  <c r="HJ42" i="70"/>
  <c r="A25" i="69" l="1"/>
  <c r="A26" i="69" s="1"/>
  <c r="A27" i="69" s="1"/>
  <c r="A28" i="69" s="1"/>
  <c r="A29" i="69" s="1"/>
  <c r="A30" i="69" s="1"/>
  <c r="A31" i="69" s="1"/>
  <c r="A32" i="69" s="1"/>
  <c r="A33" i="69" s="1"/>
  <c r="A34" i="69" s="1"/>
  <c r="A35" i="69" s="1"/>
  <c r="A36" i="69" s="1"/>
  <c r="A37" i="69" s="1"/>
  <c r="A38" i="69" s="1"/>
  <c r="A39" i="69" s="1"/>
  <c r="A40" i="69" s="1"/>
  <c r="A41" i="69" s="1"/>
  <c r="A42" i="69" s="1"/>
  <c r="A43" i="69" s="1"/>
  <c r="A44" i="69" s="1"/>
  <c r="A45" i="69" s="1"/>
  <c r="A46" i="69" s="1"/>
  <c r="A47" i="69" s="1"/>
  <c r="A48" i="69" s="1"/>
  <c r="G19" i="79"/>
  <c r="G23" i="79"/>
  <c r="F14" i="81" s="1"/>
  <c r="E19" i="79"/>
  <c r="E23" i="79"/>
  <c r="E20" i="79"/>
  <c r="F19" i="79"/>
  <c r="F23" i="79"/>
  <c r="E14" i="81" s="1"/>
  <c r="J19" i="79"/>
  <c r="J23" i="79"/>
  <c r="I14" i="81" s="1"/>
  <c r="D19" i="79"/>
  <c r="D23" i="79"/>
  <c r="C14" i="81" s="1"/>
  <c r="H19" i="79"/>
  <c r="H23" i="79"/>
  <c r="G14" i="81" s="1"/>
  <c r="I23" i="79"/>
  <c r="H14" i="81" s="1"/>
  <c r="I19" i="79"/>
  <c r="AB6" i="71"/>
  <c r="HF43" i="70"/>
  <c r="HG35" i="70" s="1"/>
  <c r="HG43" i="70" s="1"/>
  <c r="HH35" i="70" s="1"/>
  <c r="HH43" i="70" s="1"/>
  <c r="HI35" i="70" s="1"/>
  <c r="HI43" i="70" s="1"/>
  <c r="HJ35" i="70" s="1"/>
  <c r="HJ43" i="70" s="1"/>
  <c r="HK35" i="70" s="1"/>
  <c r="HK43" i="70" s="1"/>
  <c r="HL35" i="70" s="1"/>
  <c r="HL43" i="70" s="1"/>
  <c r="HM35" i="70" s="1"/>
  <c r="HM43" i="70" s="1"/>
  <c r="HN35" i="70" s="1"/>
  <c r="HN43" i="70" s="1"/>
  <c r="HO35" i="70" s="1"/>
  <c r="HO43" i="70" s="1"/>
  <c r="HP35" i="70" s="1"/>
  <c r="HP43" i="70" s="1"/>
  <c r="HQ35" i="70" s="1"/>
  <c r="HQ43" i="70" s="1"/>
  <c r="HR35" i="70" s="1"/>
  <c r="HR43" i="70" s="1"/>
  <c r="HS35" i="70" s="1"/>
  <c r="HS43" i="70" s="1"/>
  <c r="HT35" i="70" s="1"/>
  <c r="HT43" i="70" s="1"/>
  <c r="HU35" i="70" s="1"/>
  <c r="HU43" i="70" s="1"/>
  <c r="HV35" i="70" s="1"/>
  <c r="HV43" i="70" s="1"/>
  <c r="HW35" i="70" s="1"/>
  <c r="HW43" i="70" s="1"/>
  <c r="HX35" i="70" s="1"/>
  <c r="HX43" i="70" s="1"/>
  <c r="HY35" i="70" s="1"/>
  <c r="HY43" i="70" s="1"/>
  <c r="HZ35" i="70" s="1"/>
  <c r="HZ43" i="70" s="1"/>
  <c r="IA35" i="70" s="1"/>
  <c r="IA43" i="70" s="1"/>
  <c r="IB35" i="70" s="1"/>
  <c r="IB43" i="70" s="1"/>
  <c r="IC35" i="70" s="1"/>
  <c r="IC43" i="70" s="1"/>
  <c r="ID35" i="70" s="1"/>
  <c r="ID43" i="70" s="1"/>
  <c r="IE35" i="70" s="1"/>
  <c r="IE43" i="70" s="1"/>
  <c r="IF35" i="70" s="1"/>
  <c r="IF43" i="70" s="1"/>
  <c r="IG35" i="70" s="1"/>
  <c r="IG43" i="70" s="1"/>
  <c r="IH35" i="70" s="1"/>
  <c r="IH43" i="70" s="1"/>
  <c r="II35" i="70" s="1"/>
  <c r="II43" i="70" s="1"/>
  <c r="IJ35" i="70" s="1"/>
  <c r="IJ43" i="70" s="1"/>
  <c r="IK35" i="70" s="1"/>
  <c r="X6" i="71"/>
  <c r="T6" i="71"/>
  <c r="AB5" i="71"/>
  <c r="X5" i="71"/>
  <c r="Y12" i="71"/>
  <c r="U12" i="71"/>
  <c r="Q12" i="71"/>
  <c r="Z12" i="71"/>
  <c r="V12" i="71"/>
  <c r="R12" i="71"/>
  <c r="AA12" i="71"/>
  <c r="W12" i="71"/>
  <c r="S12" i="71"/>
  <c r="C19" i="79" l="1"/>
  <c r="IK43" i="70"/>
  <c r="F12" i="56"/>
  <c r="J12" i="56" s="1"/>
  <c r="E26" i="81"/>
  <c r="D14" i="81"/>
  <c r="E24" i="79"/>
  <c r="D15" i="81" s="1"/>
  <c r="D27" i="81" s="1"/>
  <c r="F26" i="81"/>
  <c r="F13" i="56"/>
  <c r="J13" i="56" s="1"/>
  <c r="F10" i="56"/>
  <c r="J10" i="56" s="1"/>
  <c r="C17" i="81"/>
  <c r="C26" i="81"/>
  <c r="J35" i="76" s="1"/>
  <c r="H26" i="81"/>
  <c r="F15" i="56"/>
  <c r="J15" i="56" s="1"/>
  <c r="G26" i="81"/>
  <c r="F14" i="56"/>
  <c r="J14" i="56" s="1"/>
  <c r="F16" i="56"/>
  <c r="J16" i="56" s="1"/>
  <c r="I26" i="81"/>
  <c r="T12" i="71"/>
  <c r="P10" i="73"/>
  <c r="AB12" i="71"/>
  <c r="X12" i="71"/>
  <c r="D26" i="81" l="1"/>
  <c r="F11" i="56"/>
  <c r="J11" i="56" s="1"/>
  <c r="A4" i="73"/>
  <c r="A2" i="73"/>
  <c r="A1" i="73"/>
  <c r="A9" i="39" l="1"/>
  <c r="A10" i="39" s="1"/>
  <c r="A11" i="39" s="1"/>
  <c r="A12" i="39" s="1"/>
  <c r="A13" i="39" s="1"/>
  <c r="A14" i="39" s="1"/>
  <c r="A15" i="39" s="1"/>
  <c r="A16" i="39" s="1"/>
  <c r="A17" i="39" s="1"/>
  <c r="A18" i="39" s="1"/>
  <c r="A19" i="39" s="1"/>
  <c r="A20" i="39" s="1"/>
  <c r="A21" i="39" s="1"/>
  <c r="A22" i="39" s="1"/>
  <c r="A23" i="39" s="1"/>
  <c r="A24" i="39" s="1"/>
  <c r="A25" i="39" s="1"/>
  <c r="A26" i="39" s="1"/>
  <c r="A27" i="39" s="1"/>
  <c r="A28" i="39" s="1"/>
  <c r="A29" i="39" s="1"/>
  <c r="A30" i="39" s="1"/>
  <c r="A31" i="39" s="1"/>
  <c r="A32" i="39" s="1"/>
  <c r="A33" i="39" s="1"/>
  <c r="A34" i="39" s="1"/>
  <c r="A35" i="39" l="1"/>
  <c r="A36" i="39" s="1"/>
  <c r="A1" i="39" l="1"/>
  <c r="A2" i="39"/>
  <c r="A4" i="39"/>
  <c r="E9" i="78" l="1"/>
  <c r="E8" i="78"/>
  <c r="D13" i="78"/>
  <c r="C119" i="71"/>
  <c r="C117" i="71" l="1"/>
  <c r="C121" i="71"/>
  <c r="C120" i="71"/>
  <c r="C118" i="71"/>
  <c r="C122" i="71"/>
  <c r="D14" i="78"/>
  <c r="D15" i="78"/>
  <c r="E7" i="78"/>
  <c r="C3" i="71"/>
  <c r="HC86" i="70"/>
  <c r="HK31" i="70"/>
  <c r="HL31" i="70"/>
  <c r="HM31" i="70"/>
  <c r="HJ31" i="70"/>
  <c r="A2" i="77"/>
  <c r="A4" i="77"/>
  <c r="A1" i="77"/>
  <c r="HC19" i="70"/>
  <c r="HC55" i="70" s="1"/>
  <c r="HC56" i="70" s="1"/>
  <c r="A4" i="56"/>
  <c r="A2" i="56"/>
  <c r="A1" i="56"/>
  <c r="A4" i="76"/>
  <c r="A4" i="33"/>
  <c r="A1" i="33"/>
  <c r="T33" i="33"/>
  <c r="D33" i="33"/>
  <c r="C33" i="33"/>
  <c r="D32" i="33"/>
  <c r="C32" i="33"/>
  <c r="D31" i="33"/>
  <c r="C31" i="33"/>
  <c r="D30" i="33"/>
  <c r="C30" i="33"/>
  <c r="D29" i="33"/>
  <c r="C29" i="33"/>
  <c r="D28" i="33"/>
  <c r="C28" i="33"/>
  <c r="D27" i="33"/>
  <c r="C27" i="33"/>
  <c r="D23" i="33"/>
  <c r="C23" i="33"/>
  <c r="E22" i="33"/>
  <c r="E21" i="33"/>
  <c r="E20" i="33"/>
  <c r="E19" i="33"/>
  <c r="E18" i="33"/>
  <c r="E17" i="33"/>
  <c r="E16" i="33"/>
  <c r="E15" i="33"/>
  <c r="E14" i="33"/>
  <c r="E13" i="33"/>
  <c r="E12" i="33"/>
  <c r="E11" i="33"/>
  <c r="E10" i="33"/>
  <c r="A4" i="72"/>
  <c r="A2" i="72"/>
  <c r="A1" i="72"/>
  <c r="A2" i="76"/>
  <c r="A1" i="76"/>
  <c r="E36" i="76"/>
  <c r="J32" i="76"/>
  <c r="J30" i="76"/>
  <c r="K30" i="76" s="1"/>
  <c r="E30" i="76"/>
  <c r="J28" i="76"/>
  <c r="K28" i="76" s="1"/>
  <c r="E28" i="76"/>
  <c r="J25" i="76"/>
  <c r="J22" i="76"/>
  <c r="J21" i="76"/>
  <c r="J20" i="76"/>
  <c r="J19" i="76"/>
  <c r="J18" i="76"/>
  <c r="J17" i="76"/>
  <c r="J13" i="76"/>
  <c r="E13" i="76"/>
  <c r="J12" i="76"/>
  <c r="K12" i="76" s="1"/>
  <c r="E12" i="76"/>
  <c r="J11" i="76"/>
  <c r="K11" i="76" s="1"/>
  <c r="E11" i="76"/>
  <c r="D43" i="76" l="1"/>
  <c r="E26" i="76"/>
  <c r="E14" i="76"/>
  <c r="J14" i="76"/>
  <c r="D16" i="78"/>
  <c r="D17" i="78" s="1"/>
  <c r="D18" i="78" s="1"/>
  <c r="C33" i="39" s="1"/>
  <c r="J26" i="76"/>
  <c r="J43" i="76" s="1"/>
  <c r="E37" i="76"/>
  <c r="D34" i="33"/>
  <c r="C34" i="33"/>
  <c r="E23" i="33"/>
  <c r="K13" i="76"/>
  <c r="K14" i="76" s="1"/>
  <c r="D37" i="76"/>
  <c r="HB1" i="70"/>
  <c r="HC1" i="70"/>
  <c r="HD1" i="70"/>
  <c r="HE1" i="70"/>
  <c r="HF1" i="70"/>
  <c r="HG1" i="70"/>
  <c r="HH1" i="70"/>
  <c r="HI1" i="70"/>
  <c r="HJ1" i="70"/>
  <c r="HK1" i="70"/>
  <c r="HL1" i="70"/>
  <c r="HM1" i="70"/>
  <c r="HB87" i="70"/>
  <c r="HC87" i="70"/>
  <c r="HD87" i="70"/>
  <c r="HE87" i="70"/>
  <c r="HF87" i="70"/>
  <c r="HG87" i="70"/>
  <c r="HH87" i="70"/>
  <c r="HI87" i="70"/>
  <c r="HJ87" i="70"/>
  <c r="HK87" i="70"/>
  <c r="HL87" i="70"/>
  <c r="HM87" i="70"/>
  <c r="HB67" i="70"/>
  <c r="HC67" i="70"/>
  <c r="HD67" i="70"/>
  <c r="HE67" i="70"/>
  <c r="HF67" i="70"/>
  <c r="HG67" i="70"/>
  <c r="HH67" i="70"/>
  <c r="HI67" i="70"/>
  <c r="HJ67" i="70"/>
  <c r="HK67" i="70"/>
  <c r="HL67" i="70"/>
  <c r="HM67" i="70"/>
  <c r="HB31" i="70"/>
  <c r="HC31" i="70"/>
  <c r="HD31" i="70"/>
  <c r="HE31" i="70"/>
  <c r="HF31" i="70"/>
  <c r="HG31" i="70"/>
  <c r="HH31" i="70"/>
  <c r="HI31" i="70"/>
  <c r="HB20" i="70"/>
  <c r="HC20" i="70"/>
  <c r="HD20" i="70"/>
  <c r="HE20" i="70"/>
  <c r="HF20" i="70"/>
  <c r="HG20" i="70"/>
  <c r="HH20" i="70"/>
  <c r="HI20" i="70"/>
  <c r="HJ20" i="70"/>
  <c r="HK20" i="70"/>
  <c r="HL20" i="70"/>
  <c r="HM20" i="70"/>
  <c r="HB11" i="70"/>
  <c r="HC11" i="70"/>
  <c r="HD11" i="70"/>
  <c r="HE11" i="70"/>
  <c r="HF11" i="70"/>
  <c r="HG11" i="70"/>
  <c r="HH11" i="70"/>
  <c r="HI11" i="70"/>
  <c r="HJ11" i="70"/>
  <c r="HK11" i="70"/>
  <c r="HL11" i="70"/>
  <c r="HM11" i="70"/>
  <c r="E39" i="76" l="1"/>
  <c r="K26" i="76"/>
  <c r="HM100" i="70"/>
  <c r="HG100" i="70"/>
  <c r="HC100" i="70"/>
  <c r="HK100" i="70"/>
  <c r="HJ100" i="70"/>
  <c r="HF100" i="70"/>
  <c r="HB100" i="70"/>
  <c r="HI100" i="70"/>
  <c r="HE100" i="70"/>
  <c r="HL100" i="70"/>
  <c r="HH100" i="70"/>
  <c r="HD100" i="70"/>
  <c r="H17" i="81" l="1"/>
  <c r="E17" i="81"/>
  <c r="I17" i="81"/>
  <c r="G17" i="81"/>
  <c r="F17" i="81"/>
  <c r="D17" i="81"/>
  <c r="E15" i="56"/>
  <c r="E13" i="56"/>
  <c r="M34" i="76"/>
  <c r="E11" i="56" l="1"/>
  <c r="G11" i="56" s="1"/>
  <c r="E14" i="56"/>
  <c r="I14" i="56" s="1"/>
  <c r="E16" i="56"/>
  <c r="G16" i="56" s="1"/>
  <c r="E12" i="56"/>
  <c r="G12" i="56" s="1"/>
  <c r="E10" i="56"/>
  <c r="I13" i="56"/>
  <c r="G13" i="56"/>
  <c r="I15" i="56"/>
  <c r="G15" i="56"/>
  <c r="I16" i="56" l="1"/>
  <c r="I11" i="56"/>
  <c r="I12" i="56"/>
  <c r="G14" i="56"/>
  <c r="G10" i="56"/>
  <c r="GQ1" i="70" l="1"/>
  <c r="GR1" i="70"/>
  <c r="GS1" i="70"/>
  <c r="GT1" i="70"/>
  <c r="GU1" i="70"/>
  <c r="GV1" i="70"/>
  <c r="GW1" i="70"/>
  <c r="GX1" i="70"/>
  <c r="GY1" i="70"/>
  <c r="GZ1" i="70"/>
  <c r="HA1" i="70"/>
  <c r="IL1" i="70"/>
  <c r="IM1" i="70"/>
  <c r="IN1" i="70"/>
  <c r="IO1" i="70"/>
  <c r="IP1" i="70"/>
  <c r="IQ1" i="70"/>
  <c r="IR1" i="70"/>
  <c r="IS1" i="70"/>
  <c r="IT1" i="70"/>
  <c r="IU1" i="70"/>
  <c r="IV1" i="70"/>
  <c r="IW1" i="70"/>
  <c r="IX1" i="70"/>
  <c r="IY1" i="70"/>
  <c r="GP1" i="70"/>
  <c r="GP87" i="70" l="1"/>
  <c r="GQ87" i="70"/>
  <c r="GR87" i="70"/>
  <c r="GS87" i="70"/>
  <c r="GT87" i="70"/>
  <c r="GU87" i="70"/>
  <c r="GV87" i="70"/>
  <c r="GW87" i="70"/>
  <c r="GX87" i="70"/>
  <c r="GY87" i="70"/>
  <c r="GZ87" i="70"/>
  <c r="HA87" i="70"/>
  <c r="GZ67" i="70"/>
  <c r="HA67" i="70"/>
  <c r="GU67" i="70"/>
  <c r="GV67" i="70"/>
  <c r="GW67" i="70"/>
  <c r="GX67" i="70"/>
  <c r="GY67" i="70"/>
  <c r="GP67" i="70"/>
  <c r="GQ67" i="70"/>
  <c r="GR67" i="70"/>
  <c r="GS67" i="70"/>
  <c r="GT67" i="70"/>
  <c r="GP100" i="70" l="1"/>
  <c r="HA100" i="70"/>
  <c r="GZ100" i="70"/>
  <c r="GY100" i="70"/>
  <c r="GX100" i="70"/>
  <c r="GW100" i="70"/>
  <c r="GV100" i="70"/>
  <c r="GU100" i="70"/>
  <c r="GT100" i="70"/>
  <c r="GS100" i="70"/>
  <c r="GR100" i="70"/>
  <c r="GQ100" i="70" l="1"/>
  <c r="F31" i="70" l="1"/>
  <c r="G31" i="70"/>
  <c r="H31" i="70"/>
  <c r="I31" i="70"/>
  <c r="J31" i="70"/>
  <c r="K31" i="70"/>
  <c r="L31" i="70"/>
  <c r="M31" i="70"/>
  <c r="N31" i="70"/>
  <c r="O31" i="70"/>
  <c r="P31" i="70"/>
  <c r="Q31" i="70"/>
  <c r="R31" i="70"/>
  <c r="S31" i="70"/>
  <c r="T31" i="70"/>
  <c r="U31" i="70"/>
  <c r="V31" i="70"/>
  <c r="W31" i="70"/>
  <c r="X31" i="70"/>
  <c r="Y31" i="70"/>
  <c r="Z31" i="70"/>
  <c r="AA31" i="70"/>
  <c r="AB31" i="70"/>
  <c r="AC31" i="70"/>
  <c r="AD31" i="70"/>
  <c r="AE31" i="70"/>
  <c r="AF31" i="70"/>
  <c r="AG31" i="70"/>
  <c r="AH31" i="70"/>
  <c r="AI31" i="70"/>
  <c r="AJ31" i="70"/>
  <c r="AK31" i="70"/>
  <c r="AL31" i="70"/>
  <c r="AM31" i="70"/>
  <c r="AN31" i="70"/>
  <c r="AO31" i="70"/>
  <c r="AP31" i="70"/>
  <c r="AQ31" i="70"/>
  <c r="AR31" i="70"/>
  <c r="AS31" i="70"/>
  <c r="AT31" i="70"/>
  <c r="AU31" i="70"/>
  <c r="AV31" i="70"/>
  <c r="AW31" i="70"/>
  <c r="AX31" i="70"/>
  <c r="AY31" i="70"/>
  <c r="AZ31" i="70"/>
  <c r="BA31" i="70"/>
  <c r="BB31" i="70"/>
  <c r="BC31" i="70"/>
  <c r="BD31" i="70"/>
  <c r="BE31" i="70"/>
  <c r="BF31" i="70"/>
  <c r="BG31" i="70"/>
  <c r="BH31" i="70"/>
  <c r="BI31" i="70"/>
  <c r="BJ31" i="70"/>
  <c r="BK31" i="70"/>
  <c r="BL31" i="70"/>
  <c r="BM31" i="70"/>
  <c r="BN31" i="70"/>
  <c r="BO31" i="70"/>
  <c r="BP31" i="70"/>
  <c r="BQ31" i="70"/>
  <c r="BR31" i="70"/>
  <c r="BS31" i="70"/>
  <c r="BT31" i="70"/>
  <c r="BU31" i="70"/>
  <c r="BV31" i="70"/>
  <c r="BW31" i="70"/>
  <c r="BX31" i="70"/>
  <c r="BY31" i="70"/>
  <c r="BZ31" i="70"/>
  <c r="CA31" i="70"/>
  <c r="CB31" i="70"/>
  <c r="CC31" i="70"/>
  <c r="CD31" i="70"/>
  <c r="CE31" i="70"/>
  <c r="CF31" i="70"/>
  <c r="CG31" i="70"/>
  <c r="CH31" i="70"/>
  <c r="CI31" i="70"/>
  <c r="CJ31" i="70"/>
  <c r="CK31" i="70"/>
  <c r="CL31" i="70"/>
  <c r="CM31" i="70"/>
  <c r="CN31" i="70"/>
  <c r="CO31" i="70"/>
  <c r="CP31" i="70"/>
  <c r="CQ31" i="70"/>
  <c r="CR31" i="70"/>
  <c r="CS31" i="70"/>
  <c r="CT31" i="70"/>
  <c r="CU31" i="70"/>
  <c r="CV31" i="70"/>
  <c r="CW31" i="70"/>
  <c r="CX31" i="70"/>
  <c r="CY31" i="70"/>
  <c r="CZ31" i="70"/>
  <c r="DA31" i="70"/>
  <c r="DB31" i="70"/>
  <c r="DC31" i="70"/>
  <c r="DD31" i="70"/>
  <c r="DE31" i="70"/>
  <c r="DF31" i="70"/>
  <c r="DG31" i="70"/>
  <c r="DH31" i="70"/>
  <c r="DI31" i="70"/>
  <c r="DJ31" i="70"/>
  <c r="DK31" i="70"/>
  <c r="DL31" i="70"/>
  <c r="DM31" i="70"/>
  <c r="DN31" i="70"/>
  <c r="DO31" i="70"/>
  <c r="DP31" i="70"/>
  <c r="DQ31" i="70"/>
  <c r="D31" i="70"/>
  <c r="D32" i="70" s="1"/>
  <c r="E24" i="70" s="1"/>
  <c r="E25" i="70" s="1"/>
  <c r="E31" i="70" s="1"/>
  <c r="GP31" i="70"/>
  <c r="GQ31" i="70"/>
  <c r="GR31" i="70"/>
  <c r="GS31" i="70"/>
  <c r="GT31" i="70"/>
  <c r="GU31" i="70"/>
  <c r="GV31" i="70"/>
  <c r="GW31" i="70"/>
  <c r="GX31" i="70"/>
  <c r="GY31" i="70"/>
  <c r="GZ31" i="70"/>
  <c r="HA31" i="70"/>
  <c r="GO31" i="70"/>
  <c r="GP20" i="70"/>
  <c r="GQ20" i="70"/>
  <c r="GR20" i="70"/>
  <c r="GS20" i="70"/>
  <c r="GT20" i="70"/>
  <c r="GU20" i="70"/>
  <c r="GV20" i="70"/>
  <c r="GW20" i="70"/>
  <c r="GX20" i="70"/>
  <c r="GY20" i="70"/>
  <c r="GZ20" i="70"/>
  <c r="HA20" i="70"/>
  <c r="GP11" i="70"/>
  <c r="GQ11" i="70"/>
  <c r="GR11" i="70"/>
  <c r="GS11" i="70"/>
  <c r="GT11" i="70"/>
  <c r="GU11" i="70"/>
  <c r="GV11" i="70"/>
  <c r="GW11" i="70"/>
  <c r="GX11" i="70"/>
  <c r="GY11" i="70"/>
  <c r="GZ11" i="70"/>
  <c r="HA11" i="70"/>
  <c r="C103" i="71"/>
  <c r="C102" i="71"/>
  <c r="C101" i="71"/>
  <c r="C100" i="71"/>
  <c r="C99" i="71"/>
  <c r="C98" i="71"/>
  <c r="E32" i="70" l="1"/>
  <c r="F24" i="70" s="1"/>
  <c r="F32" i="70" s="1"/>
  <c r="G24" i="70" s="1"/>
  <c r="G32" i="70" s="1"/>
  <c r="H24" i="70" s="1"/>
  <c r="H32" i="70" s="1"/>
  <c r="I24" i="70" s="1"/>
  <c r="I32" i="70" s="1"/>
  <c r="J24" i="70" s="1"/>
  <c r="J32" i="70" s="1"/>
  <c r="K24" i="70" s="1"/>
  <c r="K32" i="70" s="1"/>
  <c r="L24" i="70" s="1"/>
  <c r="L32" i="70" s="1"/>
  <c r="M24" i="70" s="1"/>
  <c r="M32" i="70" s="1"/>
  <c r="N24" i="70" s="1"/>
  <c r="N32" i="70" s="1"/>
  <c r="O24" i="70" s="1"/>
  <c r="O32" i="70" s="1"/>
  <c r="P24" i="70" s="1"/>
  <c r="P32" i="70" s="1"/>
  <c r="Q24" i="70" s="1"/>
  <c r="Q32" i="70" s="1"/>
  <c r="R24" i="70" s="1"/>
  <c r="R32" i="70" s="1"/>
  <c r="S24" i="70" s="1"/>
  <c r="S32" i="70" s="1"/>
  <c r="T24" i="70" s="1"/>
  <c r="T32" i="70" s="1"/>
  <c r="U24" i="70" s="1"/>
  <c r="U32" i="70" s="1"/>
  <c r="V24" i="70" s="1"/>
  <c r="V32" i="70" s="1"/>
  <c r="W24" i="70" s="1"/>
  <c r="W32" i="70" s="1"/>
  <c r="X24" i="70" s="1"/>
  <c r="X32" i="70" s="1"/>
  <c r="Y24" i="70" s="1"/>
  <c r="Y32" i="70" s="1"/>
  <c r="Z24" i="70" s="1"/>
  <c r="Z32" i="70" s="1"/>
  <c r="AA24" i="70" s="1"/>
  <c r="AA32" i="70" s="1"/>
  <c r="AB24" i="70" s="1"/>
  <c r="AB32" i="70" s="1"/>
  <c r="AC24" i="70" s="1"/>
  <c r="AC32" i="70" s="1"/>
  <c r="AD24" i="70" s="1"/>
  <c r="AD32" i="70" s="1"/>
  <c r="AE24" i="70" s="1"/>
  <c r="AE32" i="70" s="1"/>
  <c r="AF24" i="70" s="1"/>
  <c r="AF32" i="70" s="1"/>
  <c r="AG24" i="70" s="1"/>
  <c r="AG32" i="70" s="1"/>
  <c r="AH24" i="70" s="1"/>
  <c r="AH32" i="70" s="1"/>
  <c r="AI24" i="70" s="1"/>
  <c r="AI32" i="70" s="1"/>
  <c r="AJ24" i="70" s="1"/>
  <c r="AJ32" i="70" s="1"/>
  <c r="AK24" i="70" s="1"/>
  <c r="AK32" i="70" s="1"/>
  <c r="AL24" i="70" s="1"/>
  <c r="AL32" i="70" s="1"/>
  <c r="AM24" i="70" s="1"/>
  <c r="AM32" i="70" s="1"/>
  <c r="AN24" i="70" s="1"/>
  <c r="AN32" i="70" s="1"/>
  <c r="AO24" i="70" s="1"/>
  <c r="AO32" i="70" s="1"/>
  <c r="AP24" i="70" s="1"/>
  <c r="AP32" i="70" s="1"/>
  <c r="AQ24" i="70" s="1"/>
  <c r="AQ32" i="70" s="1"/>
  <c r="AR24" i="70" s="1"/>
  <c r="AR32" i="70" s="1"/>
  <c r="AS24" i="70" s="1"/>
  <c r="AS32" i="70" s="1"/>
  <c r="AT24" i="70" s="1"/>
  <c r="AT32" i="70" s="1"/>
  <c r="AU24" i="70" s="1"/>
  <c r="AU32" i="70" s="1"/>
  <c r="AV24" i="70" s="1"/>
  <c r="AV32" i="70" s="1"/>
  <c r="AW24" i="70" s="1"/>
  <c r="AW32" i="70" s="1"/>
  <c r="AX24" i="70" s="1"/>
  <c r="AX32" i="70" s="1"/>
  <c r="AY24" i="70" s="1"/>
  <c r="AY32" i="70" s="1"/>
  <c r="AZ24" i="70" s="1"/>
  <c r="AZ32" i="70" s="1"/>
  <c r="BA24" i="70" s="1"/>
  <c r="BA32" i="70" s="1"/>
  <c r="BB24" i="70" s="1"/>
  <c r="BB32" i="70" s="1"/>
  <c r="BC24" i="70" s="1"/>
  <c r="BC32" i="70" s="1"/>
  <c r="BD24" i="70" s="1"/>
  <c r="BD32" i="70" s="1"/>
  <c r="BE24" i="70" s="1"/>
  <c r="BE32" i="70" s="1"/>
  <c r="BF24" i="70" s="1"/>
  <c r="BF32" i="70" s="1"/>
  <c r="BG24" i="70" s="1"/>
  <c r="BG32" i="70" s="1"/>
  <c r="BH24" i="70" s="1"/>
  <c r="BH32" i="70" s="1"/>
  <c r="BI24" i="70" s="1"/>
  <c r="BI32" i="70" s="1"/>
  <c r="BJ24" i="70" s="1"/>
  <c r="BJ32" i="70" s="1"/>
  <c r="BK24" i="70" s="1"/>
  <c r="BK32" i="70" s="1"/>
  <c r="BL24" i="70" s="1"/>
  <c r="BL32" i="70" s="1"/>
  <c r="BM24" i="70" s="1"/>
  <c r="BM32" i="70" s="1"/>
  <c r="BN24" i="70" s="1"/>
  <c r="BN32" i="70" s="1"/>
  <c r="BO24" i="70" s="1"/>
  <c r="BO32" i="70" s="1"/>
  <c r="BP24" i="70" s="1"/>
  <c r="BP32" i="70" s="1"/>
  <c r="BQ24" i="70" s="1"/>
  <c r="BQ32" i="70" s="1"/>
  <c r="BR24" i="70" s="1"/>
  <c r="BR32" i="70" s="1"/>
  <c r="BS24" i="70" s="1"/>
  <c r="BS32" i="70" s="1"/>
  <c r="BT24" i="70" s="1"/>
  <c r="BT32" i="70" s="1"/>
  <c r="BU24" i="70" s="1"/>
  <c r="BU32" i="70" s="1"/>
  <c r="BV24" i="70" s="1"/>
  <c r="BV32" i="70" s="1"/>
  <c r="BW24" i="70" s="1"/>
  <c r="BW32" i="70" s="1"/>
  <c r="BX24" i="70" s="1"/>
  <c r="BX32" i="70" s="1"/>
  <c r="BY24" i="70" s="1"/>
  <c r="BY32" i="70" s="1"/>
  <c r="BZ24" i="70" s="1"/>
  <c r="BZ32" i="70" s="1"/>
  <c r="CA24" i="70" s="1"/>
  <c r="CA32" i="70" s="1"/>
  <c r="CB24" i="70" s="1"/>
  <c r="CB32" i="70" s="1"/>
  <c r="CC24" i="70" s="1"/>
  <c r="CC32" i="70" s="1"/>
  <c r="CD24" i="70" s="1"/>
  <c r="CD32" i="70" s="1"/>
  <c r="CE24" i="70" s="1"/>
  <c r="CE32" i="70" s="1"/>
  <c r="CF24" i="70" s="1"/>
  <c r="CF32" i="70" s="1"/>
  <c r="CG24" i="70" s="1"/>
  <c r="CG32" i="70" s="1"/>
  <c r="CH24" i="70" s="1"/>
  <c r="CH32" i="70" s="1"/>
  <c r="CI24" i="70" s="1"/>
  <c r="CI32" i="70" s="1"/>
  <c r="CJ24" i="70" s="1"/>
  <c r="CJ32" i="70" s="1"/>
  <c r="CK24" i="70" s="1"/>
  <c r="CK32" i="70" s="1"/>
  <c r="CL24" i="70" s="1"/>
  <c r="CL32" i="70" s="1"/>
  <c r="CM24" i="70" s="1"/>
  <c r="CM32" i="70" s="1"/>
  <c r="CN24" i="70" s="1"/>
  <c r="CN32" i="70" s="1"/>
  <c r="CO24" i="70" s="1"/>
  <c r="CO32" i="70" s="1"/>
  <c r="CP24" i="70" s="1"/>
  <c r="CP32" i="70" s="1"/>
  <c r="CQ24" i="70" s="1"/>
  <c r="CQ32" i="70" s="1"/>
  <c r="CR24" i="70" s="1"/>
  <c r="CR32" i="70" s="1"/>
  <c r="CS24" i="70" s="1"/>
  <c r="CS32" i="70" s="1"/>
  <c r="CT24" i="70" s="1"/>
  <c r="CT32" i="70" s="1"/>
  <c r="CU24" i="70" s="1"/>
  <c r="CU32" i="70" s="1"/>
  <c r="C8" i="73" l="1"/>
  <c r="D8" i="73" s="1"/>
  <c r="E8" i="73" s="1"/>
  <c r="F8" i="73" s="1"/>
  <c r="G8" i="73" s="1"/>
  <c r="H8" i="73" s="1"/>
  <c r="I8" i="73" s="1"/>
  <c r="J8" i="73" s="1"/>
  <c r="K8" i="73" s="1"/>
  <c r="L8" i="73" s="1"/>
  <c r="M8" i="73" s="1"/>
  <c r="N8" i="73" s="1"/>
  <c r="O8" i="73" s="1"/>
  <c r="C7" i="72"/>
  <c r="D7" i="72" s="1"/>
  <c r="E7" i="72" s="1"/>
  <c r="F7" i="72" s="1"/>
  <c r="G7" i="72" s="1"/>
  <c r="H7" i="72" s="1"/>
  <c r="I7" i="72" s="1"/>
  <c r="J7" i="72" s="1"/>
  <c r="K7" i="72" s="1"/>
  <c r="L7" i="72" s="1"/>
  <c r="M7" i="72" s="1"/>
  <c r="N7" i="72" s="1"/>
  <c r="O7" i="72" s="1"/>
  <c r="D122" i="71"/>
  <c r="E122" i="71" s="1"/>
  <c r="F122" i="71" s="1"/>
  <c r="G122" i="71" s="1"/>
  <c r="H122" i="71" s="1"/>
  <c r="I122" i="71" s="1"/>
  <c r="J122" i="71" s="1"/>
  <c r="K122" i="71" s="1"/>
  <c r="L122" i="71" s="1"/>
  <c r="M122" i="71" s="1"/>
  <c r="N122" i="71" s="1"/>
  <c r="O122" i="71" s="1"/>
  <c r="P122" i="71" s="1"/>
  <c r="D121" i="71"/>
  <c r="E121" i="71" s="1"/>
  <c r="F121" i="71" s="1"/>
  <c r="G121" i="71" s="1"/>
  <c r="H121" i="71" s="1"/>
  <c r="I121" i="71" s="1"/>
  <c r="J121" i="71" s="1"/>
  <c r="K121" i="71" s="1"/>
  <c r="L121" i="71" s="1"/>
  <c r="M121" i="71" s="1"/>
  <c r="N121" i="71" s="1"/>
  <c r="O121" i="71" s="1"/>
  <c r="P121" i="71" s="1"/>
  <c r="D120" i="71"/>
  <c r="E120" i="71" s="1"/>
  <c r="F120" i="71" s="1"/>
  <c r="G120" i="71" s="1"/>
  <c r="H120" i="71" s="1"/>
  <c r="I120" i="71" s="1"/>
  <c r="J120" i="71" s="1"/>
  <c r="K120" i="71" s="1"/>
  <c r="L120" i="71" s="1"/>
  <c r="M120" i="71" s="1"/>
  <c r="N120" i="71" s="1"/>
  <c r="O120" i="71" s="1"/>
  <c r="P120" i="71" s="1"/>
  <c r="D119" i="71"/>
  <c r="E119" i="71" s="1"/>
  <c r="F119" i="71" s="1"/>
  <c r="G119" i="71" s="1"/>
  <c r="H119" i="71" s="1"/>
  <c r="I119" i="71" s="1"/>
  <c r="J119" i="71" s="1"/>
  <c r="K119" i="71" s="1"/>
  <c r="L119" i="71" s="1"/>
  <c r="M119" i="71" s="1"/>
  <c r="N119" i="71" s="1"/>
  <c r="O119" i="71" s="1"/>
  <c r="P119" i="71" s="1"/>
  <c r="D118" i="71"/>
  <c r="E118" i="71" s="1"/>
  <c r="F118" i="71" s="1"/>
  <c r="G118" i="71" s="1"/>
  <c r="H118" i="71" s="1"/>
  <c r="I118" i="71" s="1"/>
  <c r="J118" i="71" s="1"/>
  <c r="K118" i="71" s="1"/>
  <c r="L118" i="71" s="1"/>
  <c r="M118" i="71" s="1"/>
  <c r="N118" i="71" s="1"/>
  <c r="O118" i="71" s="1"/>
  <c r="P118" i="71" s="1"/>
  <c r="D117" i="71"/>
  <c r="E117" i="71" s="1"/>
  <c r="F117" i="71" s="1"/>
  <c r="G117" i="71" s="1"/>
  <c r="H117" i="71" s="1"/>
  <c r="I117" i="71" s="1"/>
  <c r="J117" i="71" s="1"/>
  <c r="K117" i="71" s="1"/>
  <c r="L117" i="71" s="1"/>
  <c r="M117" i="71" s="1"/>
  <c r="N117" i="71" s="1"/>
  <c r="O117" i="71" s="1"/>
  <c r="P117" i="71" s="1"/>
  <c r="D116" i="71"/>
  <c r="E116" i="71" s="1"/>
  <c r="F116" i="71" s="1"/>
  <c r="G116" i="71" s="1"/>
  <c r="H116" i="71" s="1"/>
  <c r="I116" i="71" s="1"/>
  <c r="J116" i="71" s="1"/>
  <c r="K116" i="71" s="1"/>
  <c r="L116" i="71" s="1"/>
  <c r="M116" i="71" s="1"/>
  <c r="N116" i="71" s="1"/>
  <c r="O116" i="71" s="1"/>
  <c r="P116" i="71" s="1"/>
  <c r="D103" i="71"/>
  <c r="D102" i="71"/>
  <c r="D101" i="71"/>
  <c r="D100" i="71"/>
  <c r="D99" i="71"/>
  <c r="D98" i="71"/>
  <c r="D97" i="71"/>
  <c r="D83" i="71"/>
  <c r="D82" i="71"/>
  <c r="D81" i="71"/>
  <c r="D80" i="71"/>
  <c r="D79" i="71"/>
  <c r="D78" i="71"/>
  <c r="D77" i="71"/>
  <c r="D33" i="71"/>
  <c r="F32" i="71"/>
  <c r="G32" i="71" s="1"/>
  <c r="H32" i="71" s="1"/>
  <c r="I32" i="71" s="1"/>
  <c r="J32" i="71" s="1"/>
  <c r="K32" i="71" s="1"/>
  <c r="L32" i="71" s="1"/>
  <c r="M32" i="71" s="1"/>
  <c r="N32" i="71" s="1"/>
  <c r="O32" i="71" s="1"/>
  <c r="P32" i="71" s="1"/>
  <c r="F31" i="71"/>
  <c r="G31" i="71" s="1"/>
  <c r="H31" i="71" s="1"/>
  <c r="I31" i="71" s="1"/>
  <c r="J31" i="71" s="1"/>
  <c r="K31" i="71" s="1"/>
  <c r="L31" i="71" s="1"/>
  <c r="M31" i="71" s="1"/>
  <c r="N31" i="71" s="1"/>
  <c r="O31" i="71" s="1"/>
  <c r="P31" i="71" s="1"/>
  <c r="C20" i="71"/>
  <c r="D19" i="71"/>
  <c r="E19" i="71" s="1"/>
  <c r="F19" i="71" s="1"/>
  <c r="G19" i="71" s="1"/>
  <c r="D18" i="71"/>
  <c r="D17" i="71"/>
  <c r="E17" i="71" s="1"/>
  <c r="D16" i="71"/>
  <c r="D3" i="71"/>
  <c r="E3" i="71" s="1"/>
  <c r="F3" i="71" s="1"/>
  <c r="G3" i="71" s="1"/>
  <c r="H3" i="71" s="1"/>
  <c r="I3" i="71" s="1"/>
  <c r="J3" i="71" s="1"/>
  <c r="K3" i="71" s="1"/>
  <c r="L3" i="71" s="1"/>
  <c r="M3" i="71" s="1"/>
  <c r="N3" i="71" s="1"/>
  <c r="O3" i="71" s="1"/>
  <c r="P3" i="71" s="1"/>
  <c r="Q3" i="71" s="1"/>
  <c r="R3" i="71" s="1"/>
  <c r="S3" i="71" s="1"/>
  <c r="T3" i="71" s="1"/>
  <c r="U3" i="71" s="1"/>
  <c r="V3" i="71" s="1"/>
  <c r="W3" i="71" s="1"/>
  <c r="X3" i="71" s="1"/>
  <c r="Y3" i="71" s="1"/>
  <c r="Z3" i="71" s="1"/>
  <c r="AA3" i="71" s="1"/>
  <c r="AB3" i="71" s="1"/>
  <c r="BZ96" i="70"/>
  <c r="CA91" i="70" s="1"/>
  <c r="D96" i="70"/>
  <c r="E91" i="70" s="1"/>
  <c r="BS91" i="70"/>
  <c r="BS96" i="70" s="1"/>
  <c r="BT91" i="70" s="1"/>
  <c r="GO87" i="70"/>
  <c r="GN87" i="70"/>
  <c r="GM87" i="70"/>
  <c r="GL87" i="70"/>
  <c r="GK87" i="70"/>
  <c r="GJ87" i="70"/>
  <c r="GI87" i="70"/>
  <c r="GH87" i="70"/>
  <c r="GG87" i="70"/>
  <c r="GF87" i="70"/>
  <c r="GE87" i="70"/>
  <c r="GD87" i="70"/>
  <c r="GC87" i="70"/>
  <c r="GB87" i="70"/>
  <c r="GA87" i="70"/>
  <c r="FZ87" i="70"/>
  <c r="FY87" i="70"/>
  <c r="FX87" i="70"/>
  <c r="FW87" i="70"/>
  <c r="FV87" i="70"/>
  <c r="FU87" i="70"/>
  <c r="FT87" i="70"/>
  <c r="FS87" i="70"/>
  <c r="FR87" i="70"/>
  <c r="FQ87" i="70"/>
  <c r="FP87" i="70"/>
  <c r="FO87" i="70"/>
  <c r="FN87" i="70"/>
  <c r="FM87" i="70"/>
  <c r="FL87" i="70"/>
  <c r="FK87" i="70"/>
  <c r="FJ87" i="70"/>
  <c r="FI87" i="70"/>
  <c r="FH87" i="70"/>
  <c r="FG87" i="70"/>
  <c r="FF87" i="70"/>
  <c r="FE87" i="70"/>
  <c r="FD87" i="70"/>
  <c r="FC87" i="70"/>
  <c r="FB87" i="70"/>
  <c r="FA87" i="70"/>
  <c r="EZ87" i="70"/>
  <c r="EY87" i="70"/>
  <c r="EX87" i="70"/>
  <c r="EW87" i="70"/>
  <c r="EV87" i="70"/>
  <c r="EU87" i="70"/>
  <c r="ET87" i="70"/>
  <c r="ES87" i="70"/>
  <c r="ER87" i="70"/>
  <c r="EQ87" i="70"/>
  <c r="EP87" i="70"/>
  <c r="EO87" i="70"/>
  <c r="EN87" i="70"/>
  <c r="EM87" i="70"/>
  <c r="EL87" i="70"/>
  <c r="EK87" i="70"/>
  <c r="EJ87" i="70"/>
  <c r="EI87" i="70"/>
  <c r="EH87" i="70"/>
  <c r="EG87" i="70"/>
  <c r="EF87" i="70"/>
  <c r="EE87" i="70"/>
  <c r="ED87" i="70"/>
  <c r="EC87" i="70"/>
  <c r="EB87" i="70"/>
  <c r="EA87" i="70"/>
  <c r="DZ87" i="70"/>
  <c r="DY87" i="70"/>
  <c r="DX87" i="70"/>
  <c r="DW87" i="70"/>
  <c r="DV87" i="70"/>
  <c r="DU87" i="70"/>
  <c r="DT87" i="70"/>
  <c r="DS87" i="70"/>
  <c r="DR87" i="70"/>
  <c r="DQ87" i="70"/>
  <c r="DP87" i="70"/>
  <c r="DO87" i="70"/>
  <c r="DN87" i="70"/>
  <c r="DM87" i="70"/>
  <c r="DL87" i="70"/>
  <c r="DK87" i="70"/>
  <c r="DJ87" i="70"/>
  <c r="DI87" i="70"/>
  <c r="DH87" i="70"/>
  <c r="DG87" i="70"/>
  <c r="DF87" i="70"/>
  <c r="DE87" i="70"/>
  <c r="DD87" i="70"/>
  <c r="DC87" i="70"/>
  <c r="DB87" i="70"/>
  <c r="DA87" i="70"/>
  <c r="CZ87" i="70"/>
  <c r="CY87" i="70"/>
  <c r="CX87" i="70"/>
  <c r="CW87" i="70"/>
  <c r="CV87" i="70"/>
  <c r="CU87" i="70"/>
  <c r="CT87" i="70"/>
  <c r="CS87" i="70"/>
  <c r="CR87" i="70"/>
  <c r="CQ87" i="70"/>
  <c r="CP87" i="70"/>
  <c r="CO87" i="70"/>
  <c r="CN87" i="70"/>
  <c r="CM87" i="70"/>
  <c r="CL87" i="70"/>
  <c r="CK87" i="70"/>
  <c r="CJ87" i="70"/>
  <c r="CI87" i="70"/>
  <c r="CH87" i="70"/>
  <c r="CG87" i="70"/>
  <c r="CF87" i="70"/>
  <c r="CE87" i="70"/>
  <c r="CD87" i="70"/>
  <c r="CC87" i="70"/>
  <c r="CB87" i="70"/>
  <c r="CA87" i="70"/>
  <c r="BZ87" i="70"/>
  <c r="BY87" i="70"/>
  <c r="BX87" i="70"/>
  <c r="BW87" i="70"/>
  <c r="BV87" i="70"/>
  <c r="BU87" i="70"/>
  <c r="BT87" i="70"/>
  <c r="BS87" i="70"/>
  <c r="BR87" i="70"/>
  <c r="BQ87" i="70"/>
  <c r="BP87" i="70"/>
  <c r="BO87" i="70"/>
  <c r="BN87" i="70"/>
  <c r="BM87" i="70"/>
  <c r="BL87" i="70"/>
  <c r="BK87" i="70"/>
  <c r="BJ87" i="70"/>
  <c r="BI87" i="70"/>
  <c r="BH87" i="70"/>
  <c r="BG87" i="70"/>
  <c r="BF87" i="70"/>
  <c r="BE87" i="70"/>
  <c r="BD87" i="70"/>
  <c r="BC87" i="70"/>
  <c r="BB87" i="70"/>
  <c r="BA87" i="70"/>
  <c r="AZ87" i="70"/>
  <c r="AY87" i="70"/>
  <c r="AX87" i="70"/>
  <c r="AW87" i="70"/>
  <c r="AV87" i="70"/>
  <c r="AU87" i="70"/>
  <c r="AT87" i="70"/>
  <c r="AS87" i="70"/>
  <c r="AR87" i="70"/>
  <c r="AQ87" i="70"/>
  <c r="AP87" i="70"/>
  <c r="AO87" i="70"/>
  <c r="AN87" i="70"/>
  <c r="AM87" i="70"/>
  <c r="AL87" i="70"/>
  <c r="AK87" i="70"/>
  <c r="AJ87" i="70"/>
  <c r="AI87" i="70"/>
  <c r="AH87" i="70"/>
  <c r="AG87" i="70"/>
  <c r="AF87" i="70"/>
  <c r="AE87" i="70"/>
  <c r="AD87" i="70"/>
  <c r="AC87" i="70"/>
  <c r="AB87" i="70"/>
  <c r="AA87" i="70"/>
  <c r="Z87" i="70"/>
  <c r="Y87" i="70"/>
  <c r="X87" i="70"/>
  <c r="W87" i="70"/>
  <c r="V87" i="70"/>
  <c r="U87" i="70"/>
  <c r="T87" i="70"/>
  <c r="S87" i="70"/>
  <c r="R87" i="70"/>
  <c r="Q87" i="70"/>
  <c r="P87" i="70"/>
  <c r="O87" i="70"/>
  <c r="N87" i="70"/>
  <c r="M87" i="70"/>
  <c r="L87" i="70"/>
  <c r="K87" i="70"/>
  <c r="J87" i="70"/>
  <c r="I87" i="70"/>
  <c r="H87" i="70"/>
  <c r="G87" i="70"/>
  <c r="F87" i="70"/>
  <c r="E87" i="70"/>
  <c r="D87" i="70"/>
  <c r="D88" i="70" s="1"/>
  <c r="E83" i="70" s="1"/>
  <c r="BS83" i="70"/>
  <c r="D80" i="70"/>
  <c r="E71" i="70" s="1"/>
  <c r="GO67" i="70"/>
  <c r="GN67" i="70"/>
  <c r="GM67" i="70"/>
  <c r="GL67" i="70"/>
  <c r="GK67" i="70"/>
  <c r="GJ67" i="70"/>
  <c r="GI67" i="70"/>
  <c r="GH67" i="70"/>
  <c r="GG67" i="70"/>
  <c r="GF67" i="70"/>
  <c r="GE67" i="70"/>
  <c r="GD67" i="70"/>
  <c r="GC67" i="70"/>
  <c r="GB67" i="70"/>
  <c r="GA67" i="70"/>
  <c r="FZ67" i="70"/>
  <c r="FY67" i="70"/>
  <c r="FX67" i="70"/>
  <c r="FW67" i="70"/>
  <c r="FV67" i="70"/>
  <c r="FU67" i="70"/>
  <c r="FT67" i="70"/>
  <c r="FS67" i="70"/>
  <c r="FR67" i="70"/>
  <c r="FQ67" i="70"/>
  <c r="FP67" i="70"/>
  <c r="FO67" i="70"/>
  <c r="FN67" i="70"/>
  <c r="FM67" i="70"/>
  <c r="FL67" i="70"/>
  <c r="FK67" i="70"/>
  <c r="FJ67" i="70"/>
  <c r="FI67" i="70"/>
  <c r="FH67" i="70"/>
  <c r="FG67" i="70"/>
  <c r="FF67" i="70"/>
  <c r="FE67" i="70"/>
  <c r="FD67" i="70"/>
  <c r="FC67" i="70"/>
  <c r="FB67" i="70"/>
  <c r="FA67" i="70"/>
  <c r="EZ67" i="70"/>
  <c r="EY67" i="70"/>
  <c r="EX67" i="70"/>
  <c r="EW67" i="70"/>
  <c r="EV67" i="70"/>
  <c r="EU67" i="70"/>
  <c r="ET67" i="70"/>
  <c r="ES67" i="70"/>
  <c r="ER67" i="70"/>
  <c r="EQ67" i="70"/>
  <c r="EP67" i="70"/>
  <c r="EO67" i="70"/>
  <c r="EN67" i="70"/>
  <c r="EM67" i="70"/>
  <c r="EL67" i="70"/>
  <c r="EK67" i="70"/>
  <c r="EJ67" i="70"/>
  <c r="EI67" i="70"/>
  <c r="EH67" i="70"/>
  <c r="EG67" i="70"/>
  <c r="EF67" i="70"/>
  <c r="EE67" i="70"/>
  <c r="ED67" i="70"/>
  <c r="EC67" i="70"/>
  <c r="EB67" i="70"/>
  <c r="EA67" i="70"/>
  <c r="DZ67" i="70"/>
  <c r="DY67" i="70"/>
  <c r="DX67" i="70"/>
  <c r="DW67" i="70"/>
  <c r="DV67" i="70"/>
  <c r="DU67" i="70"/>
  <c r="DT67" i="70"/>
  <c r="DS67" i="70"/>
  <c r="DR67" i="70"/>
  <c r="DQ67" i="70"/>
  <c r="DP67" i="70"/>
  <c r="DO67" i="70"/>
  <c r="DN67" i="70"/>
  <c r="DM67" i="70"/>
  <c r="DL67" i="70"/>
  <c r="DK67" i="70"/>
  <c r="DJ67" i="70"/>
  <c r="DI67" i="70"/>
  <c r="DH67" i="70"/>
  <c r="DG67" i="70"/>
  <c r="DF67" i="70"/>
  <c r="DE67" i="70"/>
  <c r="DD67" i="70"/>
  <c r="DC67" i="70"/>
  <c r="DB67" i="70"/>
  <c r="DA67" i="70"/>
  <c r="CZ67" i="70"/>
  <c r="CY67" i="70"/>
  <c r="CX67" i="70"/>
  <c r="CW67" i="70"/>
  <c r="CV67" i="70"/>
  <c r="CU67" i="70"/>
  <c r="CT67" i="70"/>
  <c r="CS67" i="70"/>
  <c r="CR67" i="70"/>
  <c r="CQ67" i="70"/>
  <c r="CP67" i="70"/>
  <c r="CO67" i="70"/>
  <c r="CN67" i="70"/>
  <c r="CM67" i="70"/>
  <c r="CL67" i="70"/>
  <c r="CK67" i="70"/>
  <c r="CJ67" i="70"/>
  <c r="CI67" i="70"/>
  <c r="CH67" i="70"/>
  <c r="CG67" i="70"/>
  <c r="CF67" i="70"/>
  <c r="CE67" i="70"/>
  <c r="CD67" i="70"/>
  <c r="CC67" i="70"/>
  <c r="CB67" i="70"/>
  <c r="CA67" i="70"/>
  <c r="BZ67" i="70"/>
  <c r="BY67" i="70"/>
  <c r="BX67" i="70"/>
  <c r="BW67" i="70"/>
  <c r="BV67" i="70"/>
  <c r="BU67" i="70"/>
  <c r="BT67" i="70"/>
  <c r="BS67" i="70"/>
  <c r="BR67" i="70"/>
  <c r="BQ67" i="70"/>
  <c r="BP67" i="70"/>
  <c r="BO67" i="70"/>
  <c r="BN67" i="70"/>
  <c r="BM67" i="70"/>
  <c r="BL67" i="70"/>
  <c r="BK67" i="70"/>
  <c r="BJ67" i="70"/>
  <c r="BI67" i="70"/>
  <c r="BH67" i="70"/>
  <c r="BG67" i="70"/>
  <c r="BF67" i="70"/>
  <c r="BE67" i="70"/>
  <c r="BD67" i="70"/>
  <c r="BC67" i="70"/>
  <c r="BB67" i="70"/>
  <c r="BA67" i="70"/>
  <c r="AZ67" i="70"/>
  <c r="AY67" i="70"/>
  <c r="AX67" i="70"/>
  <c r="AW67" i="70"/>
  <c r="AV67" i="70"/>
  <c r="AU67" i="70"/>
  <c r="AT67" i="70"/>
  <c r="AS67" i="70"/>
  <c r="AR67" i="70"/>
  <c r="AQ67" i="70"/>
  <c r="AP67" i="70"/>
  <c r="AO67" i="70"/>
  <c r="AN67" i="70"/>
  <c r="AM67" i="70"/>
  <c r="AL67" i="70"/>
  <c r="AK67" i="70"/>
  <c r="AJ67" i="70"/>
  <c r="AI67" i="70"/>
  <c r="AH67" i="70"/>
  <c r="AG67" i="70"/>
  <c r="AF67" i="70"/>
  <c r="AE67" i="70"/>
  <c r="AD67" i="70"/>
  <c r="AC67" i="70"/>
  <c r="AB67" i="70"/>
  <c r="AA67" i="70"/>
  <c r="Z67" i="70"/>
  <c r="Y67" i="70"/>
  <c r="X67" i="70"/>
  <c r="W67" i="70"/>
  <c r="V67" i="70"/>
  <c r="U67" i="70"/>
  <c r="T67" i="70"/>
  <c r="S67" i="70"/>
  <c r="R67" i="70"/>
  <c r="Q67" i="70"/>
  <c r="P67" i="70"/>
  <c r="O67" i="70"/>
  <c r="N67" i="70"/>
  <c r="M67" i="70"/>
  <c r="L67" i="70"/>
  <c r="K67" i="70"/>
  <c r="J67" i="70"/>
  <c r="I67" i="70"/>
  <c r="H67" i="70"/>
  <c r="G67" i="70"/>
  <c r="F67" i="70"/>
  <c r="E67" i="70"/>
  <c r="D67" i="70"/>
  <c r="D68" i="70" s="1"/>
  <c r="E60" i="70" s="1"/>
  <c r="BS60" i="70"/>
  <c r="R56" i="70"/>
  <c r="Q56" i="70"/>
  <c r="P56" i="70"/>
  <c r="O56" i="70"/>
  <c r="N56" i="70"/>
  <c r="M56" i="70"/>
  <c r="L56" i="70"/>
  <c r="K56" i="70"/>
  <c r="J56" i="70"/>
  <c r="I56" i="70"/>
  <c r="H56" i="70"/>
  <c r="G56" i="70"/>
  <c r="F56" i="70"/>
  <c r="E56" i="70"/>
  <c r="D56" i="70"/>
  <c r="D46" i="70"/>
  <c r="CV24" i="70"/>
  <c r="EA31" i="70"/>
  <c r="DZ31" i="70"/>
  <c r="DY31" i="70"/>
  <c r="DX31" i="70"/>
  <c r="DW31" i="70"/>
  <c r="DV31" i="70"/>
  <c r="DU31" i="70"/>
  <c r="DT31" i="70"/>
  <c r="DS31" i="70"/>
  <c r="DR31" i="70"/>
  <c r="GO20" i="70"/>
  <c r="GN20" i="70"/>
  <c r="GM20" i="70"/>
  <c r="GL20" i="70"/>
  <c r="GK20" i="70"/>
  <c r="GJ20" i="70"/>
  <c r="GI20" i="70"/>
  <c r="GH20" i="70"/>
  <c r="GG20" i="70"/>
  <c r="GF20" i="70"/>
  <c r="GE20" i="70"/>
  <c r="GD20" i="70"/>
  <c r="GC20" i="70"/>
  <c r="GB20" i="70"/>
  <c r="GA20" i="70"/>
  <c r="FZ20" i="70"/>
  <c r="FY20" i="70"/>
  <c r="FX20" i="70"/>
  <c r="FW20" i="70"/>
  <c r="FV20" i="70"/>
  <c r="FU20" i="70"/>
  <c r="FT20" i="70"/>
  <c r="FS20" i="70"/>
  <c r="FR20" i="70"/>
  <c r="FQ20" i="70"/>
  <c r="FP20" i="70"/>
  <c r="FO20" i="70"/>
  <c r="FN20" i="70"/>
  <c r="FM20" i="70"/>
  <c r="FL20" i="70"/>
  <c r="FK20" i="70"/>
  <c r="FJ20" i="70"/>
  <c r="FI20" i="70"/>
  <c r="FH20" i="70"/>
  <c r="FG20" i="70"/>
  <c r="FF20" i="70"/>
  <c r="FE20" i="70"/>
  <c r="FD20" i="70"/>
  <c r="FC20" i="70"/>
  <c r="FB20" i="70"/>
  <c r="FA20" i="70"/>
  <c r="EZ20" i="70"/>
  <c r="EY20" i="70"/>
  <c r="EX20" i="70"/>
  <c r="EW20" i="70"/>
  <c r="EV20" i="70"/>
  <c r="EU20" i="70"/>
  <c r="ET20" i="70"/>
  <c r="ER20" i="70"/>
  <c r="EQ20" i="70"/>
  <c r="EP20" i="70"/>
  <c r="EO20" i="70"/>
  <c r="EN20" i="70"/>
  <c r="EM20" i="70"/>
  <c r="EL20" i="70"/>
  <c r="EK20" i="70"/>
  <c r="EJ20" i="70"/>
  <c r="EI20" i="70"/>
  <c r="EH20" i="70"/>
  <c r="EG20" i="70"/>
  <c r="EF20" i="70"/>
  <c r="EE20" i="70"/>
  <c r="ED20" i="70"/>
  <c r="EC20" i="70"/>
  <c r="EB20" i="70"/>
  <c r="EA20" i="70"/>
  <c r="DZ20" i="70"/>
  <c r="DY20" i="70"/>
  <c r="DX20" i="70"/>
  <c r="DW20" i="70"/>
  <c r="DV20" i="70"/>
  <c r="DU20" i="70"/>
  <c r="DT20" i="70"/>
  <c r="DS20" i="70"/>
  <c r="DR20" i="70"/>
  <c r="DQ20" i="70"/>
  <c r="DP20" i="70"/>
  <c r="DO20" i="70"/>
  <c r="DN20" i="70"/>
  <c r="DM20" i="70"/>
  <c r="DL20" i="70"/>
  <c r="DK20" i="70"/>
  <c r="DJ20" i="70"/>
  <c r="DI20" i="70"/>
  <c r="DH20" i="70"/>
  <c r="DG20" i="70"/>
  <c r="DF20" i="70"/>
  <c r="DE20" i="70"/>
  <c r="DD20" i="70"/>
  <c r="DC20" i="70"/>
  <c r="DB20" i="70"/>
  <c r="DA20" i="70"/>
  <c r="CZ20" i="70"/>
  <c r="CY20" i="70"/>
  <c r="CX20" i="70"/>
  <c r="CW20" i="70"/>
  <c r="CV20" i="70"/>
  <c r="CU20" i="70"/>
  <c r="CT20" i="70"/>
  <c r="CS20" i="70"/>
  <c r="CR20" i="70"/>
  <c r="CQ20" i="70"/>
  <c r="CP20" i="70"/>
  <c r="CO20" i="70"/>
  <c r="CN20" i="70"/>
  <c r="CL20" i="70"/>
  <c r="CK20" i="70"/>
  <c r="CJ20" i="70"/>
  <c r="CI20" i="70"/>
  <c r="CH20" i="70"/>
  <c r="CG20" i="70"/>
  <c r="CF20" i="70"/>
  <c r="CE20" i="70"/>
  <c r="CD20" i="70"/>
  <c r="CC20" i="70"/>
  <c r="CB20" i="70"/>
  <c r="CA20" i="70"/>
  <c r="BZ20" i="70"/>
  <c r="BY20" i="70"/>
  <c r="BX20" i="70"/>
  <c r="BW20" i="70"/>
  <c r="BV20" i="70"/>
  <c r="BU20" i="70"/>
  <c r="BT20" i="70"/>
  <c r="BS20" i="70"/>
  <c r="BR20" i="70"/>
  <c r="BQ20" i="70"/>
  <c r="BP20" i="70"/>
  <c r="BO20" i="70"/>
  <c r="BN20" i="70"/>
  <c r="BM20" i="70"/>
  <c r="BL20" i="70"/>
  <c r="BK20" i="70"/>
  <c r="BJ20" i="70"/>
  <c r="BI20" i="70"/>
  <c r="BH20" i="70"/>
  <c r="BG20" i="70"/>
  <c r="BF20" i="70"/>
  <c r="BE20" i="70"/>
  <c r="BD20" i="70"/>
  <c r="BB20" i="70"/>
  <c r="BA20" i="70"/>
  <c r="AZ20" i="70"/>
  <c r="AY20" i="70"/>
  <c r="AX20" i="70"/>
  <c r="AW20" i="70"/>
  <c r="AV20" i="70"/>
  <c r="AU20" i="70"/>
  <c r="AT20" i="70"/>
  <c r="AS20" i="70"/>
  <c r="AR20" i="70"/>
  <c r="AQ20" i="70"/>
  <c r="AP20" i="70"/>
  <c r="AO20" i="70"/>
  <c r="AN20" i="70"/>
  <c r="AM20" i="70"/>
  <c r="AL20" i="70"/>
  <c r="AK20" i="70"/>
  <c r="AJ20" i="70"/>
  <c r="AI20" i="70"/>
  <c r="AH20" i="70"/>
  <c r="AG20" i="70"/>
  <c r="AF20" i="70"/>
  <c r="AD20" i="70"/>
  <c r="AD21" i="70" s="1"/>
  <c r="AC20" i="70"/>
  <c r="AC21" i="70" s="1"/>
  <c r="AB20" i="70"/>
  <c r="AB21" i="70" s="1"/>
  <c r="AA20" i="70"/>
  <c r="AA21" i="70" s="1"/>
  <c r="Z20" i="70"/>
  <c r="Z21" i="70" s="1"/>
  <c r="Y20" i="70"/>
  <c r="Y21" i="70" s="1"/>
  <c r="X20" i="70"/>
  <c r="X21" i="70" s="1"/>
  <c r="W20" i="70"/>
  <c r="W21" i="70" s="1"/>
  <c r="V20" i="70"/>
  <c r="V21" i="70" s="1"/>
  <c r="U20" i="70"/>
  <c r="U21" i="70" s="1"/>
  <c r="T20" i="70"/>
  <c r="T21" i="70" s="1"/>
  <c r="S20" i="70"/>
  <c r="S21" i="70" s="1"/>
  <c r="R20" i="70"/>
  <c r="R21" i="70" s="1"/>
  <c r="Q20" i="70"/>
  <c r="Q21" i="70" s="1"/>
  <c r="P20" i="70"/>
  <c r="P21" i="70" s="1"/>
  <c r="O20" i="70"/>
  <c r="O21" i="70" s="1"/>
  <c r="N20" i="70"/>
  <c r="N21" i="70" s="1"/>
  <c r="M20" i="70"/>
  <c r="M21" i="70" s="1"/>
  <c r="L20" i="70"/>
  <c r="L21" i="70" s="1"/>
  <c r="K20" i="70"/>
  <c r="K21" i="70" s="1"/>
  <c r="J20" i="70"/>
  <c r="J21" i="70" s="1"/>
  <c r="I20" i="70"/>
  <c r="I21" i="70" s="1"/>
  <c r="H20" i="70"/>
  <c r="H21" i="70" s="1"/>
  <c r="G20" i="70"/>
  <c r="G21" i="70" s="1"/>
  <c r="F20" i="70"/>
  <c r="F21" i="70" s="1"/>
  <c r="E20" i="70"/>
  <c r="E21" i="70" s="1"/>
  <c r="D20" i="70"/>
  <c r="D21" i="70" s="1"/>
  <c r="ES18" i="70"/>
  <c r="ES20" i="70" s="1"/>
  <c r="CM16" i="70"/>
  <c r="CM20" i="70" s="1"/>
  <c r="BC16" i="70"/>
  <c r="BC20" i="70" s="1"/>
  <c r="AE16" i="70"/>
  <c r="CW15" i="70"/>
  <c r="BS15" i="70"/>
  <c r="GO11" i="70"/>
  <c r="GN11" i="70"/>
  <c r="GM11" i="70"/>
  <c r="GL11" i="70"/>
  <c r="GK11" i="70"/>
  <c r="GJ11" i="70"/>
  <c r="GI11" i="70"/>
  <c r="GH11" i="70"/>
  <c r="GG11" i="70"/>
  <c r="GF11" i="70"/>
  <c r="GE11" i="70"/>
  <c r="GD11" i="70"/>
  <c r="GC11" i="70"/>
  <c r="GB11" i="70"/>
  <c r="GA11" i="70"/>
  <c r="FZ11" i="70"/>
  <c r="FY11" i="70"/>
  <c r="FX11" i="70"/>
  <c r="FW11" i="70"/>
  <c r="FV11" i="70"/>
  <c r="FU11" i="70"/>
  <c r="FT11" i="70"/>
  <c r="FS11" i="70"/>
  <c r="FR11" i="70"/>
  <c r="FQ11" i="70"/>
  <c r="FP11" i="70"/>
  <c r="FO11" i="70"/>
  <c r="FN11" i="70"/>
  <c r="FM11" i="70"/>
  <c r="FL11" i="70"/>
  <c r="FK11" i="70"/>
  <c r="FJ11" i="70"/>
  <c r="FI11" i="70"/>
  <c r="FH11" i="70"/>
  <c r="FG11" i="70"/>
  <c r="FF11" i="70"/>
  <c r="FE11" i="70"/>
  <c r="FD11" i="70"/>
  <c r="FC11" i="70"/>
  <c r="FB11" i="70"/>
  <c r="FA11" i="70"/>
  <c r="EZ11" i="70"/>
  <c r="EY11" i="70"/>
  <c r="EX11" i="70"/>
  <c r="EW11" i="70"/>
  <c r="EV11" i="70"/>
  <c r="EU11" i="70"/>
  <c r="ET11" i="70"/>
  <c r="ER11" i="70"/>
  <c r="EQ11" i="70"/>
  <c r="EP11" i="70"/>
  <c r="EO11" i="70"/>
  <c r="EN11" i="70"/>
  <c r="EM11" i="70"/>
  <c r="EL11" i="70"/>
  <c r="EK11" i="70"/>
  <c r="EI11" i="70"/>
  <c r="EH11" i="70"/>
  <c r="EG11" i="70"/>
  <c r="EF11" i="70"/>
  <c r="EE11" i="70"/>
  <c r="ED11" i="70"/>
  <c r="EC11" i="70"/>
  <c r="EB11" i="70"/>
  <c r="EA11" i="70"/>
  <c r="DZ11" i="70"/>
  <c r="DY11" i="70"/>
  <c r="DW11" i="70"/>
  <c r="DV11" i="70"/>
  <c r="DU11" i="70"/>
  <c r="DT11" i="70"/>
  <c r="DS11" i="70"/>
  <c r="DR11" i="70"/>
  <c r="DQ11" i="70"/>
  <c r="DP11" i="70"/>
  <c r="DO11" i="70"/>
  <c r="DN11" i="70"/>
  <c r="DM11" i="70"/>
  <c r="DL11" i="70"/>
  <c r="DK11" i="70"/>
  <c r="DJ11" i="70"/>
  <c r="DI11" i="70"/>
  <c r="DH11" i="70"/>
  <c r="DG11" i="70"/>
  <c r="DF11" i="70"/>
  <c r="DE11" i="70"/>
  <c r="DD11" i="70"/>
  <c r="DC11" i="70"/>
  <c r="DB11" i="70"/>
  <c r="DA11" i="70"/>
  <c r="CZ11" i="70"/>
  <c r="CY11" i="70"/>
  <c r="CX11" i="70"/>
  <c r="CW11" i="70"/>
  <c r="CV11" i="70"/>
  <c r="CU11" i="70"/>
  <c r="CT11" i="70"/>
  <c r="CS11" i="70"/>
  <c r="CR11" i="70"/>
  <c r="CQ11" i="70"/>
  <c r="CP11" i="70"/>
  <c r="CO11" i="70"/>
  <c r="CN11" i="70"/>
  <c r="CL11" i="70"/>
  <c r="CK11" i="70"/>
  <c r="CJ11" i="70"/>
  <c r="CI11" i="70"/>
  <c r="CH11" i="70"/>
  <c r="CG11" i="70"/>
  <c r="CF11" i="70"/>
  <c r="CE11" i="70"/>
  <c r="CD11" i="70"/>
  <c r="CC11" i="70"/>
  <c r="CB11" i="70"/>
  <c r="CA11" i="70"/>
  <c r="BZ11" i="70"/>
  <c r="BY11" i="70"/>
  <c r="BW11" i="70"/>
  <c r="BV11" i="70"/>
  <c r="BU11" i="70"/>
  <c r="BT11" i="70"/>
  <c r="BS11" i="70"/>
  <c r="BR11" i="70"/>
  <c r="BQ11" i="70"/>
  <c r="BP11" i="70"/>
  <c r="BO11" i="70"/>
  <c r="BN11" i="70"/>
  <c r="BM11" i="70"/>
  <c r="BL11" i="70"/>
  <c r="BK11" i="70"/>
  <c r="BJ11" i="70"/>
  <c r="BI11" i="70"/>
  <c r="BH11" i="70"/>
  <c r="BG11" i="70"/>
  <c r="BF11" i="70"/>
  <c r="BE11" i="70"/>
  <c r="BD11" i="70"/>
  <c r="BB11" i="70"/>
  <c r="BA11" i="70"/>
  <c r="AZ11" i="70"/>
  <c r="AY11" i="70"/>
  <c r="AX11" i="70"/>
  <c r="AW11" i="70"/>
  <c r="AV11" i="70"/>
  <c r="AU11" i="70"/>
  <c r="AT11" i="70"/>
  <c r="AS11" i="70"/>
  <c r="AR11" i="70"/>
  <c r="AQ11" i="70"/>
  <c r="AP11" i="70"/>
  <c r="AO11" i="70"/>
  <c r="AN11" i="70"/>
  <c r="AM11" i="70"/>
  <c r="AL11" i="70"/>
  <c r="AK11" i="70"/>
  <c r="AJ11" i="70"/>
  <c r="AI11" i="70"/>
  <c r="AH11" i="70"/>
  <c r="AG11" i="70"/>
  <c r="AF11" i="70"/>
  <c r="AD11" i="70"/>
  <c r="AD12" i="70" s="1"/>
  <c r="AC11" i="70"/>
  <c r="AC12" i="70" s="1"/>
  <c r="AB11" i="70"/>
  <c r="AB12" i="70" s="1"/>
  <c r="AA11" i="70"/>
  <c r="AA12" i="70" s="1"/>
  <c r="Z11" i="70"/>
  <c r="Z12" i="70" s="1"/>
  <c r="Y11" i="70"/>
  <c r="Y12" i="70" s="1"/>
  <c r="X11" i="70"/>
  <c r="X12" i="70" s="1"/>
  <c r="W11" i="70"/>
  <c r="W12" i="70" s="1"/>
  <c r="V11" i="70"/>
  <c r="V12" i="70" s="1"/>
  <c r="U11" i="70"/>
  <c r="U12" i="70" s="1"/>
  <c r="T11" i="70"/>
  <c r="T12" i="70" s="1"/>
  <c r="S11" i="70"/>
  <c r="S12" i="70" s="1"/>
  <c r="R11" i="70"/>
  <c r="R12" i="70" s="1"/>
  <c r="Q11" i="70"/>
  <c r="Q12" i="70" s="1"/>
  <c r="P11" i="70"/>
  <c r="P12" i="70" s="1"/>
  <c r="O11" i="70"/>
  <c r="O12" i="70" s="1"/>
  <c r="N11" i="70"/>
  <c r="N12" i="70" s="1"/>
  <c r="M11" i="70"/>
  <c r="M12" i="70" s="1"/>
  <c r="L11" i="70"/>
  <c r="L12" i="70" s="1"/>
  <c r="K11" i="70"/>
  <c r="K12" i="70" s="1"/>
  <c r="J11" i="70"/>
  <c r="J12" i="70" s="1"/>
  <c r="I11" i="70"/>
  <c r="I12" i="70" s="1"/>
  <c r="H11" i="70"/>
  <c r="H12" i="70" s="1"/>
  <c r="G11" i="70"/>
  <c r="G12" i="70" s="1"/>
  <c r="F11" i="70"/>
  <c r="F12" i="70" s="1"/>
  <c r="E11" i="70"/>
  <c r="E12" i="70" s="1"/>
  <c r="D11" i="70"/>
  <c r="D12" i="70" s="1"/>
  <c r="ES9" i="70"/>
  <c r="EJ7" i="70"/>
  <c r="EJ47" i="70" s="1"/>
  <c r="EJ56" i="70" s="1"/>
  <c r="DX7" i="70"/>
  <c r="DX47" i="70" s="1"/>
  <c r="DX56" i="70" s="1"/>
  <c r="CM7" i="70"/>
  <c r="BC7" i="70"/>
  <c r="BC47" i="70" s="1"/>
  <c r="BC56" i="70" s="1"/>
  <c r="AE7" i="70"/>
  <c r="CW6" i="70"/>
  <c r="AW3" i="70"/>
  <c r="AV3" i="70"/>
  <c r="AU3" i="70"/>
  <c r="AT3" i="70"/>
  <c r="AS3" i="70"/>
  <c r="AR3" i="70"/>
  <c r="AQ3" i="70"/>
  <c r="AP3" i="70"/>
  <c r="AO3" i="70"/>
  <c r="AN3" i="70"/>
  <c r="AM3" i="70"/>
  <c r="AL3" i="70"/>
  <c r="AK3" i="70"/>
  <c r="AJ3" i="70"/>
  <c r="AI3" i="70"/>
  <c r="AH3" i="70"/>
  <c r="AG3" i="70"/>
  <c r="AF3" i="70"/>
  <c r="AE3" i="70"/>
  <c r="AD3" i="70"/>
  <c r="AC3" i="70"/>
  <c r="AB3" i="70"/>
  <c r="AA3" i="70"/>
  <c r="Z3" i="70"/>
  <c r="Y3" i="70"/>
  <c r="X3" i="70"/>
  <c r="W3" i="70"/>
  <c r="V3" i="70"/>
  <c r="U3" i="70"/>
  <c r="T3" i="70"/>
  <c r="S3" i="70"/>
  <c r="R3" i="70"/>
  <c r="Q3" i="70"/>
  <c r="P3" i="70"/>
  <c r="O3" i="70"/>
  <c r="N3" i="70"/>
  <c r="M3" i="70"/>
  <c r="L3" i="70"/>
  <c r="K3" i="70"/>
  <c r="J3" i="70"/>
  <c r="I3" i="70"/>
  <c r="H3" i="70"/>
  <c r="G3" i="70"/>
  <c r="F3" i="70"/>
  <c r="E3" i="70"/>
  <c r="D3" i="70"/>
  <c r="AX2" i="70"/>
  <c r="AX1" i="70" s="1"/>
  <c r="AW2" i="70"/>
  <c r="AV2" i="70"/>
  <c r="AU2" i="70"/>
  <c r="AT2" i="70"/>
  <c r="AS2" i="70"/>
  <c r="AR2" i="70"/>
  <c r="AQ2" i="70"/>
  <c r="AP2" i="70"/>
  <c r="AO2" i="70"/>
  <c r="AN2" i="70"/>
  <c r="AM2" i="70"/>
  <c r="AL2" i="70"/>
  <c r="AK2" i="70"/>
  <c r="AJ2" i="70"/>
  <c r="AI2" i="70"/>
  <c r="AH2" i="70"/>
  <c r="AG2" i="70"/>
  <c r="AF2" i="70"/>
  <c r="AE2" i="70"/>
  <c r="AD2" i="70"/>
  <c r="AC2" i="70"/>
  <c r="AB2" i="70"/>
  <c r="AA2" i="70"/>
  <c r="Z2" i="70"/>
  <c r="Y2" i="70"/>
  <c r="GO1" i="70"/>
  <c r="GN1" i="70"/>
  <c r="GM1" i="70"/>
  <c r="GL1" i="70"/>
  <c r="GK1" i="70"/>
  <c r="GJ1" i="70"/>
  <c r="GI1" i="70"/>
  <c r="GH1" i="70"/>
  <c r="GG1" i="70"/>
  <c r="GF1" i="70"/>
  <c r="GE1" i="70"/>
  <c r="GD1" i="70"/>
  <c r="GC1" i="70"/>
  <c r="GB1" i="70"/>
  <c r="GA1" i="70"/>
  <c r="FZ1" i="70"/>
  <c r="FY1" i="70"/>
  <c r="FX1" i="70"/>
  <c r="FW1" i="70"/>
  <c r="FV1" i="70"/>
  <c r="FU1" i="70"/>
  <c r="FT1" i="70"/>
  <c r="FS1" i="70"/>
  <c r="FR1" i="70"/>
  <c r="FQ1" i="70"/>
  <c r="FP1" i="70"/>
  <c r="FO1" i="70"/>
  <c r="FN1" i="70"/>
  <c r="FM1" i="70"/>
  <c r="FL1" i="70"/>
  <c r="FK1" i="70"/>
  <c r="FJ1" i="70"/>
  <c r="FI1" i="70"/>
  <c r="FH1" i="70"/>
  <c r="FG1" i="70"/>
  <c r="FF1" i="70"/>
  <c r="FE1" i="70"/>
  <c r="FD1" i="70"/>
  <c r="FC1" i="70"/>
  <c r="FB1" i="70"/>
  <c r="FA1" i="70"/>
  <c r="EZ1" i="70"/>
  <c r="EY1" i="70"/>
  <c r="EX1" i="70"/>
  <c r="EW1" i="70"/>
  <c r="EV1" i="70"/>
  <c r="EU1" i="70"/>
  <c r="ET1" i="70"/>
  <c r="ES1" i="70"/>
  <c r="ER1" i="70"/>
  <c r="EQ1" i="70"/>
  <c r="EP1" i="70"/>
  <c r="EO1" i="70"/>
  <c r="EN1" i="70"/>
  <c r="EM1" i="70"/>
  <c r="EL1" i="70"/>
  <c r="EK1" i="70"/>
  <c r="EJ1" i="70"/>
  <c r="EI1" i="70"/>
  <c r="EH1" i="70"/>
  <c r="EG1" i="70"/>
  <c r="EF1" i="70"/>
  <c r="EE1" i="70"/>
  <c r="ED1" i="70"/>
  <c r="EC1" i="70"/>
  <c r="EB1" i="70"/>
  <c r="EA1" i="70"/>
  <c r="DZ1" i="70"/>
  <c r="DY1" i="70"/>
  <c r="DX1" i="70"/>
  <c r="DW1" i="70"/>
  <c r="DV1" i="70"/>
  <c r="DU1" i="70"/>
  <c r="DT1" i="70"/>
  <c r="DS1" i="70"/>
  <c r="DR1" i="70"/>
  <c r="DQ1" i="70"/>
  <c r="DP1" i="70"/>
  <c r="DO1" i="70"/>
  <c r="DN1" i="70"/>
  <c r="DM1" i="70"/>
  <c r="DL1" i="70"/>
  <c r="DK1" i="70"/>
  <c r="DJ1" i="70"/>
  <c r="DI1" i="70"/>
  <c r="DH1" i="70"/>
  <c r="DG1" i="70"/>
  <c r="DF1" i="70"/>
  <c r="DE1" i="70"/>
  <c r="DD1" i="70"/>
  <c r="DC1" i="70"/>
  <c r="DB1" i="70"/>
  <c r="DA1" i="70"/>
  <c r="CZ1" i="70"/>
  <c r="CY1" i="70"/>
  <c r="CX1" i="70"/>
  <c r="CW1" i="70"/>
  <c r="CV1" i="70"/>
  <c r="CU1" i="70"/>
  <c r="CT1" i="70"/>
  <c r="CS1" i="70"/>
  <c r="CR1" i="70"/>
  <c r="CQ1" i="70"/>
  <c r="CP1" i="70"/>
  <c r="CO1" i="70"/>
  <c r="CN1" i="70"/>
  <c r="CM1" i="70"/>
  <c r="AB1" i="70" l="1"/>
  <c r="AR1" i="70"/>
  <c r="CM47" i="70"/>
  <c r="CM56" i="70" s="1"/>
  <c r="CM100" i="70" s="1"/>
  <c r="AE20" i="70"/>
  <c r="AE21" i="70" s="1"/>
  <c r="AF15" i="70" s="1"/>
  <c r="AF21" i="70" s="1"/>
  <c r="AG15" i="70" s="1"/>
  <c r="AG21" i="70" s="1"/>
  <c r="AH15" i="70" s="1"/>
  <c r="AH21" i="70" s="1"/>
  <c r="AI15" i="70" s="1"/>
  <c r="AI21" i="70" s="1"/>
  <c r="AJ15" i="70" s="1"/>
  <c r="AJ21" i="70" s="1"/>
  <c r="AK15" i="70" s="1"/>
  <c r="AK21" i="70" s="1"/>
  <c r="AL15" i="70" s="1"/>
  <c r="AL21" i="70" s="1"/>
  <c r="AM15" i="70" s="1"/>
  <c r="AM21" i="70" s="1"/>
  <c r="AN15" i="70" s="1"/>
  <c r="AN21" i="70" s="1"/>
  <c r="AO15" i="70" s="1"/>
  <c r="AO21" i="70" s="1"/>
  <c r="AP15" i="70" s="1"/>
  <c r="AP21" i="70" s="1"/>
  <c r="AQ15" i="70" s="1"/>
  <c r="AQ21" i="70" s="1"/>
  <c r="AR15" i="70" s="1"/>
  <c r="AR21" i="70" s="1"/>
  <c r="AS15" i="70" s="1"/>
  <c r="AS21" i="70" s="1"/>
  <c r="AT15" i="70" s="1"/>
  <c r="AT21" i="70" s="1"/>
  <c r="AU15" i="70" s="1"/>
  <c r="AU21" i="70" s="1"/>
  <c r="AV15" i="70" s="1"/>
  <c r="AV21" i="70" s="1"/>
  <c r="AW15" i="70" s="1"/>
  <c r="AW21" i="70" s="1"/>
  <c r="AX15" i="70" s="1"/>
  <c r="AX21" i="70" s="1"/>
  <c r="AY15" i="70" s="1"/>
  <c r="AY21" i="70" s="1"/>
  <c r="AZ15" i="70" s="1"/>
  <c r="AZ21" i="70" s="1"/>
  <c r="BA15" i="70" s="1"/>
  <c r="BA21" i="70" s="1"/>
  <c r="BB15" i="70" s="1"/>
  <c r="BB21" i="70" s="1"/>
  <c r="BC15" i="70" s="1"/>
  <c r="BC21" i="70" s="1"/>
  <c r="BD15" i="70" s="1"/>
  <c r="BD21" i="70" s="1"/>
  <c r="BE15" i="70" s="1"/>
  <c r="BE21" i="70" s="1"/>
  <c r="BF15" i="70" s="1"/>
  <c r="BF21" i="70" s="1"/>
  <c r="BG15" i="70" s="1"/>
  <c r="BG21" i="70" s="1"/>
  <c r="BH15" i="70" s="1"/>
  <c r="BH21" i="70" s="1"/>
  <c r="BI15" i="70" s="1"/>
  <c r="BI21" i="70" s="1"/>
  <c r="BJ15" i="70" s="1"/>
  <c r="BJ21" i="70" s="1"/>
  <c r="BK15" i="70" s="1"/>
  <c r="BK21" i="70" s="1"/>
  <c r="BL15" i="70" s="1"/>
  <c r="BL21" i="70" s="1"/>
  <c r="BM15" i="70" s="1"/>
  <c r="BM21" i="70" s="1"/>
  <c r="BN15" i="70" s="1"/>
  <c r="BN21" i="70" s="1"/>
  <c r="BO15" i="70" s="1"/>
  <c r="BO21" i="70" s="1"/>
  <c r="BP15" i="70" s="1"/>
  <c r="BP21" i="70" s="1"/>
  <c r="BQ15" i="70" s="1"/>
  <c r="BQ21" i="70" s="1"/>
  <c r="BR15" i="70" s="1"/>
  <c r="AE47" i="70"/>
  <c r="AE56" i="70" s="1"/>
  <c r="AE11" i="70"/>
  <c r="AE12" i="70" s="1"/>
  <c r="ES53" i="70"/>
  <c r="ES56" i="70" s="1"/>
  <c r="ES100" i="70" s="1"/>
  <c r="O23" i="72"/>
  <c r="P7" i="72"/>
  <c r="FB100" i="70"/>
  <c r="FN100" i="70"/>
  <c r="FR100" i="70"/>
  <c r="GD100" i="70"/>
  <c r="GH100" i="70"/>
  <c r="BG100" i="70"/>
  <c r="BK100" i="70"/>
  <c r="AU1" i="70"/>
  <c r="AH100" i="70"/>
  <c r="AP100" i="70"/>
  <c r="AT100" i="70"/>
  <c r="AX100" i="70"/>
  <c r="DC100" i="70"/>
  <c r="DG100" i="70"/>
  <c r="DK100" i="70"/>
  <c r="DS100" i="70"/>
  <c r="EA100" i="70"/>
  <c r="EI100" i="70"/>
  <c r="EM100" i="70"/>
  <c r="EQ100" i="70"/>
  <c r="M23" i="72"/>
  <c r="BA100" i="70"/>
  <c r="D100" i="70"/>
  <c r="I23" i="72"/>
  <c r="AA1" i="70"/>
  <c r="AE1" i="70"/>
  <c r="AI1" i="70"/>
  <c r="AM1" i="70"/>
  <c r="AQ1" i="70"/>
  <c r="BC100" i="70"/>
  <c r="CD100" i="70"/>
  <c r="CH100" i="70"/>
  <c r="DL100" i="70"/>
  <c r="EX100" i="70"/>
  <c r="FF100" i="70"/>
  <c r="FJ100" i="70"/>
  <c r="FV100" i="70"/>
  <c r="FZ100" i="70"/>
  <c r="GL100" i="70"/>
  <c r="AF1" i="70"/>
  <c r="AJ1" i="70"/>
  <c r="AN1" i="70"/>
  <c r="AV1" i="70"/>
  <c r="BB100" i="70"/>
  <c r="BF100" i="70"/>
  <c r="BN100" i="70"/>
  <c r="BR100" i="70"/>
  <c r="BV100" i="70"/>
  <c r="CA96" i="70"/>
  <c r="CB91" i="70" s="1"/>
  <c r="E44" i="71"/>
  <c r="F17" i="71"/>
  <c r="G17" i="71" s="1"/>
  <c r="Y1" i="70"/>
  <c r="AC1" i="70"/>
  <c r="AG1" i="70"/>
  <c r="AK1" i="70"/>
  <c r="AO1" i="70"/>
  <c r="AS1" i="70"/>
  <c r="AW1" i="70"/>
  <c r="AT1" i="70"/>
  <c r="DX100" i="70"/>
  <c r="CM11" i="70"/>
  <c r="BM100" i="70"/>
  <c r="AE100" i="70"/>
  <c r="BC11" i="70"/>
  <c r="DX11" i="70"/>
  <c r="AG100" i="70"/>
  <c r="AW100" i="70"/>
  <c r="DZ100" i="70"/>
  <c r="E96" i="70"/>
  <c r="F91" i="70" s="1"/>
  <c r="F96" i="70" s="1"/>
  <c r="G91" i="70" s="1"/>
  <c r="G96" i="70" s="1"/>
  <c r="H91" i="70" s="1"/>
  <c r="H96" i="70" s="1"/>
  <c r="I91" i="70" s="1"/>
  <c r="I96" i="70" s="1"/>
  <c r="J91" i="70" s="1"/>
  <c r="J96" i="70" s="1"/>
  <c r="K91" i="70" s="1"/>
  <c r="K96" i="70" s="1"/>
  <c r="L91" i="70" s="1"/>
  <c r="L96" i="70" s="1"/>
  <c r="M91" i="70" s="1"/>
  <c r="M96" i="70" s="1"/>
  <c r="N91" i="70" s="1"/>
  <c r="N96" i="70" s="1"/>
  <c r="O91" i="70" s="1"/>
  <c r="O96" i="70" s="1"/>
  <c r="P91" i="70" s="1"/>
  <c r="P96" i="70" s="1"/>
  <c r="Q91" i="70" s="1"/>
  <c r="Q96" i="70" s="1"/>
  <c r="R91" i="70" s="1"/>
  <c r="R96" i="70" s="1"/>
  <c r="S91" i="70" s="1"/>
  <c r="S96" i="70" s="1"/>
  <c r="T91" i="70" s="1"/>
  <c r="T96" i="70" s="1"/>
  <c r="U91" i="70" s="1"/>
  <c r="U96" i="70" s="1"/>
  <c r="V91" i="70" s="1"/>
  <c r="V96" i="70" s="1"/>
  <c r="W91" i="70" s="1"/>
  <c r="W96" i="70" s="1"/>
  <c r="X91" i="70" s="1"/>
  <c r="X96" i="70" s="1"/>
  <c r="Y91" i="70" s="1"/>
  <c r="Y96" i="70" s="1"/>
  <c r="Z91" i="70" s="1"/>
  <c r="Z96" i="70" s="1"/>
  <c r="AA91" i="70" s="1"/>
  <c r="AA96" i="70" s="1"/>
  <c r="AB91" i="70" s="1"/>
  <c r="AB96" i="70" s="1"/>
  <c r="AC91" i="70" s="1"/>
  <c r="AC96" i="70" s="1"/>
  <c r="AD91" i="70" s="1"/>
  <c r="AD96" i="70" s="1"/>
  <c r="AE91" i="70" s="1"/>
  <c r="AE96" i="70" s="1"/>
  <c r="AF91" i="70" s="1"/>
  <c r="AF96" i="70" s="1"/>
  <c r="AG91" i="70" s="1"/>
  <c r="AG96" i="70" s="1"/>
  <c r="AH91" i="70" s="1"/>
  <c r="AH96" i="70" s="1"/>
  <c r="AI91" i="70" s="1"/>
  <c r="AI96" i="70" s="1"/>
  <c r="AJ91" i="70" s="1"/>
  <c r="AJ96" i="70" s="1"/>
  <c r="AK91" i="70" s="1"/>
  <c r="AK96" i="70" s="1"/>
  <c r="AL91" i="70" s="1"/>
  <c r="AL96" i="70" s="1"/>
  <c r="AM91" i="70" s="1"/>
  <c r="AM96" i="70" s="1"/>
  <c r="AN91" i="70" s="1"/>
  <c r="AN96" i="70" s="1"/>
  <c r="AO91" i="70" s="1"/>
  <c r="AO96" i="70" s="1"/>
  <c r="AP91" i="70" s="1"/>
  <c r="AP96" i="70" s="1"/>
  <c r="AQ91" i="70" s="1"/>
  <c r="AQ96" i="70" s="1"/>
  <c r="AR91" i="70" s="1"/>
  <c r="AR96" i="70" s="1"/>
  <c r="AS91" i="70" s="1"/>
  <c r="AS96" i="70" s="1"/>
  <c r="AT91" i="70" s="1"/>
  <c r="AT96" i="70" s="1"/>
  <c r="AU91" i="70" s="1"/>
  <c r="AU96" i="70" s="1"/>
  <c r="AV91" i="70" s="1"/>
  <c r="AV96" i="70" s="1"/>
  <c r="AW91" i="70" s="1"/>
  <c r="AW96" i="70" s="1"/>
  <c r="AX91" i="70" s="1"/>
  <c r="AX96" i="70" s="1"/>
  <c r="AY91" i="70" s="1"/>
  <c r="AY96" i="70" s="1"/>
  <c r="AZ91" i="70" s="1"/>
  <c r="AZ96" i="70" s="1"/>
  <c r="BA91" i="70" s="1"/>
  <c r="BA96" i="70" s="1"/>
  <c r="BB91" i="70" s="1"/>
  <c r="BB96" i="70" s="1"/>
  <c r="BC91" i="70" s="1"/>
  <c r="BC96" i="70" s="1"/>
  <c r="BD91" i="70" s="1"/>
  <c r="BD96" i="70" s="1"/>
  <c r="BE91" i="70" s="1"/>
  <c r="BE96" i="70" s="1"/>
  <c r="BF91" i="70" s="1"/>
  <c r="BF96" i="70" s="1"/>
  <c r="BG91" i="70" s="1"/>
  <c r="BG96" i="70" s="1"/>
  <c r="BH91" i="70" s="1"/>
  <c r="BH96" i="70" s="1"/>
  <c r="BI91" i="70" s="1"/>
  <c r="BI96" i="70" s="1"/>
  <c r="BJ91" i="70" s="1"/>
  <c r="BJ96" i="70" s="1"/>
  <c r="BK91" i="70" s="1"/>
  <c r="BK96" i="70" s="1"/>
  <c r="BL91" i="70" s="1"/>
  <c r="BL96" i="70" s="1"/>
  <c r="BM91" i="70" s="1"/>
  <c r="BM96" i="70" s="1"/>
  <c r="BN91" i="70" s="1"/>
  <c r="BN96" i="70" s="1"/>
  <c r="BO91" i="70" s="1"/>
  <c r="BO96" i="70" s="1"/>
  <c r="BP91" i="70" s="1"/>
  <c r="BP96" i="70" s="1"/>
  <c r="BQ91" i="70" s="1"/>
  <c r="BQ96" i="70" s="1"/>
  <c r="BR91" i="70" s="1"/>
  <c r="CW21" i="70"/>
  <c r="CX15" i="70" s="1"/>
  <c r="CX21" i="70" s="1"/>
  <c r="CY15" i="70" s="1"/>
  <c r="CY21" i="70" s="1"/>
  <c r="CZ15" i="70" s="1"/>
  <c r="CZ21" i="70" s="1"/>
  <c r="DA15" i="70" s="1"/>
  <c r="DA21" i="70" s="1"/>
  <c r="DB15" i="70" s="1"/>
  <c r="DB21" i="70" s="1"/>
  <c r="DC15" i="70" s="1"/>
  <c r="DC21" i="70" s="1"/>
  <c r="DD15" i="70" s="1"/>
  <c r="DD21" i="70" s="1"/>
  <c r="DE15" i="70" s="1"/>
  <c r="DE21" i="70" s="1"/>
  <c r="DF15" i="70" s="1"/>
  <c r="DF21" i="70" s="1"/>
  <c r="DG15" i="70" s="1"/>
  <c r="DG21" i="70" s="1"/>
  <c r="DH15" i="70" s="1"/>
  <c r="DH21" i="70" s="1"/>
  <c r="DI15" i="70" s="1"/>
  <c r="DI21" i="70" s="1"/>
  <c r="DJ15" i="70" s="1"/>
  <c r="DJ21" i="70" s="1"/>
  <c r="DK15" i="70" s="1"/>
  <c r="DK21" i="70" s="1"/>
  <c r="DL15" i="70" s="1"/>
  <c r="DL21" i="70" s="1"/>
  <c r="DM15" i="70" s="1"/>
  <c r="DM21" i="70" s="1"/>
  <c r="DN15" i="70" s="1"/>
  <c r="DN21" i="70" s="1"/>
  <c r="DO15" i="70" s="1"/>
  <c r="DO21" i="70" s="1"/>
  <c r="DP15" i="70" s="1"/>
  <c r="DP21" i="70" s="1"/>
  <c r="DQ15" i="70" s="1"/>
  <c r="DQ21" i="70" s="1"/>
  <c r="DR15" i="70" s="1"/>
  <c r="DR21" i="70" s="1"/>
  <c r="DS15" i="70" s="1"/>
  <c r="DS21" i="70" s="1"/>
  <c r="DT15" i="70" s="1"/>
  <c r="DT21" i="70" s="1"/>
  <c r="DU15" i="70" s="1"/>
  <c r="DU21" i="70" s="1"/>
  <c r="DV15" i="70" s="1"/>
  <c r="DV21" i="70" s="1"/>
  <c r="DW15" i="70" s="1"/>
  <c r="DW21" i="70" s="1"/>
  <c r="DX15" i="70" s="1"/>
  <c r="DX21" i="70" s="1"/>
  <c r="DY15" i="70" s="1"/>
  <c r="DY21" i="70" s="1"/>
  <c r="DZ15" i="70" s="1"/>
  <c r="DZ21" i="70" s="1"/>
  <c r="EA15" i="70" s="1"/>
  <c r="EA21" i="70" s="1"/>
  <c r="EB15" i="70" s="1"/>
  <c r="EB21" i="70" s="1"/>
  <c r="EC15" i="70" s="1"/>
  <c r="EC21" i="70" s="1"/>
  <c r="ED15" i="70" s="1"/>
  <c r="ED21" i="70" s="1"/>
  <c r="EE15" i="70" s="1"/>
  <c r="EE21" i="70" s="1"/>
  <c r="EF15" i="70" s="1"/>
  <c r="EF21" i="70" s="1"/>
  <c r="EG15" i="70" s="1"/>
  <c r="EG21" i="70" s="1"/>
  <c r="EH15" i="70" s="1"/>
  <c r="EH21" i="70" s="1"/>
  <c r="EI15" i="70" s="1"/>
  <c r="EI21" i="70" s="1"/>
  <c r="EJ15" i="70" s="1"/>
  <c r="EJ21" i="70" s="1"/>
  <c r="EK15" i="70" s="1"/>
  <c r="EK21" i="70" s="1"/>
  <c r="EL15" i="70" s="1"/>
  <c r="EL21" i="70" s="1"/>
  <c r="EM15" i="70" s="1"/>
  <c r="EM21" i="70" s="1"/>
  <c r="EN15" i="70" s="1"/>
  <c r="EN21" i="70" s="1"/>
  <c r="EO15" i="70" s="1"/>
  <c r="EO21" i="70" s="1"/>
  <c r="EP15" i="70" s="1"/>
  <c r="EP21" i="70" s="1"/>
  <c r="EQ15" i="70" s="1"/>
  <c r="EQ21" i="70" s="1"/>
  <c r="ER15" i="70" s="1"/>
  <c r="ER21" i="70" s="1"/>
  <c r="ES15" i="70" s="1"/>
  <c r="ES21" i="70" s="1"/>
  <c r="ET15" i="70" s="1"/>
  <c r="ET21" i="70" s="1"/>
  <c r="EU15" i="70" s="1"/>
  <c r="EU21" i="70" s="1"/>
  <c r="EV15" i="70" s="1"/>
  <c r="EV21" i="70" s="1"/>
  <c r="EW15" i="70" s="1"/>
  <c r="EW21" i="70" s="1"/>
  <c r="EX15" i="70" s="1"/>
  <c r="EX21" i="70" s="1"/>
  <c r="EY15" i="70" s="1"/>
  <c r="EY21" i="70" s="1"/>
  <c r="EZ15" i="70" s="1"/>
  <c r="EZ21" i="70" s="1"/>
  <c r="FA15" i="70" s="1"/>
  <c r="FA21" i="70" s="1"/>
  <c r="FB15" i="70" s="1"/>
  <c r="FB21" i="70" s="1"/>
  <c r="FC15" i="70" s="1"/>
  <c r="FC21" i="70" s="1"/>
  <c r="FD15" i="70" s="1"/>
  <c r="FD21" i="70" s="1"/>
  <c r="FE15" i="70" s="1"/>
  <c r="FE21" i="70" s="1"/>
  <c r="FF15" i="70" s="1"/>
  <c r="FF21" i="70" s="1"/>
  <c r="FG15" i="70" s="1"/>
  <c r="FG21" i="70" s="1"/>
  <c r="FH15" i="70" s="1"/>
  <c r="FH21" i="70" s="1"/>
  <c r="FI15" i="70" s="1"/>
  <c r="FI21" i="70" s="1"/>
  <c r="FJ15" i="70" s="1"/>
  <c r="FJ21" i="70" s="1"/>
  <c r="FK15" i="70" s="1"/>
  <c r="FK21" i="70" s="1"/>
  <c r="FL15" i="70" s="1"/>
  <c r="FL21" i="70" s="1"/>
  <c r="FM15" i="70" s="1"/>
  <c r="FM21" i="70" s="1"/>
  <c r="FN15" i="70" s="1"/>
  <c r="FN21" i="70" s="1"/>
  <c r="FO15" i="70" s="1"/>
  <c r="FO21" i="70" s="1"/>
  <c r="FP15" i="70" s="1"/>
  <c r="FP21" i="70" s="1"/>
  <c r="FQ15" i="70" s="1"/>
  <c r="FQ21" i="70" s="1"/>
  <c r="FR15" i="70" s="1"/>
  <c r="FR21" i="70" s="1"/>
  <c r="FS15" i="70" s="1"/>
  <c r="FS21" i="70" s="1"/>
  <c r="FT15" i="70" s="1"/>
  <c r="FT21" i="70" s="1"/>
  <c r="FU15" i="70" s="1"/>
  <c r="FU21" i="70" s="1"/>
  <c r="FV15" i="70" s="1"/>
  <c r="FV21" i="70" s="1"/>
  <c r="FW15" i="70" s="1"/>
  <c r="FW21" i="70" s="1"/>
  <c r="FX15" i="70" s="1"/>
  <c r="FX21" i="70" s="1"/>
  <c r="FY15" i="70" s="1"/>
  <c r="FY21" i="70" s="1"/>
  <c r="FZ15" i="70" s="1"/>
  <c r="FZ21" i="70" s="1"/>
  <c r="GA15" i="70" s="1"/>
  <c r="GA21" i="70" s="1"/>
  <c r="GB15" i="70" s="1"/>
  <c r="GB21" i="70" s="1"/>
  <c r="GC15" i="70" s="1"/>
  <c r="GC21" i="70" s="1"/>
  <c r="GD15" i="70" s="1"/>
  <c r="GD21" i="70" s="1"/>
  <c r="GE15" i="70" s="1"/>
  <c r="GE21" i="70" s="1"/>
  <c r="GF15" i="70" s="1"/>
  <c r="GF21" i="70" s="1"/>
  <c r="GG15" i="70" s="1"/>
  <c r="GG21" i="70" s="1"/>
  <c r="GH15" i="70" s="1"/>
  <c r="GH21" i="70" s="1"/>
  <c r="GI15" i="70" s="1"/>
  <c r="GI21" i="70" s="1"/>
  <c r="GJ15" i="70" s="1"/>
  <c r="GJ21" i="70" s="1"/>
  <c r="GK15" i="70" s="1"/>
  <c r="GK21" i="70" s="1"/>
  <c r="GL15" i="70" s="1"/>
  <c r="GL21" i="70" s="1"/>
  <c r="GM15" i="70" s="1"/>
  <c r="GM21" i="70" s="1"/>
  <c r="GN15" i="70" s="1"/>
  <c r="GN21" i="70" s="1"/>
  <c r="GO15" i="70" s="1"/>
  <c r="AY100" i="70"/>
  <c r="BS100" i="70"/>
  <c r="BW100" i="70"/>
  <c r="CQ100" i="70"/>
  <c r="DO100" i="70"/>
  <c r="DW100" i="70"/>
  <c r="EE100" i="70"/>
  <c r="EU100" i="70"/>
  <c r="DY100" i="70"/>
  <c r="CV32" i="70"/>
  <c r="CW24" i="70" s="1"/>
  <c r="CW32" i="70" s="1"/>
  <c r="CX24" i="70" s="1"/>
  <c r="Z1" i="70"/>
  <c r="AD1" i="70"/>
  <c r="AH1" i="70"/>
  <c r="AL1" i="70"/>
  <c r="AP1" i="70"/>
  <c r="CW12" i="70"/>
  <c r="CX6" i="70" s="1"/>
  <c r="CX12" i="70" s="1"/>
  <c r="CY6" i="70" s="1"/>
  <c r="CY12" i="70" s="1"/>
  <c r="CZ6" i="70" s="1"/>
  <c r="CZ12" i="70" s="1"/>
  <c r="DA6" i="70" s="1"/>
  <c r="DA12" i="70" s="1"/>
  <c r="DB6" i="70" s="1"/>
  <c r="DB12" i="70" s="1"/>
  <c r="DC6" i="70" s="1"/>
  <c r="DC12" i="70" s="1"/>
  <c r="DD6" i="70" s="1"/>
  <c r="DD12" i="70" s="1"/>
  <c r="DE6" i="70" s="1"/>
  <c r="DE12" i="70" s="1"/>
  <c r="DF6" i="70" s="1"/>
  <c r="DF12" i="70" s="1"/>
  <c r="DG6" i="70" s="1"/>
  <c r="DG12" i="70" s="1"/>
  <c r="DH6" i="70" s="1"/>
  <c r="DH12" i="70" s="1"/>
  <c r="DI6" i="70" s="1"/>
  <c r="DI12" i="70" s="1"/>
  <c r="DJ6" i="70" s="1"/>
  <c r="DJ12" i="70" s="1"/>
  <c r="DK6" i="70" s="1"/>
  <c r="DK12" i="70" s="1"/>
  <c r="DL6" i="70" s="1"/>
  <c r="DL12" i="70" s="1"/>
  <c r="DM6" i="70" s="1"/>
  <c r="DM12" i="70" s="1"/>
  <c r="DN6" i="70" s="1"/>
  <c r="DN12" i="70" s="1"/>
  <c r="DO6" i="70" s="1"/>
  <c r="DO12" i="70" s="1"/>
  <c r="DP6" i="70" s="1"/>
  <c r="DP12" i="70" s="1"/>
  <c r="DQ6" i="70" s="1"/>
  <c r="DQ12" i="70" s="1"/>
  <c r="DR6" i="70" s="1"/>
  <c r="DR12" i="70" s="1"/>
  <c r="DS6" i="70" s="1"/>
  <c r="DS12" i="70" s="1"/>
  <c r="DT6" i="70" s="1"/>
  <c r="DT12" i="70" s="1"/>
  <c r="DU6" i="70" s="1"/>
  <c r="DU12" i="70" s="1"/>
  <c r="DV6" i="70" s="1"/>
  <c r="DV12" i="70" s="1"/>
  <c r="DW6" i="70" s="1"/>
  <c r="DW12" i="70" s="1"/>
  <c r="DX6" i="70" s="1"/>
  <c r="DX12" i="70" s="1"/>
  <c r="DY6" i="70" s="1"/>
  <c r="DY12" i="70" s="1"/>
  <c r="DZ6" i="70" s="1"/>
  <c r="DZ12" i="70" s="1"/>
  <c r="EA6" i="70" s="1"/>
  <c r="EA12" i="70" s="1"/>
  <c r="EB6" i="70" s="1"/>
  <c r="EB12" i="70" s="1"/>
  <c r="EC6" i="70" s="1"/>
  <c r="EC12" i="70" s="1"/>
  <c r="ED6" i="70" s="1"/>
  <c r="ED12" i="70" s="1"/>
  <c r="EE6" i="70" s="1"/>
  <c r="EE12" i="70" s="1"/>
  <c r="EF6" i="70" s="1"/>
  <c r="EF12" i="70" s="1"/>
  <c r="EG6" i="70" s="1"/>
  <c r="EG12" i="70" s="1"/>
  <c r="EH6" i="70" s="1"/>
  <c r="EH12" i="70" s="1"/>
  <c r="EI6" i="70" s="1"/>
  <c r="EI12" i="70" s="1"/>
  <c r="EJ6" i="70" s="1"/>
  <c r="BO100" i="70"/>
  <c r="AZ100" i="70"/>
  <c r="BD100" i="70"/>
  <c r="BH100" i="70"/>
  <c r="BL100" i="70"/>
  <c r="BP100" i="70"/>
  <c r="BT100" i="70"/>
  <c r="CJ100" i="70"/>
  <c r="CN100" i="70"/>
  <c r="CR100" i="70"/>
  <c r="CV100" i="70"/>
  <c r="CZ100" i="70"/>
  <c r="DD100" i="70"/>
  <c r="DH100" i="70"/>
  <c r="DP100" i="70"/>
  <c r="DT100" i="70"/>
  <c r="EB100" i="70"/>
  <c r="EF100" i="70"/>
  <c r="EN100" i="70"/>
  <c r="ER100" i="70"/>
  <c r="AK100" i="70"/>
  <c r="BQ100" i="70"/>
  <c r="H100" i="70"/>
  <c r="L100" i="70"/>
  <c r="P100" i="70"/>
  <c r="T100" i="70"/>
  <c r="X100" i="70"/>
  <c r="AB100" i="70"/>
  <c r="AL100" i="70"/>
  <c r="CC100" i="70"/>
  <c r="BY100" i="70"/>
  <c r="CG100" i="70"/>
  <c r="CK100" i="70"/>
  <c r="CO100" i="70"/>
  <c r="CS100" i="70"/>
  <c r="CW100" i="70"/>
  <c r="DA100" i="70"/>
  <c r="DE100" i="70"/>
  <c r="DI100" i="70"/>
  <c r="DM100" i="70"/>
  <c r="DQ100" i="70"/>
  <c r="DU100" i="70"/>
  <c r="EC100" i="70"/>
  <c r="EG100" i="70"/>
  <c r="EK100" i="70"/>
  <c r="EO100" i="70"/>
  <c r="EW100" i="70"/>
  <c r="FA100" i="70"/>
  <c r="FE100" i="70"/>
  <c r="FI100" i="70"/>
  <c r="FM100" i="70"/>
  <c r="FQ100" i="70"/>
  <c r="FU100" i="70"/>
  <c r="FY100" i="70"/>
  <c r="GC100" i="70"/>
  <c r="GG100" i="70"/>
  <c r="GK100" i="70"/>
  <c r="GO100" i="70"/>
  <c r="E68" i="70"/>
  <c r="F60" i="70" s="1"/>
  <c r="F68" i="70" s="1"/>
  <c r="G60" i="70" s="1"/>
  <c r="G68" i="70" s="1"/>
  <c r="H60" i="70" s="1"/>
  <c r="H68" i="70" s="1"/>
  <c r="I60" i="70" s="1"/>
  <c r="I68" i="70" s="1"/>
  <c r="J60" i="70" s="1"/>
  <c r="J68" i="70" s="1"/>
  <c r="K60" i="70" s="1"/>
  <c r="K68" i="70" s="1"/>
  <c r="L60" i="70" s="1"/>
  <c r="L68" i="70" s="1"/>
  <c r="M60" i="70" s="1"/>
  <c r="M68" i="70" s="1"/>
  <c r="N60" i="70" s="1"/>
  <c r="N68" i="70" s="1"/>
  <c r="O60" i="70" s="1"/>
  <c r="O68" i="70" s="1"/>
  <c r="P60" i="70" s="1"/>
  <c r="P68" i="70" s="1"/>
  <c r="Q60" i="70" s="1"/>
  <c r="Q68" i="70" s="1"/>
  <c r="R60" i="70" s="1"/>
  <c r="R68" i="70" s="1"/>
  <c r="S60" i="70" s="1"/>
  <c r="S68" i="70" s="1"/>
  <c r="T60" i="70" s="1"/>
  <c r="T68" i="70" s="1"/>
  <c r="U60" i="70" s="1"/>
  <c r="U68" i="70" s="1"/>
  <c r="V60" i="70" s="1"/>
  <c r="V68" i="70" s="1"/>
  <c r="W60" i="70" s="1"/>
  <c r="W68" i="70" s="1"/>
  <c r="X60" i="70" s="1"/>
  <c r="X68" i="70" s="1"/>
  <c r="Y60" i="70" s="1"/>
  <c r="Y68" i="70" s="1"/>
  <c r="Z60" i="70" s="1"/>
  <c r="Z68" i="70" s="1"/>
  <c r="AA60" i="70" s="1"/>
  <c r="AA68" i="70" s="1"/>
  <c r="AB60" i="70" s="1"/>
  <c r="AB68" i="70" s="1"/>
  <c r="AC60" i="70" s="1"/>
  <c r="AC68" i="70" s="1"/>
  <c r="AD60" i="70" s="1"/>
  <c r="AD68" i="70" s="1"/>
  <c r="AE60" i="70" s="1"/>
  <c r="AE68" i="70" s="1"/>
  <c r="AF60" i="70" s="1"/>
  <c r="AF68" i="70" s="1"/>
  <c r="AG60" i="70" s="1"/>
  <c r="AG68" i="70" s="1"/>
  <c r="AH60" i="70" s="1"/>
  <c r="AH68" i="70" s="1"/>
  <c r="AI60" i="70" s="1"/>
  <c r="AI68" i="70" s="1"/>
  <c r="AJ60" i="70" s="1"/>
  <c r="AJ68" i="70" s="1"/>
  <c r="AK60" i="70" s="1"/>
  <c r="AK68" i="70" s="1"/>
  <c r="AL60" i="70" s="1"/>
  <c r="AL68" i="70" s="1"/>
  <c r="AM60" i="70" s="1"/>
  <c r="AM68" i="70" s="1"/>
  <c r="AN60" i="70" s="1"/>
  <c r="AN68" i="70" s="1"/>
  <c r="AO60" i="70" s="1"/>
  <c r="AO68" i="70" s="1"/>
  <c r="AP60" i="70" s="1"/>
  <c r="AP68" i="70" s="1"/>
  <c r="AQ60" i="70" s="1"/>
  <c r="AQ68" i="70" s="1"/>
  <c r="AR60" i="70" s="1"/>
  <c r="AR68" i="70" s="1"/>
  <c r="AS60" i="70" s="1"/>
  <c r="AS68" i="70" s="1"/>
  <c r="AT60" i="70" s="1"/>
  <c r="AT68" i="70" s="1"/>
  <c r="AU60" i="70" s="1"/>
  <c r="AU68" i="70" s="1"/>
  <c r="AV60" i="70" s="1"/>
  <c r="AV68" i="70" s="1"/>
  <c r="AW60" i="70" s="1"/>
  <c r="AW68" i="70" s="1"/>
  <c r="AX60" i="70" s="1"/>
  <c r="AX68" i="70" s="1"/>
  <c r="AY60" i="70" s="1"/>
  <c r="AY68" i="70" s="1"/>
  <c r="AZ60" i="70" s="1"/>
  <c r="AZ68" i="70" s="1"/>
  <c r="BA60" i="70" s="1"/>
  <c r="BA68" i="70" s="1"/>
  <c r="BB60" i="70" s="1"/>
  <c r="BB68" i="70" s="1"/>
  <c r="BC60" i="70" s="1"/>
  <c r="BC68" i="70" s="1"/>
  <c r="BD60" i="70" s="1"/>
  <c r="BD68" i="70" s="1"/>
  <c r="BE60" i="70" s="1"/>
  <c r="BE68" i="70" s="1"/>
  <c r="BF60" i="70" s="1"/>
  <c r="BF68" i="70" s="1"/>
  <c r="BG60" i="70" s="1"/>
  <c r="BG68" i="70" s="1"/>
  <c r="BH60" i="70" s="1"/>
  <c r="BH68" i="70" s="1"/>
  <c r="BI60" i="70" s="1"/>
  <c r="BI68" i="70" s="1"/>
  <c r="BJ60" i="70" s="1"/>
  <c r="BJ68" i="70" s="1"/>
  <c r="BK60" i="70" s="1"/>
  <c r="BK68" i="70" s="1"/>
  <c r="BL60" i="70" s="1"/>
  <c r="BL68" i="70" s="1"/>
  <c r="BM60" i="70" s="1"/>
  <c r="BM68" i="70" s="1"/>
  <c r="BN60" i="70" s="1"/>
  <c r="BN68" i="70" s="1"/>
  <c r="BO60" i="70" s="1"/>
  <c r="BO68" i="70" s="1"/>
  <c r="BP60" i="70" s="1"/>
  <c r="BP68" i="70" s="1"/>
  <c r="BQ60" i="70" s="1"/>
  <c r="BQ68" i="70" s="1"/>
  <c r="BR60" i="70" s="1"/>
  <c r="E88" i="70"/>
  <c r="F83" i="70" s="1"/>
  <c r="F88" i="70" s="1"/>
  <c r="G83" i="70" s="1"/>
  <c r="G88" i="70" s="1"/>
  <c r="H83" i="70" s="1"/>
  <c r="H88" i="70" s="1"/>
  <c r="I83" i="70" s="1"/>
  <c r="I88" i="70" s="1"/>
  <c r="J83" i="70" s="1"/>
  <c r="J88" i="70" s="1"/>
  <c r="K83" i="70" s="1"/>
  <c r="K88" i="70" s="1"/>
  <c r="L83" i="70" s="1"/>
  <c r="L88" i="70" s="1"/>
  <c r="M83" i="70" s="1"/>
  <c r="M88" i="70" s="1"/>
  <c r="N83" i="70" s="1"/>
  <c r="N88" i="70" s="1"/>
  <c r="O83" i="70" s="1"/>
  <c r="O88" i="70" s="1"/>
  <c r="P83" i="70" s="1"/>
  <c r="P88" i="70" s="1"/>
  <c r="Q83" i="70" s="1"/>
  <c r="Q88" i="70" s="1"/>
  <c r="R83" i="70" s="1"/>
  <c r="R88" i="70" s="1"/>
  <c r="S83" i="70" s="1"/>
  <c r="S88" i="70" s="1"/>
  <c r="T83" i="70" s="1"/>
  <c r="T88" i="70" s="1"/>
  <c r="U83" i="70" s="1"/>
  <c r="U88" i="70" s="1"/>
  <c r="V83" i="70" s="1"/>
  <c r="V88" i="70" s="1"/>
  <c r="W83" i="70" s="1"/>
  <c r="W88" i="70" s="1"/>
  <c r="X83" i="70" s="1"/>
  <c r="X88" i="70" s="1"/>
  <c r="Y83" i="70" s="1"/>
  <c r="Y88" i="70" s="1"/>
  <c r="Z83" i="70" s="1"/>
  <c r="Z88" i="70" s="1"/>
  <c r="AA83" i="70" s="1"/>
  <c r="AA88" i="70" s="1"/>
  <c r="AB83" i="70" s="1"/>
  <c r="AB88" i="70" s="1"/>
  <c r="AC83" i="70" s="1"/>
  <c r="AC88" i="70" s="1"/>
  <c r="AD83" i="70" s="1"/>
  <c r="AD88" i="70" s="1"/>
  <c r="AE83" i="70" s="1"/>
  <c r="AE88" i="70" s="1"/>
  <c r="AF83" i="70" s="1"/>
  <c r="AF88" i="70" s="1"/>
  <c r="AG83" i="70" s="1"/>
  <c r="AG88" i="70" s="1"/>
  <c r="AH83" i="70" s="1"/>
  <c r="AH88" i="70" s="1"/>
  <c r="AI83" i="70" s="1"/>
  <c r="AI88" i="70" s="1"/>
  <c r="AJ83" i="70" s="1"/>
  <c r="AJ88" i="70" s="1"/>
  <c r="AK83" i="70" s="1"/>
  <c r="AK88" i="70" s="1"/>
  <c r="AL83" i="70" s="1"/>
  <c r="AL88" i="70" s="1"/>
  <c r="AM83" i="70" s="1"/>
  <c r="AM88" i="70" s="1"/>
  <c r="AN83" i="70" s="1"/>
  <c r="AN88" i="70" s="1"/>
  <c r="AO83" i="70" s="1"/>
  <c r="AO88" i="70" s="1"/>
  <c r="AP83" i="70" s="1"/>
  <c r="AP88" i="70" s="1"/>
  <c r="AQ83" i="70" s="1"/>
  <c r="AQ88" i="70" s="1"/>
  <c r="AR83" i="70" s="1"/>
  <c r="AR88" i="70" s="1"/>
  <c r="AS83" i="70" s="1"/>
  <c r="AS88" i="70" s="1"/>
  <c r="AT83" i="70" s="1"/>
  <c r="AT88" i="70" s="1"/>
  <c r="AU83" i="70" s="1"/>
  <c r="AU88" i="70" s="1"/>
  <c r="AV83" i="70" s="1"/>
  <c r="AV88" i="70" s="1"/>
  <c r="AW83" i="70" s="1"/>
  <c r="AW88" i="70" s="1"/>
  <c r="AX83" i="70" s="1"/>
  <c r="AX88" i="70" s="1"/>
  <c r="AY83" i="70" s="1"/>
  <c r="AY88" i="70" s="1"/>
  <c r="AZ83" i="70" s="1"/>
  <c r="AZ88" i="70" s="1"/>
  <c r="BA83" i="70" s="1"/>
  <c r="BA88" i="70" s="1"/>
  <c r="BB83" i="70" s="1"/>
  <c r="BB88" i="70" s="1"/>
  <c r="BC83" i="70" s="1"/>
  <c r="BC88" i="70" s="1"/>
  <c r="BD83" i="70" s="1"/>
  <c r="BD88" i="70" s="1"/>
  <c r="BE83" i="70" s="1"/>
  <c r="BE88" i="70" s="1"/>
  <c r="BF83" i="70" s="1"/>
  <c r="BF88" i="70" s="1"/>
  <c r="BG83" i="70" s="1"/>
  <c r="BG88" i="70" s="1"/>
  <c r="BH83" i="70" s="1"/>
  <c r="BH88" i="70" s="1"/>
  <c r="BI83" i="70" s="1"/>
  <c r="BI88" i="70" s="1"/>
  <c r="BJ83" i="70" s="1"/>
  <c r="BJ88" i="70" s="1"/>
  <c r="BK83" i="70" s="1"/>
  <c r="BK88" i="70" s="1"/>
  <c r="BL83" i="70" s="1"/>
  <c r="BL88" i="70" s="1"/>
  <c r="BM83" i="70" s="1"/>
  <c r="BM88" i="70" s="1"/>
  <c r="BN83" i="70" s="1"/>
  <c r="BN88" i="70" s="1"/>
  <c r="BO83" i="70" s="1"/>
  <c r="BO88" i="70" s="1"/>
  <c r="BP83" i="70" s="1"/>
  <c r="BP88" i="70" s="1"/>
  <c r="BQ83" i="70" s="1"/>
  <c r="BQ88" i="70" s="1"/>
  <c r="BR83" i="70" s="1"/>
  <c r="AO100" i="70"/>
  <c r="AS100" i="70"/>
  <c r="BE100" i="70"/>
  <c r="BI100" i="70"/>
  <c r="BU100" i="70"/>
  <c r="AF100" i="70"/>
  <c r="AJ100" i="70"/>
  <c r="AN100" i="70"/>
  <c r="AR100" i="70"/>
  <c r="AV100" i="70"/>
  <c r="Q100" i="70"/>
  <c r="U100" i="70"/>
  <c r="Y100" i="70"/>
  <c r="AC100" i="70"/>
  <c r="EJ100" i="70"/>
  <c r="CB100" i="70"/>
  <c r="CF100" i="70"/>
  <c r="EV100" i="70"/>
  <c r="EZ100" i="70"/>
  <c r="FD100" i="70"/>
  <c r="FH100" i="70"/>
  <c r="FL100" i="70"/>
  <c r="FP100" i="70"/>
  <c r="FT100" i="70"/>
  <c r="FX100" i="70"/>
  <c r="GB100" i="70"/>
  <c r="GF100" i="70"/>
  <c r="GJ100" i="70"/>
  <c r="GN100" i="70"/>
  <c r="BJ100" i="70"/>
  <c r="BZ100" i="70"/>
  <c r="CL100" i="70"/>
  <c r="CP100" i="70"/>
  <c r="CT100" i="70"/>
  <c r="CX100" i="70"/>
  <c r="DB100" i="70"/>
  <c r="DF100" i="70"/>
  <c r="DJ100" i="70"/>
  <c r="DN100" i="70"/>
  <c r="DR100" i="70"/>
  <c r="DV100" i="70"/>
  <c r="ED100" i="70"/>
  <c r="EH100" i="70"/>
  <c r="EL100" i="70"/>
  <c r="EP100" i="70"/>
  <c r="ET100" i="70"/>
  <c r="F100" i="70"/>
  <c r="J100" i="70"/>
  <c r="N100" i="70"/>
  <c r="R100" i="70"/>
  <c r="V100" i="70"/>
  <c r="Z100" i="70"/>
  <c r="AD100" i="70"/>
  <c r="E23" i="72"/>
  <c r="D23" i="72"/>
  <c r="L23" i="72"/>
  <c r="H23" i="72"/>
  <c r="K23" i="72"/>
  <c r="G23" i="72"/>
  <c r="N23" i="72"/>
  <c r="J23" i="72"/>
  <c r="F23" i="72"/>
  <c r="BS21" i="70"/>
  <c r="BT15" i="70" s="1"/>
  <c r="BT21" i="70" s="1"/>
  <c r="BU15" i="70" s="1"/>
  <c r="BU21" i="70" s="1"/>
  <c r="BV15" i="70" s="1"/>
  <c r="BV21" i="70" s="1"/>
  <c r="BW15" i="70" s="1"/>
  <c r="BW21" i="70" s="1"/>
  <c r="BX15" i="70" s="1"/>
  <c r="BX21" i="70" s="1"/>
  <c r="BY15" i="70" s="1"/>
  <c r="BY21" i="70" s="1"/>
  <c r="BZ15" i="70" s="1"/>
  <c r="BZ21" i="70" s="1"/>
  <c r="CA15" i="70" s="1"/>
  <c r="CA21" i="70" s="1"/>
  <c r="CB15" i="70" s="1"/>
  <c r="CB21" i="70" s="1"/>
  <c r="CC15" i="70" s="1"/>
  <c r="CC21" i="70" s="1"/>
  <c r="CD15" i="70" s="1"/>
  <c r="CD21" i="70" s="1"/>
  <c r="CE15" i="70" s="1"/>
  <c r="CE21" i="70" s="1"/>
  <c r="CF15" i="70" s="1"/>
  <c r="CF21" i="70" s="1"/>
  <c r="CG15" i="70" s="1"/>
  <c r="CG21" i="70" s="1"/>
  <c r="CH15" i="70" s="1"/>
  <c r="CH21" i="70" s="1"/>
  <c r="CI15" i="70" s="1"/>
  <c r="CI21" i="70" s="1"/>
  <c r="CJ15" i="70" s="1"/>
  <c r="CJ21" i="70" s="1"/>
  <c r="CK15" i="70" s="1"/>
  <c r="CK21" i="70" s="1"/>
  <c r="CL15" i="70" s="1"/>
  <c r="CL21" i="70" s="1"/>
  <c r="CM15" i="70" s="1"/>
  <c r="CM21" i="70" s="1"/>
  <c r="CN15" i="70" s="1"/>
  <c r="CN21" i="70" s="1"/>
  <c r="CO15" i="70" s="1"/>
  <c r="CO21" i="70" s="1"/>
  <c r="CP15" i="70" s="1"/>
  <c r="CP21" i="70" s="1"/>
  <c r="CQ15" i="70" s="1"/>
  <c r="CQ21" i="70" s="1"/>
  <c r="CR15" i="70" s="1"/>
  <c r="CR21" i="70" s="1"/>
  <c r="CS15" i="70" s="1"/>
  <c r="CS21" i="70" s="1"/>
  <c r="CT15" i="70" s="1"/>
  <c r="CT21" i="70" s="1"/>
  <c r="CU15" i="70" s="1"/>
  <c r="CU21" i="70" s="1"/>
  <c r="CV15" i="70" s="1"/>
  <c r="D99" i="70"/>
  <c r="D57" i="70"/>
  <c r="CU100" i="70"/>
  <c r="AI100" i="70"/>
  <c r="AM100" i="70"/>
  <c r="AQ100" i="70"/>
  <c r="AU100" i="70"/>
  <c r="CY100" i="70"/>
  <c r="EJ11" i="70"/>
  <c r="ES11" i="70"/>
  <c r="CA100" i="70"/>
  <c r="CE100" i="70"/>
  <c r="CI100" i="70"/>
  <c r="EY100" i="70"/>
  <c r="FC100" i="70"/>
  <c r="FG100" i="70"/>
  <c r="FK100" i="70"/>
  <c r="FO100" i="70"/>
  <c r="FS100" i="70"/>
  <c r="FW100" i="70"/>
  <c r="GA100" i="70"/>
  <c r="GE100" i="70"/>
  <c r="GI100" i="70"/>
  <c r="GM100" i="70"/>
  <c r="E100" i="70"/>
  <c r="I100" i="70"/>
  <c r="M100" i="70"/>
  <c r="BS68" i="70"/>
  <c r="BT60" i="70" s="1"/>
  <c r="BT68" i="70" s="1"/>
  <c r="BU60" i="70" s="1"/>
  <c r="BU68" i="70" s="1"/>
  <c r="BV60" i="70" s="1"/>
  <c r="BV68" i="70" s="1"/>
  <c r="BW60" i="70" s="1"/>
  <c r="BW68" i="70" s="1"/>
  <c r="BX60" i="70" s="1"/>
  <c r="BX68" i="70" s="1"/>
  <c r="BY60" i="70" s="1"/>
  <c r="BY68" i="70" s="1"/>
  <c r="BZ60" i="70" s="1"/>
  <c r="BZ68" i="70" s="1"/>
  <c r="CA60" i="70" s="1"/>
  <c r="CA68" i="70" s="1"/>
  <c r="CB60" i="70" s="1"/>
  <c r="CB68" i="70" s="1"/>
  <c r="CC60" i="70" s="1"/>
  <c r="CC68" i="70" s="1"/>
  <c r="CD60" i="70" s="1"/>
  <c r="CD68" i="70" s="1"/>
  <c r="CE60" i="70" s="1"/>
  <c r="CE68" i="70" s="1"/>
  <c r="CF60" i="70" s="1"/>
  <c r="CF68" i="70" s="1"/>
  <c r="CG60" i="70" s="1"/>
  <c r="CG68" i="70" s="1"/>
  <c r="CH60" i="70" s="1"/>
  <c r="CH68" i="70" s="1"/>
  <c r="CI60" i="70" s="1"/>
  <c r="CI68" i="70" s="1"/>
  <c r="CJ60" i="70" s="1"/>
  <c r="CJ68" i="70" s="1"/>
  <c r="CK60" i="70" s="1"/>
  <c r="CK68" i="70" s="1"/>
  <c r="CL60" i="70" s="1"/>
  <c r="CL68" i="70" s="1"/>
  <c r="CM60" i="70" s="1"/>
  <c r="CM68" i="70" s="1"/>
  <c r="CN60" i="70" s="1"/>
  <c r="CN68" i="70" s="1"/>
  <c r="CO60" i="70" s="1"/>
  <c r="CO68" i="70" s="1"/>
  <c r="CP60" i="70" s="1"/>
  <c r="CP68" i="70" s="1"/>
  <c r="CQ60" i="70" s="1"/>
  <c r="CQ68" i="70" s="1"/>
  <c r="CR60" i="70" s="1"/>
  <c r="CR68" i="70" s="1"/>
  <c r="CS60" i="70" s="1"/>
  <c r="CS68" i="70" s="1"/>
  <c r="CT60" i="70" s="1"/>
  <c r="CT68" i="70" s="1"/>
  <c r="CU60" i="70" s="1"/>
  <c r="CU68" i="70" s="1"/>
  <c r="CV60" i="70" s="1"/>
  <c r="CV68" i="70" s="1"/>
  <c r="CW60" i="70" s="1"/>
  <c r="CW68" i="70" s="1"/>
  <c r="CX60" i="70" s="1"/>
  <c r="CX68" i="70" s="1"/>
  <c r="CY60" i="70" s="1"/>
  <c r="CY68" i="70" s="1"/>
  <c r="CZ60" i="70" s="1"/>
  <c r="CZ68" i="70" s="1"/>
  <c r="DA60" i="70" s="1"/>
  <c r="DA68" i="70" s="1"/>
  <c r="DB60" i="70" s="1"/>
  <c r="DB68" i="70" s="1"/>
  <c r="DC60" i="70" s="1"/>
  <c r="DC68" i="70" s="1"/>
  <c r="DD60" i="70" s="1"/>
  <c r="DD68" i="70" s="1"/>
  <c r="DE60" i="70" s="1"/>
  <c r="DE68" i="70" s="1"/>
  <c r="DF60" i="70" s="1"/>
  <c r="DF68" i="70" s="1"/>
  <c r="DG60" i="70" s="1"/>
  <c r="DG68" i="70" s="1"/>
  <c r="DH60" i="70" s="1"/>
  <c r="DH68" i="70" s="1"/>
  <c r="DI60" i="70" s="1"/>
  <c r="DI68" i="70" s="1"/>
  <c r="DJ60" i="70" s="1"/>
  <c r="DJ68" i="70" s="1"/>
  <c r="DK60" i="70" s="1"/>
  <c r="DK68" i="70" s="1"/>
  <c r="DL60" i="70" s="1"/>
  <c r="DL68" i="70" s="1"/>
  <c r="DM60" i="70" s="1"/>
  <c r="DM68" i="70" s="1"/>
  <c r="DN60" i="70" s="1"/>
  <c r="DN68" i="70" s="1"/>
  <c r="DO60" i="70" s="1"/>
  <c r="DO68" i="70" s="1"/>
  <c r="DP60" i="70" s="1"/>
  <c r="DP68" i="70" s="1"/>
  <c r="DQ60" i="70" s="1"/>
  <c r="DQ68" i="70" s="1"/>
  <c r="DR60" i="70" s="1"/>
  <c r="DR68" i="70" s="1"/>
  <c r="DS60" i="70" s="1"/>
  <c r="DS68" i="70" s="1"/>
  <c r="DT60" i="70" s="1"/>
  <c r="DT68" i="70" s="1"/>
  <c r="DU60" i="70" s="1"/>
  <c r="DU68" i="70" s="1"/>
  <c r="DV60" i="70" s="1"/>
  <c r="DV68" i="70" s="1"/>
  <c r="DW60" i="70" s="1"/>
  <c r="DW68" i="70" s="1"/>
  <c r="DX60" i="70" s="1"/>
  <c r="DX68" i="70" s="1"/>
  <c r="DY60" i="70" s="1"/>
  <c r="DY68" i="70" s="1"/>
  <c r="DZ60" i="70" s="1"/>
  <c r="DZ68" i="70" s="1"/>
  <c r="EA60" i="70" s="1"/>
  <c r="EA68" i="70" s="1"/>
  <c r="EB60" i="70" s="1"/>
  <c r="EB68" i="70" s="1"/>
  <c r="EC60" i="70" s="1"/>
  <c r="EC68" i="70" s="1"/>
  <c r="ED60" i="70" s="1"/>
  <c r="ED68" i="70" s="1"/>
  <c r="EE60" i="70" s="1"/>
  <c r="EE68" i="70" s="1"/>
  <c r="EF60" i="70" s="1"/>
  <c r="EF68" i="70" s="1"/>
  <c r="EG60" i="70" s="1"/>
  <c r="EG68" i="70" s="1"/>
  <c r="EH60" i="70" s="1"/>
  <c r="EH68" i="70" s="1"/>
  <c r="EI60" i="70" s="1"/>
  <c r="EI68" i="70" s="1"/>
  <c r="EJ60" i="70" s="1"/>
  <c r="EJ68" i="70" s="1"/>
  <c r="EK60" i="70" s="1"/>
  <c r="EK68" i="70" s="1"/>
  <c r="EL60" i="70" s="1"/>
  <c r="EL68" i="70" s="1"/>
  <c r="EM60" i="70" s="1"/>
  <c r="EM68" i="70" s="1"/>
  <c r="EN60" i="70" s="1"/>
  <c r="EN68" i="70" s="1"/>
  <c r="EO60" i="70" s="1"/>
  <c r="EO68" i="70" s="1"/>
  <c r="EP60" i="70" s="1"/>
  <c r="EP68" i="70" s="1"/>
  <c r="EQ60" i="70" s="1"/>
  <c r="EQ68" i="70" s="1"/>
  <c r="ER60" i="70" s="1"/>
  <c r="ER68" i="70" s="1"/>
  <c r="ES60" i="70" s="1"/>
  <c r="ES68" i="70" s="1"/>
  <c r="ET60" i="70" s="1"/>
  <c r="ET68" i="70" s="1"/>
  <c r="EU60" i="70" s="1"/>
  <c r="EU68" i="70" s="1"/>
  <c r="EV60" i="70" s="1"/>
  <c r="EV68" i="70" s="1"/>
  <c r="EW60" i="70" s="1"/>
  <c r="EW68" i="70" s="1"/>
  <c r="EX60" i="70" s="1"/>
  <c r="EX68" i="70" s="1"/>
  <c r="EY60" i="70" s="1"/>
  <c r="EY68" i="70" s="1"/>
  <c r="EZ60" i="70" s="1"/>
  <c r="EZ68" i="70" s="1"/>
  <c r="FA60" i="70" s="1"/>
  <c r="FA68" i="70" s="1"/>
  <c r="FB60" i="70" s="1"/>
  <c r="FB68" i="70" s="1"/>
  <c r="FC60" i="70" s="1"/>
  <c r="FC68" i="70" s="1"/>
  <c r="FD60" i="70" s="1"/>
  <c r="FD68" i="70" s="1"/>
  <c r="FE60" i="70" s="1"/>
  <c r="FE68" i="70" s="1"/>
  <c r="FF60" i="70" s="1"/>
  <c r="FF68" i="70" s="1"/>
  <c r="FG60" i="70" s="1"/>
  <c r="FG68" i="70" s="1"/>
  <c r="FH60" i="70" s="1"/>
  <c r="FH68" i="70" s="1"/>
  <c r="FI60" i="70" s="1"/>
  <c r="FI68" i="70" s="1"/>
  <c r="FJ60" i="70" s="1"/>
  <c r="FJ68" i="70" s="1"/>
  <c r="FK60" i="70" s="1"/>
  <c r="FK68" i="70" s="1"/>
  <c r="FL60" i="70" s="1"/>
  <c r="FL68" i="70" s="1"/>
  <c r="FM60" i="70" s="1"/>
  <c r="FM68" i="70" s="1"/>
  <c r="FN60" i="70" s="1"/>
  <c r="FN68" i="70" s="1"/>
  <c r="FO60" i="70" s="1"/>
  <c r="FO68" i="70" s="1"/>
  <c r="FP60" i="70" s="1"/>
  <c r="FP68" i="70" s="1"/>
  <c r="FQ60" i="70" s="1"/>
  <c r="FQ68" i="70" s="1"/>
  <c r="FR60" i="70" s="1"/>
  <c r="FR68" i="70" s="1"/>
  <c r="FS60" i="70" s="1"/>
  <c r="FS68" i="70" s="1"/>
  <c r="FT60" i="70" s="1"/>
  <c r="FT68" i="70" s="1"/>
  <c r="FU60" i="70" s="1"/>
  <c r="FU68" i="70" s="1"/>
  <c r="FV60" i="70" s="1"/>
  <c r="FV68" i="70" s="1"/>
  <c r="FW60" i="70" s="1"/>
  <c r="FW68" i="70" s="1"/>
  <c r="FX60" i="70" s="1"/>
  <c r="FX68" i="70" s="1"/>
  <c r="FY60" i="70" s="1"/>
  <c r="FY68" i="70" s="1"/>
  <c r="FZ60" i="70" s="1"/>
  <c r="FZ68" i="70" s="1"/>
  <c r="GA60" i="70" s="1"/>
  <c r="GA68" i="70" s="1"/>
  <c r="GB60" i="70" s="1"/>
  <c r="GB68" i="70" s="1"/>
  <c r="GC60" i="70" s="1"/>
  <c r="GC68" i="70" s="1"/>
  <c r="GD60" i="70" s="1"/>
  <c r="GD68" i="70" s="1"/>
  <c r="GE60" i="70" s="1"/>
  <c r="GE68" i="70" s="1"/>
  <c r="GF60" i="70" s="1"/>
  <c r="GF68" i="70" s="1"/>
  <c r="GG60" i="70" s="1"/>
  <c r="GG68" i="70" s="1"/>
  <c r="GH60" i="70" s="1"/>
  <c r="GH68" i="70" s="1"/>
  <c r="GI60" i="70" s="1"/>
  <c r="GI68" i="70" s="1"/>
  <c r="GJ60" i="70" s="1"/>
  <c r="GJ68" i="70" s="1"/>
  <c r="GK60" i="70" s="1"/>
  <c r="GK68" i="70" s="1"/>
  <c r="GL60" i="70" s="1"/>
  <c r="GL68" i="70" s="1"/>
  <c r="GM60" i="70" s="1"/>
  <c r="GM68" i="70" s="1"/>
  <c r="GN60" i="70" s="1"/>
  <c r="GN68" i="70" s="1"/>
  <c r="GO60" i="70" s="1"/>
  <c r="GO68" i="70" s="1"/>
  <c r="GP60" i="70" s="1"/>
  <c r="GP68" i="70" s="1"/>
  <c r="GQ60" i="70" s="1"/>
  <c r="GQ68" i="70" s="1"/>
  <c r="GR60" i="70" s="1"/>
  <c r="GR68" i="70" s="1"/>
  <c r="GS60" i="70" s="1"/>
  <c r="GS68" i="70" s="1"/>
  <c r="GT60" i="70" s="1"/>
  <c r="GT68" i="70" s="1"/>
  <c r="GU60" i="70" s="1"/>
  <c r="GU68" i="70" s="1"/>
  <c r="GV60" i="70" s="1"/>
  <c r="GV68" i="70" s="1"/>
  <c r="GW60" i="70" s="1"/>
  <c r="GW68" i="70" s="1"/>
  <c r="GX60" i="70" s="1"/>
  <c r="GX68" i="70" s="1"/>
  <c r="GY60" i="70" s="1"/>
  <c r="GY68" i="70" s="1"/>
  <c r="GZ60" i="70" s="1"/>
  <c r="GZ68" i="70" s="1"/>
  <c r="HA60" i="70" s="1"/>
  <c r="HA68" i="70" s="1"/>
  <c r="HB60" i="70" s="1"/>
  <c r="HB68" i="70" s="1"/>
  <c r="HC60" i="70" s="1"/>
  <c r="HC68" i="70" s="1"/>
  <c r="HD60" i="70" s="1"/>
  <c r="HD68" i="70" s="1"/>
  <c r="HE60" i="70" s="1"/>
  <c r="HE68" i="70" s="1"/>
  <c r="HF60" i="70" s="1"/>
  <c r="HF68" i="70" s="1"/>
  <c r="HG60" i="70" s="1"/>
  <c r="HG68" i="70" s="1"/>
  <c r="HH60" i="70" s="1"/>
  <c r="HH68" i="70" s="1"/>
  <c r="HI60" i="70" s="1"/>
  <c r="HI68" i="70" s="1"/>
  <c r="HJ60" i="70" s="1"/>
  <c r="HJ68" i="70" s="1"/>
  <c r="HK60" i="70" s="1"/>
  <c r="HK68" i="70" s="1"/>
  <c r="HL60" i="70" s="1"/>
  <c r="HL68" i="70" s="1"/>
  <c r="HM60" i="70" s="1"/>
  <c r="HM68" i="70" s="1"/>
  <c r="HN60" i="70" s="1"/>
  <c r="HN68" i="70" s="1"/>
  <c r="HO60" i="70" s="1"/>
  <c r="HO68" i="70" s="1"/>
  <c r="HP60" i="70" s="1"/>
  <c r="HP68" i="70" s="1"/>
  <c r="HQ60" i="70" s="1"/>
  <c r="HQ68" i="70" s="1"/>
  <c r="HR60" i="70" s="1"/>
  <c r="HR68" i="70" s="1"/>
  <c r="HS60" i="70" s="1"/>
  <c r="HS68" i="70" s="1"/>
  <c r="HT60" i="70" s="1"/>
  <c r="HT68" i="70" s="1"/>
  <c r="HU60" i="70" s="1"/>
  <c r="HU68" i="70" s="1"/>
  <c r="HV60" i="70" s="1"/>
  <c r="HV68" i="70" s="1"/>
  <c r="HW60" i="70" s="1"/>
  <c r="HW68" i="70" s="1"/>
  <c r="HX60" i="70" s="1"/>
  <c r="HX68" i="70" s="1"/>
  <c r="G100" i="70"/>
  <c r="K100" i="70"/>
  <c r="O100" i="70"/>
  <c r="S100" i="70"/>
  <c r="W100" i="70"/>
  <c r="AA100" i="70"/>
  <c r="E80" i="70"/>
  <c r="F71" i="70" s="1"/>
  <c r="F80" i="70" s="1"/>
  <c r="G71" i="70" s="1"/>
  <c r="G80" i="70" s="1"/>
  <c r="H71" i="70" s="1"/>
  <c r="H80" i="70" s="1"/>
  <c r="I71" i="70" s="1"/>
  <c r="I80" i="70" s="1"/>
  <c r="J71" i="70" s="1"/>
  <c r="J80" i="70" s="1"/>
  <c r="K71" i="70" s="1"/>
  <c r="K80" i="70" s="1"/>
  <c r="L71" i="70" s="1"/>
  <c r="L80" i="70" s="1"/>
  <c r="M71" i="70" s="1"/>
  <c r="M80" i="70" s="1"/>
  <c r="N71" i="70" s="1"/>
  <c r="N80" i="70" s="1"/>
  <c r="O71" i="70" s="1"/>
  <c r="O80" i="70" s="1"/>
  <c r="P71" i="70" s="1"/>
  <c r="P80" i="70" s="1"/>
  <c r="Q71" i="70" s="1"/>
  <c r="Q80" i="70" s="1"/>
  <c r="R71" i="70" s="1"/>
  <c r="R80" i="70" s="1"/>
  <c r="S71" i="70" s="1"/>
  <c r="S80" i="70" s="1"/>
  <c r="T71" i="70" s="1"/>
  <c r="T80" i="70" s="1"/>
  <c r="U71" i="70" s="1"/>
  <c r="U80" i="70" s="1"/>
  <c r="V71" i="70" s="1"/>
  <c r="V80" i="70" s="1"/>
  <c r="W71" i="70" s="1"/>
  <c r="W80" i="70" s="1"/>
  <c r="X71" i="70" s="1"/>
  <c r="X80" i="70" s="1"/>
  <c r="Y71" i="70" s="1"/>
  <c r="Y80" i="70" s="1"/>
  <c r="Z71" i="70" s="1"/>
  <c r="Z80" i="70" s="1"/>
  <c r="AA71" i="70" s="1"/>
  <c r="AA80" i="70" s="1"/>
  <c r="AB71" i="70" s="1"/>
  <c r="AB80" i="70" s="1"/>
  <c r="AC71" i="70" s="1"/>
  <c r="AC80" i="70" s="1"/>
  <c r="AD71" i="70" s="1"/>
  <c r="AD80" i="70" s="1"/>
  <c r="AE71" i="70" s="1"/>
  <c r="AE80" i="70" s="1"/>
  <c r="AF71" i="70" s="1"/>
  <c r="AF80" i="70" s="1"/>
  <c r="AG71" i="70" s="1"/>
  <c r="AG80" i="70" s="1"/>
  <c r="AH71" i="70" s="1"/>
  <c r="AH80" i="70" s="1"/>
  <c r="AI71" i="70" s="1"/>
  <c r="AI80" i="70" s="1"/>
  <c r="AJ71" i="70" s="1"/>
  <c r="AJ80" i="70" s="1"/>
  <c r="AK71" i="70" s="1"/>
  <c r="AK80" i="70" s="1"/>
  <c r="AL71" i="70" s="1"/>
  <c r="AL80" i="70" s="1"/>
  <c r="AM71" i="70" s="1"/>
  <c r="AM80" i="70" s="1"/>
  <c r="AN71" i="70" s="1"/>
  <c r="AN80" i="70" s="1"/>
  <c r="AO71" i="70" s="1"/>
  <c r="AO80" i="70" s="1"/>
  <c r="AP71" i="70" s="1"/>
  <c r="AP80" i="70" s="1"/>
  <c r="AQ71" i="70" s="1"/>
  <c r="AQ80" i="70" s="1"/>
  <c r="AR71" i="70" s="1"/>
  <c r="AR80" i="70" s="1"/>
  <c r="AS71" i="70" s="1"/>
  <c r="AS80" i="70" s="1"/>
  <c r="AT71" i="70" s="1"/>
  <c r="AT80" i="70" s="1"/>
  <c r="AU71" i="70" s="1"/>
  <c r="AU80" i="70" s="1"/>
  <c r="AV71" i="70" s="1"/>
  <c r="AV80" i="70" s="1"/>
  <c r="AW71" i="70" s="1"/>
  <c r="AW80" i="70" s="1"/>
  <c r="AX71" i="70" s="1"/>
  <c r="AX80" i="70" s="1"/>
  <c r="AY71" i="70" s="1"/>
  <c r="AY80" i="70" s="1"/>
  <c r="AZ71" i="70" s="1"/>
  <c r="AZ80" i="70" s="1"/>
  <c r="BA71" i="70" s="1"/>
  <c r="BA80" i="70" s="1"/>
  <c r="BB71" i="70" s="1"/>
  <c r="BB80" i="70" s="1"/>
  <c r="BC71" i="70" s="1"/>
  <c r="BC80" i="70" s="1"/>
  <c r="BD71" i="70" s="1"/>
  <c r="BD80" i="70" s="1"/>
  <c r="BE71" i="70" s="1"/>
  <c r="BE80" i="70" s="1"/>
  <c r="BF71" i="70" s="1"/>
  <c r="BF80" i="70" s="1"/>
  <c r="BG71" i="70" s="1"/>
  <c r="BG80" i="70" s="1"/>
  <c r="BH71" i="70" s="1"/>
  <c r="BH80" i="70" s="1"/>
  <c r="BI71" i="70" s="1"/>
  <c r="BI80" i="70" s="1"/>
  <c r="BJ71" i="70" s="1"/>
  <c r="BJ80" i="70" s="1"/>
  <c r="BK71" i="70" s="1"/>
  <c r="BK80" i="70" s="1"/>
  <c r="BL71" i="70" s="1"/>
  <c r="BL80" i="70" s="1"/>
  <c r="BM71" i="70" s="1"/>
  <c r="BM80" i="70" s="1"/>
  <c r="BN71" i="70" s="1"/>
  <c r="BN80" i="70" s="1"/>
  <c r="BO71" i="70" s="1"/>
  <c r="BO80" i="70" s="1"/>
  <c r="BP71" i="70" s="1"/>
  <c r="BP80" i="70" s="1"/>
  <c r="BQ71" i="70" s="1"/>
  <c r="BQ80" i="70" s="1"/>
  <c r="BR71" i="70" s="1"/>
  <c r="BR80" i="70" s="1"/>
  <c r="BS71" i="70" s="1"/>
  <c r="BS80" i="70" s="1"/>
  <c r="BT71" i="70" s="1"/>
  <c r="BT80" i="70" s="1"/>
  <c r="BU71" i="70" s="1"/>
  <c r="BU80" i="70" s="1"/>
  <c r="BV71" i="70" s="1"/>
  <c r="BV80" i="70" s="1"/>
  <c r="BW71" i="70" s="1"/>
  <c r="BW80" i="70" s="1"/>
  <c r="BX71" i="70" s="1"/>
  <c r="BX80" i="70" s="1"/>
  <c r="BY71" i="70" s="1"/>
  <c r="BY80" i="70" s="1"/>
  <c r="BZ71" i="70" s="1"/>
  <c r="BZ80" i="70" s="1"/>
  <c r="CA71" i="70" s="1"/>
  <c r="CA80" i="70" s="1"/>
  <c r="CB71" i="70" s="1"/>
  <c r="CB80" i="70" s="1"/>
  <c r="CC71" i="70" s="1"/>
  <c r="CC80" i="70" s="1"/>
  <c r="CD71" i="70" s="1"/>
  <c r="CD80" i="70" s="1"/>
  <c r="CE71" i="70" s="1"/>
  <c r="CE80" i="70" s="1"/>
  <c r="CF71" i="70" s="1"/>
  <c r="CF80" i="70" s="1"/>
  <c r="CG71" i="70" s="1"/>
  <c r="CG80" i="70" s="1"/>
  <c r="CH71" i="70" s="1"/>
  <c r="CH80" i="70" s="1"/>
  <c r="CI71" i="70" s="1"/>
  <c r="CI80" i="70" s="1"/>
  <c r="CJ71" i="70" s="1"/>
  <c r="CJ80" i="70" s="1"/>
  <c r="CK71" i="70" s="1"/>
  <c r="CK80" i="70" s="1"/>
  <c r="CL71" i="70" s="1"/>
  <c r="CL80" i="70" s="1"/>
  <c r="CM71" i="70" s="1"/>
  <c r="CM80" i="70" s="1"/>
  <c r="CN71" i="70" s="1"/>
  <c r="CN80" i="70" s="1"/>
  <c r="CO71" i="70" s="1"/>
  <c r="CO80" i="70" s="1"/>
  <c r="CP71" i="70" s="1"/>
  <c r="CP80" i="70" s="1"/>
  <c r="CQ71" i="70" s="1"/>
  <c r="CQ80" i="70" s="1"/>
  <c r="CR71" i="70" s="1"/>
  <c r="CR80" i="70" s="1"/>
  <c r="CS71" i="70" s="1"/>
  <c r="CS80" i="70" s="1"/>
  <c r="CT71" i="70" s="1"/>
  <c r="CT80" i="70" s="1"/>
  <c r="CU71" i="70" s="1"/>
  <c r="CU80" i="70" s="1"/>
  <c r="CV71" i="70" s="1"/>
  <c r="CV80" i="70" s="1"/>
  <c r="CW71" i="70" s="1"/>
  <c r="CW80" i="70" s="1"/>
  <c r="CX71" i="70" s="1"/>
  <c r="CX80" i="70" s="1"/>
  <c r="CY71" i="70" s="1"/>
  <c r="CY80" i="70" s="1"/>
  <c r="CZ71" i="70" s="1"/>
  <c r="CZ80" i="70" s="1"/>
  <c r="DA71" i="70" s="1"/>
  <c r="DA80" i="70" s="1"/>
  <c r="DB71" i="70" s="1"/>
  <c r="DB80" i="70" s="1"/>
  <c r="DC71" i="70" s="1"/>
  <c r="DC80" i="70" s="1"/>
  <c r="DD71" i="70" s="1"/>
  <c r="DD80" i="70" s="1"/>
  <c r="DE71" i="70" s="1"/>
  <c r="DE80" i="70" s="1"/>
  <c r="DF71" i="70" s="1"/>
  <c r="DF80" i="70" s="1"/>
  <c r="DG71" i="70" s="1"/>
  <c r="DG80" i="70" s="1"/>
  <c r="DH71" i="70" s="1"/>
  <c r="DH80" i="70" s="1"/>
  <c r="DI71" i="70" s="1"/>
  <c r="DI80" i="70" s="1"/>
  <c r="DJ71" i="70" s="1"/>
  <c r="DJ80" i="70" s="1"/>
  <c r="DK71" i="70" s="1"/>
  <c r="DK80" i="70" s="1"/>
  <c r="DL71" i="70" s="1"/>
  <c r="DL80" i="70" s="1"/>
  <c r="DM71" i="70" s="1"/>
  <c r="DM80" i="70" s="1"/>
  <c r="DN71" i="70" s="1"/>
  <c r="DN80" i="70" s="1"/>
  <c r="DO71" i="70" s="1"/>
  <c r="DO80" i="70" s="1"/>
  <c r="DP71" i="70" s="1"/>
  <c r="DP80" i="70" s="1"/>
  <c r="DQ71" i="70" s="1"/>
  <c r="DQ80" i="70" s="1"/>
  <c r="DR71" i="70" s="1"/>
  <c r="DR80" i="70" s="1"/>
  <c r="DS71" i="70" s="1"/>
  <c r="DS80" i="70" s="1"/>
  <c r="DT71" i="70" s="1"/>
  <c r="DT80" i="70" s="1"/>
  <c r="DU71" i="70" s="1"/>
  <c r="DU80" i="70" s="1"/>
  <c r="DV71" i="70" s="1"/>
  <c r="DV80" i="70" s="1"/>
  <c r="DW71" i="70" s="1"/>
  <c r="DW80" i="70" s="1"/>
  <c r="DX71" i="70" s="1"/>
  <c r="DX80" i="70" s="1"/>
  <c r="DY71" i="70" s="1"/>
  <c r="DY80" i="70" s="1"/>
  <c r="DZ71" i="70" s="1"/>
  <c r="DZ80" i="70" s="1"/>
  <c r="EA71" i="70" s="1"/>
  <c r="EA80" i="70" s="1"/>
  <c r="EB71" i="70" s="1"/>
  <c r="EB80" i="70" s="1"/>
  <c r="EC71" i="70" s="1"/>
  <c r="EC80" i="70" s="1"/>
  <c r="ED71" i="70" s="1"/>
  <c r="ED80" i="70" s="1"/>
  <c r="EE71" i="70" s="1"/>
  <c r="EE80" i="70" s="1"/>
  <c r="EF71" i="70" s="1"/>
  <c r="EF80" i="70" s="1"/>
  <c r="EG71" i="70" s="1"/>
  <c r="EG80" i="70" s="1"/>
  <c r="EH71" i="70" s="1"/>
  <c r="EH80" i="70" s="1"/>
  <c r="EI71" i="70" s="1"/>
  <c r="EI80" i="70" s="1"/>
  <c r="EJ71" i="70" s="1"/>
  <c r="EJ80" i="70" s="1"/>
  <c r="EK71" i="70" s="1"/>
  <c r="EK80" i="70" s="1"/>
  <c r="EL71" i="70" s="1"/>
  <c r="EL80" i="70" s="1"/>
  <c r="EM71" i="70" s="1"/>
  <c r="EM80" i="70" s="1"/>
  <c r="EN71" i="70" s="1"/>
  <c r="EN80" i="70" s="1"/>
  <c r="EO71" i="70" s="1"/>
  <c r="EO80" i="70" s="1"/>
  <c r="EP71" i="70" s="1"/>
  <c r="EP80" i="70" s="1"/>
  <c r="EQ71" i="70" s="1"/>
  <c r="EQ80" i="70" s="1"/>
  <c r="ER71" i="70" s="1"/>
  <c r="ER80" i="70" s="1"/>
  <c r="ES71" i="70" s="1"/>
  <c r="ES80" i="70" s="1"/>
  <c r="ET71" i="70" s="1"/>
  <c r="ET80" i="70" s="1"/>
  <c r="EU71" i="70" s="1"/>
  <c r="EU80" i="70" s="1"/>
  <c r="EV71" i="70" s="1"/>
  <c r="EV80" i="70" s="1"/>
  <c r="EW71" i="70" s="1"/>
  <c r="EW80" i="70" s="1"/>
  <c r="EX71" i="70" s="1"/>
  <c r="EX80" i="70" s="1"/>
  <c r="EY71" i="70" s="1"/>
  <c r="EY80" i="70" s="1"/>
  <c r="EZ71" i="70" s="1"/>
  <c r="EZ80" i="70" s="1"/>
  <c r="FA71" i="70" s="1"/>
  <c r="FA80" i="70" s="1"/>
  <c r="FB71" i="70" s="1"/>
  <c r="FB80" i="70" s="1"/>
  <c r="FC71" i="70" s="1"/>
  <c r="FC80" i="70" s="1"/>
  <c r="FD71" i="70" s="1"/>
  <c r="FD80" i="70" s="1"/>
  <c r="FE71" i="70" s="1"/>
  <c r="FE80" i="70" s="1"/>
  <c r="FF71" i="70" s="1"/>
  <c r="FF80" i="70" s="1"/>
  <c r="FG71" i="70" s="1"/>
  <c r="FG80" i="70" s="1"/>
  <c r="FH71" i="70" s="1"/>
  <c r="FH80" i="70" s="1"/>
  <c r="FI71" i="70" s="1"/>
  <c r="FI80" i="70" s="1"/>
  <c r="FJ71" i="70" s="1"/>
  <c r="FJ80" i="70" s="1"/>
  <c r="FK71" i="70" s="1"/>
  <c r="FK80" i="70" s="1"/>
  <c r="FL71" i="70" s="1"/>
  <c r="FL80" i="70" s="1"/>
  <c r="FM71" i="70" s="1"/>
  <c r="FM80" i="70" s="1"/>
  <c r="FN71" i="70" s="1"/>
  <c r="FN80" i="70" s="1"/>
  <c r="FO71" i="70" s="1"/>
  <c r="FO80" i="70" s="1"/>
  <c r="FP71" i="70" s="1"/>
  <c r="FP80" i="70" s="1"/>
  <c r="FQ71" i="70" s="1"/>
  <c r="FQ80" i="70" s="1"/>
  <c r="FR71" i="70" s="1"/>
  <c r="FR80" i="70" s="1"/>
  <c r="FS71" i="70" s="1"/>
  <c r="FS80" i="70" s="1"/>
  <c r="FT71" i="70" s="1"/>
  <c r="FT80" i="70" s="1"/>
  <c r="FU71" i="70" s="1"/>
  <c r="FU80" i="70" s="1"/>
  <c r="FV71" i="70" s="1"/>
  <c r="FV80" i="70" s="1"/>
  <c r="FW71" i="70" s="1"/>
  <c r="FW80" i="70" s="1"/>
  <c r="FX71" i="70" s="1"/>
  <c r="FX80" i="70" s="1"/>
  <c r="FY71" i="70" s="1"/>
  <c r="FY80" i="70" s="1"/>
  <c r="FZ71" i="70" s="1"/>
  <c r="FZ80" i="70" s="1"/>
  <c r="GA71" i="70" s="1"/>
  <c r="GA80" i="70" s="1"/>
  <c r="GB71" i="70" s="1"/>
  <c r="GB80" i="70" s="1"/>
  <c r="GC71" i="70" s="1"/>
  <c r="GC80" i="70" s="1"/>
  <c r="GD71" i="70" s="1"/>
  <c r="GD80" i="70" s="1"/>
  <c r="GE71" i="70" s="1"/>
  <c r="GE80" i="70" s="1"/>
  <c r="GF71" i="70" s="1"/>
  <c r="GF80" i="70" s="1"/>
  <c r="GG71" i="70" s="1"/>
  <c r="GG80" i="70" s="1"/>
  <c r="GH71" i="70" s="1"/>
  <c r="GH80" i="70" s="1"/>
  <c r="GI71" i="70" s="1"/>
  <c r="GI80" i="70" s="1"/>
  <c r="GJ71" i="70" s="1"/>
  <c r="GJ80" i="70" s="1"/>
  <c r="GK71" i="70" s="1"/>
  <c r="GK80" i="70" s="1"/>
  <c r="GL71" i="70" s="1"/>
  <c r="GL80" i="70" s="1"/>
  <c r="GM71" i="70" s="1"/>
  <c r="GM80" i="70" s="1"/>
  <c r="GN71" i="70" s="1"/>
  <c r="GN80" i="70" s="1"/>
  <c r="GO71" i="70" s="1"/>
  <c r="GO80" i="70" s="1"/>
  <c r="GP71" i="70" s="1"/>
  <c r="GP80" i="70" s="1"/>
  <c r="GQ71" i="70" s="1"/>
  <c r="GQ80" i="70" s="1"/>
  <c r="GR71" i="70" s="1"/>
  <c r="GR80" i="70" s="1"/>
  <c r="GS71" i="70" s="1"/>
  <c r="GS80" i="70" s="1"/>
  <c r="GT71" i="70" s="1"/>
  <c r="GT80" i="70" s="1"/>
  <c r="GU71" i="70" s="1"/>
  <c r="GU80" i="70" s="1"/>
  <c r="GV71" i="70" s="1"/>
  <c r="GV80" i="70" s="1"/>
  <c r="GW71" i="70" s="1"/>
  <c r="GW80" i="70" s="1"/>
  <c r="GX71" i="70" s="1"/>
  <c r="GX80" i="70" s="1"/>
  <c r="GY71" i="70" s="1"/>
  <c r="GY80" i="70" s="1"/>
  <c r="GZ71" i="70" s="1"/>
  <c r="GZ80" i="70" s="1"/>
  <c r="HA71" i="70" s="1"/>
  <c r="HA80" i="70" s="1"/>
  <c r="HB71" i="70" s="1"/>
  <c r="HB80" i="70" s="1"/>
  <c r="HC71" i="70" s="1"/>
  <c r="HC80" i="70" s="1"/>
  <c r="HD71" i="70" s="1"/>
  <c r="HD80" i="70" s="1"/>
  <c r="HE71" i="70" s="1"/>
  <c r="HE80" i="70" s="1"/>
  <c r="HF71" i="70" s="1"/>
  <c r="HF80" i="70" s="1"/>
  <c r="HG71" i="70" s="1"/>
  <c r="HG80" i="70" s="1"/>
  <c r="E18" i="71"/>
  <c r="BT96" i="70"/>
  <c r="BU91" i="70" s="1"/>
  <c r="BU96" i="70" s="1"/>
  <c r="BV91" i="70" s="1"/>
  <c r="BV96" i="70" s="1"/>
  <c r="BW91" i="70" s="1"/>
  <c r="BW96" i="70" s="1"/>
  <c r="BX91" i="70" s="1"/>
  <c r="BX96" i="70" s="1"/>
  <c r="BY91" i="70" s="1"/>
  <c r="BY96" i="70" s="1"/>
  <c r="BS88" i="70"/>
  <c r="BT83" i="70" s="1"/>
  <c r="BT88" i="70" s="1"/>
  <c r="BU83" i="70" s="1"/>
  <c r="BU88" i="70" s="1"/>
  <c r="BV83" i="70" s="1"/>
  <c r="BV88" i="70" s="1"/>
  <c r="BW83" i="70" s="1"/>
  <c r="BW88" i="70" s="1"/>
  <c r="BX83" i="70" s="1"/>
  <c r="BX88" i="70" s="1"/>
  <c r="BY83" i="70" s="1"/>
  <c r="BY88" i="70" s="1"/>
  <c r="BZ83" i="70" s="1"/>
  <c r="BZ88" i="70" s="1"/>
  <c r="CA83" i="70" s="1"/>
  <c r="CA88" i="70" s="1"/>
  <c r="CB83" i="70" s="1"/>
  <c r="CB88" i="70" s="1"/>
  <c r="CC83" i="70" s="1"/>
  <c r="CC88" i="70" s="1"/>
  <c r="CD83" i="70" s="1"/>
  <c r="CD88" i="70" s="1"/>
  <c r="CE83" i="70" s="1"/>
  <c r="CE88" i="70" s="1"/>
  <c r="CF83" i="70" s="1"/>
  <c r="CF88" i="70" s="1"/>
  <c r="CG83" i="70" s="1"/>
  <c r="CG88" i="70" s="1"/>
  <c r="CH83" i="70" s="1"/>
  <c r="CH88" i="70" s="1"/>
  <c r="CI83" i="70" s="1"/>
  <c r="CI88" i="70" s="1"/>
  <c r="CJ83" i="70" s="1"/>
  <c r="CJ88" i="70" s="1"/>
  <c r="CK83" i="70" s="1"/>
  <c r="CK88" i="70" s="1"/>
  <c r="CL83" i="70" s="1"/>
  <c r="CL88" i="70" s="1"/>
  <c r="CM83" i="70" s="1"/>
  <c r="CM88" i="70" s="1"/>
  <c r="CN83" i="70" s="1"/>
  <c r="CN88" i="70" s="1"/>
  <c r="CO83" i="70" s="1"/>
  <c r="CO88" i="70" s="1"/>
  <c r="CP83" i="70" s="1"/>
  <c r="CP88" i="70" s="1"/>
  <c r="CQ83" i="70" s="1"/>
  <c r="CQ88" i="70" s="1"/>
  <c r="CR83" i="70" s="1"/>
  <c r="CR88" i="70" s="1"/>
  <c r="CS83" i="70" s="1"/>
  <c r="CS88" i="70" s="1"/>
  <c r="CT83" i="70" s="1"/>
  <c r="CT88" i="70" s="1"/>
  <c r="CU83" i="70" s="1"/>
  <c r="CU88" i="70" s="1"/>
  <c r="CV83" i="70" s="1"/>
  <c r="CV88" i="70" s="1"/>
  <c r="CW83" i="70" s="1"/>
  <c r="CW88" i="70" s="1"/>
  <c r="CX83" i="70" s="1"/>
  <c r="CX88" i="70" s="1"/>
  <c r="CY83" i="70" s="1"/>
  <c r="CY88" i="70" s="1"/>
  <c r="CZ83" i="70" s="1"/>
  <c r="CZ88" i="70" s="1"/>
  <c r="DA83" i="70" s="1"/>
  <c r="DA88" i="70" s="1"/>
  <c r="DB83" i="70" s="1"/>
  <c r="DB88" i="70" s="1"/>
  <c r="DC83" i="70" s="1"/>
  <c r="DC88" i="70" s="1"/>
  <c r="DD83" i="70" s="1"/>
  <c r="DD88" i="70" s="1"/>
  <c r="DE83" i="70" s="1"/>
  <c r="DE88" i="70" s="1"/>
  <c r="DF83" i="70" s="1"/>
  <c r="DF88" i="70" s="1"/>
  <c r="DG83" i="70" s="1"/>
  <c r="DG88" i="70" s="1"/>
  <c r="DH83" i="70" s="1"/>
  <c r="DH88" i="70" s="1"/>
  <c r="DI83" i="70" s="1"/>
  <c r="DI88" i="70" s="1"/>
  <c r="DJ83" i="70" s="1"/>
  <c r="DJ88" i="70" s="1"/>
  <c r="DK83" i="70" s="1"/>
  <c r="DK88" i="70" s="1"/>
  <c r="DL83" i="70" s="1"/>
  <c r="DL88" i="70" s="1"/>
  <c r="DM83" i="70" s="1"/>
  <c r="DM88" i="70" s="1"/>
  <c r="DN83" i="70" s="1"/>
  <c r="DN88" i="70" s="1"/>
  <c r="DO83" i="70" s="1"/>
  <c r="DO88" i="70" s="1"/>
  <c r="DP83" i="70" s="1"/>
  <c r="DP88" i="70" s="1"/>
  <c r="DQ83" i="70" s="1"/>
  <c r="DQ88" i="70" s="1"/>
  <c r="DR83" i="70" s="1"/>
  <c r="DR88" i="70" s="1"/>
  <c r="DS83" i="70" s="1"/>
  <c r="DS88" i="70" s="1"/>
  <c r="DT83" i="70" s="1"/>
  <c r="DT88" i="70" s="1"/>
  <c r="DU83" i="70" s="1"/>
  <c r="DU88" i="70" s="1"/>
  <c r="DV83" i="70" s="1"/>
  <c r="DV88" i="70" s="1"/>
  <c r="DW83" i="70" s="1"/>
  <c r="DW88" i="70" s="1"/>
  <c r="DX83" i="70" s="1"/>
  <c r="DX88" i="70" s="1"/>
  <c r="DY83" i="70" s="1"/>
  <c r="DY88" i="70" s="1"/>
  <c r="DZ83" i="70" s="1"/>
  <c r="DZ88" i="70" s="1"/>
  <c r="EA83" i="70" s="1"/>
  <c r="EA88" i="70" s="1"/>
  <c r="EB83" i="70" s="1"/>
  <c r="EB88" i="70" s="1"/>
  <c r="EC83" i="70" s="1"/>
  <c r="EC88" i="70" s="1"/>
  <c r="ED83" i="70" s="1"/>
  <c r="ED88" i="70" s="1"/>
  <c r="EE83" i="70" s="1"/>
  <c r="EE88" i="70" s="1"/>
  <c r="EF83" i="70" s="1"/>
  <c r="EF88" i="70" s="1"/>
  <c r="EG83" i="70" s="1"/>
  <c r="EG88" i="70" s="1"/>
  <c r="EH83" i="70" s="1"/>
  <c r="EH88" i="70" s="1"/>
  <c r="EI83" i="70" s="1"/>
  <c r="EI88" i="70" s="1"/>
  <c r="EJ83" i="70" s="1"/>
  <c r="EJ88" i="70" s="1"/>
  <c r="EK83" i="70" s="1"/>
  <c r="EK88" i="70" s="1"/>
  <c r="EL83" i="70" s="1"/>
  <c r="EL88" i="70" s="1"/>
  <c r="EM83" i="70" s="1"/>
  <c r="EM88" i="70" s="1"/>
  <c r="EN83" i="70" s="1"/>
  <c r="EN88" i="70" s="1"/>
  <c r="EO83" i="70" s="1"/>
  <c r="EO88" i="70" s="1"/>
  <c r="EP83" i="70" s="1"/>
  <c r="EP88" i="70" s="1"/>
  <c r="EQ83" i="70" s="1"/>
  <c r="EQ88" i="70" s="1"/>
  <c r="ER83" i="70" s="1"/>
  <c r="ER88" i="70" s="1"/>
  <c r="ES83" i="70" s="1"/>
  <c r="ES88" i="70" s="1"/>
  <c r="ET83" i="70" s="1"/>
  <c r="ET88" i="70" s="1"/>
  <c r="EU83" i="70" s="1"/>
  <c r="EU88" i="70" s="1"/>
  <c r="EV83" i="70" s="1"/>
  <c r="EV88" i="70" s="1"/>
  <c r="EW83" i="70" s="1"/>
  <c r="EW88" i="70" s="1"/>
  <c r="EX83" i="70" s="1"/>
  <c r="EX88" i="70" s="1"/>
  <c r="EY83" i="70" s="1"/>
  <c r="EY88" i="70" s="1"/>
  <c r="EZ83" i="70" s="1"/>
  <c r="EZ88" i="70" s="1"/>
  <c r="FA83" i="70" s="1"/>
  <c r="FA88" i="70" s="1"/>
  <c r="FB83" i="70" s="1"/>
  <c r="FB88" i="70" s="1"/>
  <c r="FC83" i="70" s="1"/>
  <c r="FC88" i="70" s="1"/>
  <c r="FD83" i="70" s="1"/>
  <c r="FD88" i="70" s="1"/>
  <c r="FE83" i="70" s="1"/>
  <c r="FE88" i="70" s="1"/>
  <c r="FF83" i="70" s="1"/>
  <c r="FF88" i="70" s="1"/>
  <c r="FG83" i="70" s="1"/>
  <c r="FG88" i="70" s="1"/>
  <c r="FH83" i="70" s="1"/>
  <c r="FH88" i="70" s="1"/>
  <c r="FI83" i="70" s="1"/>
  <c r="FI88" i="70" s="1"/>
  <c r="FJ83" i="70" s="1"/>
  <c r="FJ88" i="70" s="1"/>
  <c r="FK83" i="70" s="1"/>
  <c r="FK88" i="70" s="1"/>
  <c r="FL83" i="70" s="1"/>
  <c r="FL88" i="70" s="1"/>
  <c r="FM83" i="70" s="1"/>
  <c r="FM88" i="70" s="1"/>
  <c r="FN83" i="70" s="1"/>
  <c r="FN88" i="70" s="1"/>
  <c r="FO83" i="70" s="1"/>
  <c r="FO88" i="70" s="1"/>
  <c r="FP83" i="70" s="1"/>
  <c r="FP88" i="70" s="1"/>
  <c r="FQ83" i="70" s="1"/>
  <c r="FQ88" i="70" s="1"/>
  <c r="FR83" i="70" s="1"/>
  <c r="FR88" i="70" s="1"/>
  <c r="FS83" i="70" s="1"/>
  <c r="FS88" i="70" s="1"/>
  <c r="FT83" i="70" s="1"/>
  <c r="FT88" i="70" s="1"/>
  <c r="FU83" i="70" s="1"/>
  <c r="FU88" i="70" s="1"/>
  <c r="FV83" i="70" s="1"/>
  <c r="FV88" i="70" s="1"/>
  <c r="FW83" i="70" s="1"/>
  <c r="FW88" i="70" s="1"/>
  <c r="FX83" i="70" s="1"/>
  <c r="FX88" i="70" s="1"/>
  <c r="FY83" i="70" s="1"/>
  <c r="FY88" i="70" s="1"/>
  <c r="FZ83" i="70" s="1"/>
  <c r="FZ88" i="70" s="1"/>
  <c r="GA83" i="70" s="1"/>
  <c r="GA88" i="70" s="1"/>
  <c r="GB83" i="70" s="1"/>
  <c r="GB88" i="70" s="1"/>
  <c r="GC83" i="70" s="1"/>
  <c r="GC88" i="70" s="1"/>
  <c r="GD83" i="70" s="1"/>
  <c r="GD88" i="70" s="1"/>
  <c r="GE83" i="70" s="1"/>
  <c r="GE88" i="70" s="1"/>
  <c r="GF83" i="70" s="1"/>
  <c r="GF88" i="70" s="1"/>
  <c r="GG83" i="70" s="1"/>
  <c r="GG88" i="70" s="1"/>
  <c r="GH83" i="70" s="1"/>
  <c r="GH88" i="70" s="1"/>
  <c r="GI83" i="70" s="1"/>
  <c r="GI88" i="70" s="1"/>
  <c r="GJ83" i="70" s="1"/>
  <c r="GJ88" i="70" s="1"/>
  <c r="GK83" i="70" s="1"/>
  <c r="GK88" i="70" s="1"/>
  <c r="GL83" i="70" s="1"/>
  <c r="GL88" i="70" s="1"/>
  <c r="GM83" i="70" s="1"/>
  <c r="GM88" i="70" s="1"/>
  <c r="GN83" i="70" s="1"/>
  <c r="GN88" i="70" s="1"/>
  <c r="GO83" i="70" s="1"/>
  <c r="GO88" i="70" s="1"/>
  <c r="GP83" i="70" s="1"/>
  <c r="GP88" i="70" s="1"/>
  <c r="GQ83" i="70" s="1"/>
  <c r="GQ88" i="70" s="1"/>
  <c r="GR83" i="70" s="1"/>
  <c r="GR88" i="70" s="1"/>
  <c r="GS83" i="70" s="1"/>
  <c r="GS88" i="70" s="1"/>
  <c r="GT83" i="70" s="1"/>
  <c r="GT88" i="70" s="1"/>
  <c r="GU83" i="70" s="1"/>
  <c r="GU88" i="70" s="1"/>
  <c r="GV83" i="70" s="1"/>
  <c r="GV88" i="70" s="1"/>
  <c r="GW83" i="70" s="1"/>
  <c r="GW88" i="70" s="1"/>
  <c r="GX83" i="70" s="1"/>
  <c r="GX88" i="70" s="1"/>
  <c r="GY83" i="70" s="1"/>
  <c r="GY88" i="70" s="1"/>
  <c r="GZ83" i="70" s="1"/>
  <c r="GZ88" i="70" s="1"/>
  <c r="HA83" i="70" s="1"/>
  <c r="HA88" i="70" s="1"/>
  <c r="HB83" i="70" s="1"/>
  <c r="HB88" i="70" s="1"/>
  <c r="HC83" i="70" s="1"/>
  <c r="HC88" i="70" s="1"/>
  <c r="HD83" i="70" s="1"/>
  <c r="HD88" i="70" s="1"/>
  <c r="HE83" i="70" s="1"/>
  <c r="HE88" i="70" s="1"/>
  <c r="HF83" i="70" s="1"/>
  <c r="HF88" i="70" s="1"/>
  <c r="HG83" i="70" s="1"/>
  <c r="HG88" i="70" s="1"/>
  <c r="HH83" i="70" s="1"/>
  <c r="HH88" i="70" s="1"/>
  <c r="HI83" i="70" s="1"/>
  <c r="HI88" i="70" s="1"/>
  <c r="HJ83" i="70" s="1"/>
  <c r="HJ88" i="70" s="1"/>
  <c r="HK83" i="70" s="1"/>
  <c r="HK88" i="70" s="1"/>
  <c r="HL83" i="70" s="1"/>
  <c r="HL88" i="70" s="1"/>
  <c r="HM83" i="70" s="1"/>
  <c r="HM88" i="70" s="1"/>
  <c r="HN83" i="70" s="1"/>
  <c r="HN88" i="70" s="1"/>
  <c r="HO83" i="70" s="1"/>
  <c r="HO88" i="70" s="1"/>
  <c r="HP83" i="70" s="1"/>
  <c r="HP88" i="70" s="1"/>
  <c r="HQ83" i="70" s="1"/>
  <c r="HQ88" i="70" s="1"/>
  <c r="HR83" i="70" s="1"/>
  <c r="HR88" i="70" s="1"/>
  <c r="HS83" i="70" s="1"/>
  <c r="HS88" i="70" s="1"/>
  <c r="HT83" i="70" s="1"/>
  <c r="HT88" i="70" s="1"/>
  <c r="HU83" i="70" s="1"/>
  <c r="HU88" i="70" s="1"/>
  <c r="HV83" i="70" s="1"/>
  <c r="HV88" i="70" s="1"/>
  <c r="HW83" i="70" s="1"/>
  <c r="HW88" i="70" s="1"/>
  <c r="HX83" i="70" s="1"/>
  <c r="HX88" i="70" s="1"/>
  <c r="CB96" i="70"/>
  <c r="CC91" i="70" s="1"/>
  <c r="CC96" i="70" s="1"/>
  <c r="CD91" i="70" s="1"/>
  <c r="CD96" i="70" s="1"/>
  <c r="CE91" i="70" s="1"/>
  <c r="CE96" i="70" s="1"/>
  <c r="CF91" i="70" s="1"/>
  <c r="CF96" i="70" s="1"/>
  <c r="CG91" i="70" s="1"/>
  <c r="CG96" i="70" s="1"/>
  <c r="CH91" i="70" s="1"/>
  <c r="CH96" i="70" s="1"/>
  <c r="CI91" i="70" s="1"/>
  <c r="CI96" i="70" s="1"/>
  <c r="CJ91" i="70" s="1"/>
  <c r="CJ96" i="70" s="1"/>
  <c r="CK91" i="70" s="1"/>
  <c r="CK96" i="70" s="1"/>
  <c r="CL91" i="70" s="1"/>
  <c r="CL96" i="70" s="1"/>
  <c r="CM91" i="70" s="1"/>
  <c r="CM96" i="70" s="1"/>
  <c r="CN91" i="70" s="1"/>
  <c r="CN96" i="70" s="1"/>
  <c r="CO91" i="70" s="1"/>
  <c r="CO96" i="70" s="1"/>
  <c r="CP91" i="70" s="1"/>
  <c r="CP96" i="70" s="1"/>
  <c r="CQ91" i="70" s="1"/>
  <c r="CQ96" i="70" s="1"/>
  <c r="CR91" i="70" s="1"/>
  <c r="CR96" i="70" s="1"/>
  <c r="CS91" i="70" s="1"/>
  <c r="CS96" i="70" s="1"/>
  <c r="CT91" i="70" s="1"/>
  <c r="CT96" i="70" s="1"/>
  <c r="CU91" i="70" s="1"/>
  <c r="CU96" i="70" s="1"/>
  <c r="CV91" i="70" s="1"/>
  <c r="CV96" i="70" s="1"/>
  <c r="CW91" i="70" s="1"/>
  <c r="CW96" i="70" s="1"/>
  <c r="CX91" i="70" s="1"/>
  <c r="CX96" i="70" s="1"/>
  <c r="CY91" i="70" s="1"/>
  <c r="CY96" i="70" s="1"/>
  <c r="CZ91" i="70" s="1"/>
  <c r="CZ96" i="70" s="1"/>
  <c r="DA91" i="70" s="1"/>
  <c r="DA96" i="70" s="1"/>
  <c r="DB91" i="70" s="1"/>
  <c r="DB96" i="70" s="1"/>
  <c r="DC91" i="70" s="1"/>
  <c r="DC96" i="70" s="1"/>
  <c r="DD91" i="70" s="1"/>
  <c r="DD96" i="70" s="1"/>
  <c r="DE91" i="70" s="1"/>
  <c r="DE96" i="70" s="1"/>
  <c r="DF91" i="70" s="1"/>
  <c r="DF96" i="70" s="1"/>
  <c r="DG91" i="70" s="1"/>
  <c r="DG96" i="70" s="1"/>
  <c r="DH91" i="70" s="1"/>
  <c r="DH96" i="70" s="1"/>
  <c r="DI91" i="70" s="1"/>
  <c r="DI96" i="70" s="1"/>
  <c r="DJ91" i="70" s="1"/>
  <c r="DJ96" i="70" s="1"/>
  <c r="DK91" i="70" s="1"/>
  <c r="DK96" i="70" s="1"/>
  <c r="DL91" i="70" s="1"/>
  <c r="DL96" i="70" s="1"/>
  <c r="DM91" i="70" s="1"/>
  <c r="DM96" i="70" s="1"/>
  <c r="DN91" i="70" s="1"/>
  <c r="DN96" i="70" s="1"/>
  <c r="DO91" i="70" s="1"/>
  <c r="DO96" i="70" s="1"/>
  <c r="DP91" i="70" s="1"/>
  <c r="DP96" i="70" s="1"/>
  <c r="DQ91" i="70" s="1"/>
  <c r="DQ96" i="70" s="1"/>
  <c r="DR91" i="70" s="1"/>
  <c r="DR96" i="70" s="1"/>
  <c r="DS91" i="70" s="1"/>
  <c r="DS96" i="70" s="1"/>
  <c r="DT91" i="70" s="1"/>
  <c r="DT96" i="70" s="1"/>
  <c r="DU91" i="70" s="1"/>
  <c r="DU96" i="70" s="1"/>
  <c r="DV91" i="70" s="1"/>
  <c r="DV96" i="70" s="1"/>
  <c r="DW91" i="70" s="1"/>
  <c r="DW96" i="70" s="1"/>
  <c r="DX91" i="70" s="1"/>
  <c r="DX96" i="70" s="1"/>
  <c r="DY91" i="70" s="1"/>
  <c r="DY96" i="70" s="1"/>
  <c r="DZ91" i="70" s="1"/>
  <c r="DZ96" i="70" s="1"/>
  <c r="EA91" i="70" s="1"/>
  <c r="EA96" i="70" s="1"/>
  <c r="EB91" i="70" s="1"/>
  <c r="EB96" i="70" s="1"/>
  <c r="EC91" i="70" s="1"/>
  <c r="EC96" i="70" s="1"/>
  <c r="ED91" i="70" s="1"/>
  <c r="ED96" i="70" s="1"/>
  <c r="EE91" i="70" s="1"/>
  <c r="EE96" i="70" s="1"/>
  <c r="EF91" i="70" s="1"/>
  <c r="EF96" i="70" s="1"/>
  <c r="EG91" i="70" s="1"/>
  <c r="EG96" i="70" s="1"/>
  <c r="EH91" i="70" s="1"/>
  <c r="EH96" i="70" s="1"/>
  <c r="EI91" i="70" s="1"/>
  <c r="EI96" i="70" s="1"/>
  <c r="EJ91" i="70" s="1"/>
  <c r="EJ96" i="70" s="1"/>
  <c r="EK91" i="70" s="1"/>
  <c r="EK96" i="70" s="1"/>
  <c r="EL91" i="70" s="1"/>
  <c r="EL96" i="70" s="1"/>
  <c r="EM91" i="70" s="1"/>
  <c r="EM96" i="70" s="1"/>
  <c r="EN91" i="70" s="1"/>
  <c r="EN96" i="70" s="1"/>
  <c r="EO91" i="70" s="1"/>
  <c r="EO96" i="70" s="1"/>
  <c r="EP91" i="70" s="1"/>
  <c r="EP96" i="70" s="1"/>
  <c r="EQ91" i="70" s="1"/>
  <c r="EQ96" i="70" s="1"/>
  <c r="ER91" i="70" s="1"/>
  <c r="ER96" i="70" s="1"/>
  <c r="ES91" i="70" s="1"/>
  <c r="ES96" i="70" s="1"/>
  <c r="ET91" i="70" s="1"/>
  <c r="ET96" i="70" s="1"/>
  <c r="EU91" i="70" s="1"/>
  <c r="EU96" i="70" s="1"/>
  <c r="EV91" i="70" s="1"/>
  <c r="EV96" i="70" s="1"/>
  <c r="EW91" i="70" s="1"/>
  <c r="EW96" i="70" s="1"/>
  <c r="EX91" i="70" s="1"/>
  <c r="EX96" i="70" s="1"/>
  <c r="EY91" i="70" s="1"/>
  <c r="EY96" i="70" s="1"/>
  <c r="EZ91" i="70" s="1"/>
  <c r="EZ96" i="70" s="1"/>
  <c r="FA91" i="70" s="1"/>
  <c r="FA96" i="70" s="1"/>
  <c r="FB91" i="70" s="1"/>
  <c r="FB96" i="70" s="1"/>
  <c r="FC91" i="70" s="1"/>
  <c r="FC96" i="70" s="1"/>
  <c r="FD91" i="70" s="1"/>
  <c r="FD96" i="70" s="1"/>
  <c r="FE91" i="70" s="1"/>
  <c r="FE96" i="70" s="1"/>
  <c r="FF91" i="70" s="1"/>
  <c r="FF96" i="70" s="1"/>
  <c r="FG91" i="70" s="1"/>
  <c r="FG96" i="70" s="1"/>
  <c r="FH91" i="70" s="1"/>
  <c r="FH96" i="70" s="1"/>
  <c r="FI91" i="70" s="1"/>
  <c r="FI96" i="70" s="1"/>
  <c r="FJ91" i="70" s="1"/>
  <c r="FJ96" i="70" s="1"/>
  <c r="FK91" i="70" s="1"/>
  <c r="FK96" i="70" s="1"/>
  <c r="FL91" i="70" s="1"/>
  <c r="FL96" i="70" s="1"/>
  <c r="FM91" i="70" s="1"/>
  <c r="FM96" i="70" s="1"/>
  <c r="FN91" i="70" s="1"/>
  <c r="FN96" i="70" s="1"/>
  <c r="FO91" i="70" s="1"/>
  <c r="FO96" i="70" s="1"/>
  <c r="FP91" i="70" s="1"/>
  <c r="FP96" i="70" s="1"/>
  <c r="FQ91" i="70" s="1"/>
  <c r="FQ96" i="70" s="1"/>
  <c r="FR91" i="70" s="1"/>
  <c r="FR96" i="70" s="1"/>
  <c r="FS91" i="70" s="1"/>
  <c r="FS96" i="70" s="1"/>
  <c r="FT91" i="70" s="1"/>
  <c r="FT96" i="70" s="1"/>
  <c r="FU91" i="70" s="1"/>
  <c r="FU96" i="70" s="1"/>
  <c r="FV91" i="70" s="1"/>
  <c r="FV96" i="70" s="1"/>
  <c r="FW91" i="70" s="1"/>
  <c r="FW96" i="70" s="1"/>
  <c r="FX91" i="70" s="1"/>
  <c r="FX96" i="70" s="1"/>
  <c r="FY91" i="70" s="1"/>
  <c r="FY96" i="70" s="1"/>
  <c r="FZ91" i="70" s="1"/>
  <c r="FZ96" i="70" s="1"/>
  <c r="GA91" i="70" s="1"/>
  <c r="GA96" i="70" s="1"/>
  <c r="GB91" i="70" s="1"/>
  <c r="GB96" i="70" s="1"/>
  <c r="GC91" i="70" s="1"/>
  <c r="GC96" i="70" s="1"/>
  <c r="GD91" i="70" s="1"/>
  <c r="GD96" i="70" s="1"/>
  <c r="GE91" i="70" s="1"/>
  <c r="GE96" i="70" s="1"/>
  <c r="GF91" i="70" s="1"/>
  <c r="GF96" i="70" s="1"/>
  <c r="GG91" i="70" s="1"/>
  <c r="GG96" i="70" s="1"/>
  <c r="GH91" i="70" s="1"/>
  <c r="GH96" i="70" s="1"/>
  <c r="GI91" i="70" s="1"/>
  <c r="GI96" i="70" s="1"/>
  <c r="GJ91" i="70" s="1"/>
  <c r="GJ96" i="70" s="1"/>
  <c r="GK91" i="70" s="1"/>
  <c r="GK96" i="70" s="1"/>
  <c r="GL91" i="70" s="1"/>
  <c r="GL96" i="70" s="1"/>
  <c r="GM91" i="70" s="1"/>
  <c r="GM96" i="70" s="1"/>
  <c r="GN91" i="70" s="1"/>
  <c r="GN96" i="70" s="1"/>
  <c r="GO91" i="70" s="1"/>
  <c r="GO96" i="70" s="1"/>
  <c r="GP91" i="70" s="1"/>
  <c r="GP96" i="70" s="1"/>
  <c r="GQ91" i="70" s="1"/>
  <c r="GQ96" i="70" s="1"/>
  <c r="GR91" i="70" s="1"/>
  <c r="GR96" i="70" s="1"/>
  <c r="GS91" i="70" s="1"/>
  <c r="GS96" i="70" s="1"/>
  <c r="GT91" i="70" s="1"/>
  <c r="GT96" i="70" s="1"/>
  <c r="GU91" i="70" s="1"/>
  <c r="GU96" i="70" s="1"/>
  <c r="GV91" i="70" s="1"/>
  <c r="GV96" i="70" s="1"/>
  <c r="GW91" i="70" s="1"/>
  <c r="GW96" i="70" s="1"/>
  <c r="GX91" i="70" s="1"/>
  <c r="GX96" i="70" s="1"/>
  <c r="GY91" i="70" s="1"/>
  <c r="GY96" i="70" s="1"/>
  <c r="GZ91" i="70" s="1"/>
  <c r="GZ96" i="70" s="1"/>
  <c r="HA91" i="70" s="1"/>
  <c r="HA96" i="70" s="1"/>
  <c r="HB91" i="70" s="1"/>
  <c r="HB96" i="70" s="1"/>
  <c r="HC91" i="70" s="1"/>
  <c r="HC96" i="70" s="1"/>
  <c r="HD91" i="70" s="1"/>
  <c r="HD96" i="70" s="1"/>
  <c r="HE91" i="70" s="1"/>
  <c r="HE96" i="70" s="1"/>
  <c r="HF91" i="70" s="1"/>
  <c r="HF96" i="70" s="1"/>
  <c r="HG91" i="70" s="1"/>
  <c r="HG96" i="70" s="1"/>
  <c r="D20" i="71"/>
  <c r="E16" i="71"/>
  <c r="G46" i="71"/>
  <c r="H19" i="71"/>
  <c r="E46" i="71"/>
  <c r="F46" i="71"/>
  <c r="HY83" i="70" l="1"/>
  <c r="HY88" i="70" s="1"/>
  <c r="HZ83" i="70" s="1"/>
  <c r="HZ88" i="70" s="1"/>
  <c r="IA83" i="70" s="1"/>
  <c r="IA88" i="70" s="1"/>
  <c r="IB83" i="70" s="1"/>
  <c r="IB88" i="70" s="1"/>
  <c r="IC83" i="70" s="1"/>
  <c r="IC88" i="70" s="1"/>
  <c r="ID83" i="70" s="1"/>
  <c r="ID88" i="70" s="1"/>
  <c r="IE83" i="70" s="1"/>
  <c r="IE88" i="70" s="1"/>
  <c r="IF83" i="70" s="1"/>
  <c r="IF88" i="70" s="1"/>
  <c r="IG83" i="70" s="1"/>
  <c r="IG88" i="70" s="1"/>
  <c r="IH83" i="70" s="1"/>
  <c r="IH88" i="70" s="1"/>
  <c r="II83" i="70" s="1"/>
  <c r="II88" i="70" s="1"/>
  <c r="IJ83" i="70" s="1"/>
  <c r="IJ88" i="70" s="1"/>
  <c r="IK83" i="70" s="1"/>
  <c r="IK88" i="70" s="1"/>
  <c r="HY60" i="70"/>
  <c r="HY68" i="70" s="1"/>
  <c r="HZ60" i="70" s="1"/>
  <c r="HZ68" i="70" s="1"/>
  <c r="IA60" i="70" s="1"/>
  <c r="IA68" i="70" s="1"/>
  <c r="IB60" i="70" s="1"/>
  <c r="IB68" i="70" s="1"/>
  <c r="IC60" i="70" s="1"/>
  <c r="IC68" i="70" s="1"/>
  <c r="ID60" i="70" s="1"/>
  <c r="ID68" i="70" s="1"/>
  <c r="IE60" i="70" s="1"/>
  <c r="IE68" i="70" s="1"/>
  <c r="IF60" i="70" s="1"/>
  <c r="IF68" i="70" s="1"/>
  <c r="IG60" i="70" s="1"/>
  <c r="IG68" i="70" s="1"/>
  <c r="IH60" i="70" s="1"/>
  <c r="IH68" i="70" s="1"/>
  <c r="II60" i="70" s="1"/>
  <c r="II68" i="70" s="1"/>
  <c r="IJ60" i="70" s="1"/>
  <c r="IJ68" i="70" s="1"/>
  <c r="IK60" i="70" s="1"/>
  <c r="IK68" i="70" s="1"/>
  <c r="HH71" i="70"/>
  <c r="HH80" i="70" s="1"/>
  <c r="HI71" i="70" s="1"/>
  <c r="HI80" i="70" s="1"/>
  <c r="HJ71" i="70" s="1"/>
  <c r="HJ80" i="70" s="1"/>
  <c r="HK71" i="70" s="1"/>
  <c r="HK80" i="70" s="1"/>
  <c r="HL71" i="70" s="1"/>
  <c r="HL80" i="70" s="1"/>
  <c r="HM71" i="70" s="1"/>
  <c r="HM80" i="70" s="1"/>
  <c r="HN71" i="70" s="1"/>
  <c r="HN80" i="70" s="1"/>
  <c r="HO71" i="70" s="1"/>
  <c r="HO80" i="70" s="1"/>
  <c r="HP71" i="70" s="1"/>
  <c r="HP80" i="70" s="1"/>
  <c r="HQ71" i="70" s="1"/>
  <c r="HQ80" i="70" s="1"/>
  <c r="HR71" i="70" s="1"/>
  <c r="HR80" i="70" s="1"/>
  <c r="HS71" i="70" s="1"/>
  <c r="HS80" i="70" s="1"/>
  <c r="HT71" i="70" s="1"/>
  <c r="HT80" i="70" s="1"/>
  <c r="HU71" i="70" s="1"/>
  <c r="HU80" i="70" s="1"/>
  <c r="HV71" i="70" s="1"/>
  <c r="HV80" i="70" s="1"/>
  <c r="HW71" i="70" s="1"/>
  <c r="HW80" i="70" s="1"/>
  <c r="HX71" i="70" s="1"/>
  <c r="HX80" i="70" s="1"/>
  <c r="HH91" i="70"/>
  <c r="HH96" i="70" s="1"/>
  <c r="HI91" i="70" s="1"/>
  <c r="HI96" i="70" s="1"/>
  <c r="HJ91" i="70" s="1"/>
  <c r="HJ96" i="70" s="1"/>
  <c r="HK91" i="70" s="1"/>
  <c r="HK96" i="70" s="1"/>
  <c r="HL91" i="70" s="1"/>
  <c r="HL96" i="70" s="1"/>
  <c r="HM91" i="70" s="1"/>
  <c r="HM96" i="70" s="1"/>
  <c r="HN91" i="70" s="1"/>
  <c r="HN96" i="70" s="1"/>
  <c r="HO91" i="70" s="1"/>
  <c r="HO96" i="70" s="1"/>
  <c r="HP91" i="70" s="1"/>
  <c r="HP96" i="70" s="1"/>
  <c r="HQ91" i="70" s="1"/>
  <c r="HQ96" i="70" s="1"/>
  <c r="HR91" i="70" s="1"/>
  <c r="HR96" i="70" s="1"/>
  <c r="HS91" i="70" s="1"/>
  <c r="HS96" i="70" s="1"/>
  <c r="HT91" i="70" s="1"/>
  <c r="HT96" i="70" s="1"/>
  <c r="HU91" i="70" s="1"/>
  <c r="HU96" i="70" s="1"/>
  <c r="HV91" i="70" s="1"/>
  <c r="HV96" i="70" s="1"/>
  <c r="HW91" i="70" s="1"/>
  <c r="HW96" i="70" s="1"/>
  <c r="HX91" i="70" s="1"/>
  <c r="HX96" i="70" s="1"/>
  <c r="Q7" i="72"/>
  <c r="AF6" i="70"/>
  <c r="AF12" i="70" s="1"/>
  <c r="F44" i="71"/>
  <c r="GO21" i="70"/>
  <c r="GP15" i="70" s="1"/>
  <c r="GP21" i="70" s="1"/>
  <c r="GQ15" i="70" s="1"/>
  <c r="GQ21" i="70" s="1"/>
  <c r="GR15" i="70" s="1"/>
  <c r="GR21" i="70" s="1"/>
  <c r="GS15" i="70" s="1"/>
  <c r="GS21" i="70" s="1"/>
  <c r="GT15" i="70" s="1"/>
  <c r="GT21" i="70" s="1"/>
  <c r="GU15" i="70" s="1"/>
  <c r="GU21" i="70" s="1"/>
  <c r="GV15" i="70" s="1"/>
  <c r="GV21" i="70" s="1"/>
  <c r="GW15" i="70" s="1"/>
  <c r="GW21" i="70" s="1"/>
  <c r="GX15" i="70" s="1"/>
  <c r="GX21" i="70" s="1"/>
  <c r="GY15" i="70" s="1"/>
  <c r="GY21" i="70" s="1"/>
  <c r="GZ15" i="70" s="1"/>
  <c r="GZ21" i="70" s="1"/>
  <c r="HA15" i="70" s="1"/>
  <c r="CX32" i="70"/>
  <c r="CY24" i="70" s="1"/>
  <c r="CY32" i="70" s="1"/>
  <c r="CZ24" i="70" s="1"/>
  <c r="CZ32" i="70" s="1"/>
  <c r="EJ12" i="70"/>
  <c r="EK6" i="70" s="1"/>
  <c r="EK12" i="70" s="1"/>
  <c r="EL6" i="70" s="1"/>
  <c r="EL12" i="70" s="1"/>
  <c r="EM6" i="70" s="1"/>
  <c r="EM12" i="70" s="1"/>
  <c r="EN6" i="70" s="1"/>
  <c r="EN12" i="70" s="1"/>
  <c r="EO6" i="70" s="1"/>
  <c r="EO12" i="70" s="1"/>
  <c r="EP6" i="70" s="1"/>
  <c r="EP12" i="70" s="1"/>
  <c r="EQ6" i="70" s="1"/>
  <c r="EQ12" i="70" s="1"/>
  <c r="ER6" i="70" s="1"/>
  <c r="ER12" i="70" s="1"/>
  <c r="ES6" i="70" s="1"/>
  <c r="ES12" i="70" s="1"/>
  <c r="ET6" i="70" s="1"/>
  <c r="ET12" i="70" s="1"/>
  <c r="EU6" i="70" s="1"/>
  <c r="EU12" i="70" s="1"/>
  <c r="EV6" i="70" s="1"/>
  <c r="EV12" i="70" s="1"/>
  <c r="EW6" i="70" s="1"/>
  <c r="EW12" i="70" s="1"/>
  <c r="EX6" i="70" s="1"/>
  <c r="EX12" i="70" s="1"/>
  <c r="EY6" i="70" s="1"/>
  <c r="EY12" i="70" s="1"/>
  <c r="EZ6" i="70" s="1"/>
  <c r="EZ12" i="70" s="1"/>
  <c r="FA6" i="70" s="1"/>
  <c r="FA12" i="70" s="1"/>
  <c r="FB6" i="70" s="1"/>
  <c r="FB12" i="70" s="1"/>
  <c r="FC6" i="70" s="1"/>
  <c r="FC12" i="70" s="1"/>
  <c r="FD6" i="70" s="1"/>
  <c r="FD12" i="70" s="1"/>
  <c r="FE6" i="70" s="1"/>
  <c r="FE12" i="70" s="1"/>
  <c r="FF6" i="70" s="1"/>
  <c r="FF12" i="70" s="1"/>
  <c r="FG6" i="70" s="1"/>
  <c r="FG12" i="70" s="1"/>
  <c r="FH6" i="70" s="1"/>
  <c r="FH12" i="70" s="1"/>
  <c r="FI6" i="70" s="1"/>
  <c r="FI12" i="70" s="1"/>
  <c r="FJ6" i="70" s="1"/>
  <c r="FJ12" i="70" s="1"/>
  <c r="FK6" i="70" s="1"/>
  <c r="FK12" i="70" s="1"/>
  <c r="FL6" i="70" s="1"/>
  <c r="FL12" i="70" s="1"/>
  <c r="FM6" i="70" s="1"/>
  <c r="FM12" i="70" s="1"/>
  <c r="FN6" i="70" s="1"/>
  <c r="FN12" i="70" s="1"/>
  <c r="FO6" i="70" s="1"/>
  <c r="FO12" i="70" s="1"/>
  <c r="FP6" i="70" s="1"/>
  <c r="FP12" i="70" s="1"/>
  <c r="FQ6" i="70" s="1"/>
  <c r="FQ12" i="70" s="1"/>
  <c r="FR6" i="70" s="1"/>
  <c r="FR12" i="70" s="1"/>
  <c r="FS6" i="70" s="1"/>
  <c r="FS12" i="70" s="1"/>
  <c r="FT6" i="70" s="1"/>
  <c r="FT12" i="70" s="1"/>
  <c r="FU6" i="70" s="1"/>
  <c r="FU12" i="70" s="1"/>
  <c r="FV6" i="70" s="1"/>
  <c r="FV12" i="70" s="1"/>
  <c r="FW6" i="70" s="1"/>
  <c r="FW12" i="70" s="1"/>
  <c r="FX6" i="70" s="1"/>
  <c r="FX12" i="70" s="1"/>
  <c r="FY6" i="70" s="1"/>
  <c r="FY12" i="70" s="1"/>
  <c r="FZ6" i="70" s="1"/>
  <c r="FZ12" i="70" s="1"/>
  <c r="GA6" i="70" s="1"/>
  <c r="GA12" i="70" s="1"/>
  <c r="GB6" i="70" s="1"/>
  <c r="GB12" i="70" s="1"/>
  <c r="GC6" i="70" s="1"/>
  <c r="GC12" i="70" s="1"/>
  <c r="GD6" i="70" s="1"/>
  <c r="GD12" i="70" s="1"/>
  <c r="GE6" i="70" s="1"/>
  <c r="GE12" i="70" s="1"/>
  <c r="GF6" i="70" s="1"/>
  <c r="GF12" i="70" s="1"/>
  <c r="GG6" i="70" s="1"/>
  <c r="GG12" i="70" s="1"/>
  <c r="GH6" i="70" s="1"/>
  <c r="GH12" i="70" s="1"/>
  <c r="GI6" i="70" s="1"/>
  <c r="GI12" i="70" s="1"/>
  <c r="GJ6" i="70" s="1"/>
  <c r="GJ12" i="70" s="1"/>
  <c r="GK6" i="70" s="1"/>
  <c r="GK12" i="70" s="1"/>
  <c r="GL6" i="70" s="1"/>
  <c r="GL12" i="70" s="1"/>
  <c r="GM6" i="70" s="1"/>
  <c r="GM12" i="70" s="1"/>
  <c r="GN6" i="70" s="1"/>
  <c r="GN12" i="70" s="1"/>
  <c r="GO6" i="70" s="1"/>
  <c r="E20" i="71"/>
  <c r="F16" i="71"/>
  <c r="E43" i="71"/>
  <c r="H17" i="71"/>
  <c r="G44" i="71"/>
  <c r="H46" i="71"/>
  <c r="I19" i="71"/>
  <c r="D102" i="70"/>
  <c r="D101" i="70"/>
  <c r="E46" i="70"/>
  <c r="E45" i="71"/>
  <c r="F18" i="71"/>
  <c r="HY91" i="70" l="1"/>
  <c r="HY96" i="70" s="1"/>
  <c r="HZ91" i="70" s="1"/>
  <c r="HZ96" i="70" s="1"/>
  <c r="IA91" i="70" s="1"/>
  <c r="IA96" i="70" s="1"/>
  <c r="IB91" i="70" s="1"/>
  <c r="IB96" i="70" s="1"/>
  <c r="IC91" i="70" s="1"/>
  <c r="IC96" i="70" s="1"/>
  <c r="ID91" i="70" s="1"/>
  <c r="ID96" i="70" s="1"/>
  <c r="IE91" i="70" s="1"/>
  <c r="IE96" i="70" s="1"/>
  <c r="IF91" i="70" s="1"/>
  <c r="IF96" i="70" s="1"/>
  <c r="IG91" i="70" s="1"/>
  <c r="IG96" i="70" s="1"/>
  <c r="IH91" i="70" s="1"/>
  <c r="IH96" i="70" s="1"/>
  <c r="II91" i="70" s="1"/>
  <c r="II96" i="70" s="1"/>
  <c r="IJ91" i="70" s="1"/>
  <c r="IJ96" i="70" s="1"/>
  <c r="IK91" i="70" s="1"/>
  <c r="IK96" i="70" s="1"/>
  <c r="D103" i="70"/>
  <c r="HY71" i="70"/>
  <c r="HY80" i="70" s="1"/>
  <c r="HZ71" i="70" s="1"/>
  <c r="HZ80" i="70" s="1"/>
  <c r="IA71" i="70" s="1"/>
  <c r="IA80" i="70" s="1"/>
  <c r="IB71" i="70" s="1"/>
  <c r="IB80" i="70" s="1"/>
  <c r="IC71" i="70" s="1"/>
  <c r="IC80" i="70" s="1"/>
  <c r="ID71" i="70" s="1"/>
  <c r="ID80" i="70" s="1"/>
  <c r="IE71" i="70" s="1"/>
  <c r="IE80" i="70" s="1"/>
  <c r="IF71" i="70" s="1"/>
  <c r="IF80" i="70" s="1"/>
  <c r="IG71" i="70" s="1"/>
  <c r="IG80" i="70" s="1"/>
  <c r="IH71" i="70" s="1"/>
  <c r="IH80" i="70" s="1"/>
  <c r="II71" i="70" s="1"/>
  <c r="II80" i="70" s="1"/>
  <c r="IJ71" i="70" s="1"/>
  <c r="IJ80" i="70" s="1"/>
  <c r="IK71" i="70" s="1"/>
  <c r="IK80" i="70" s="1"/>
  <c r="R7" i="72"/>
  <c r="AG6" i="70"/>
  <c r="AG12" i="70" s="1"/>
  <c r="HA21" i="70"/>
  <c r="HB15" i="70" s="1"/>
  <c r="HB21" i="70" s="1"/>
  <c r="HC15" i="70" s="1"/>
  <c r="HC21" i="70" s="1"/>
  <c r="HD15" i="70" s="1"/>
  <c r="HD21" i="70" s="1"/>
  <c r="HE15" i="70" s="1"/>
  <c r="HE21" i="70" s="1"/>
  <c r="HF15" i="70" s="1"/>
  <c r="HF21" i="70" s="1"/>
  <c r="HG15" i="70" s="1"/>
  <c r="HG21" i="70" s="1"/>
  <c r="GO12" i="70"/>
  <c r="GP6" i="70" s="1"/>
  <c r="GP12" i="70" s="1"/>
  <c r="GQ6" i="70" s="1"/>
  <c r="GQ12" i="70" s="1"/>
  <c r="GR6" i="70" s="1"/>
  <c r="GR12" i="70" s="1"/>
  <c r="GS6" i="70" s="1"/>
  <c r="GS12" i="70" s="1"/>
  <c r="GT6" i="70" s="1"/>
  <c r="GT12" i="70" s="1"/>
  <c r="GU6" i="70" s="1"/>
  <c r="GU12" i="70" s="1"/>
  <c r="GV6" i="70" s="1"/>
  <c r="GV12" i="70" s="1"/>
  <c r="GW6" i="70" s="1"/>
  <c r="GW12" i="70" s="1"/>
  <c r="GX6" i="70" s="1"/>
  <c r="GX12" i="70" s="1"/>
  <c r="GY6" i="70" s="1"/>
  <c r="GY12" i="70" s="1"/>
  <c r="GZ6" i="70" s="1"/>
  <c r="GZ12" i="70" s="1"/>
  <c r="HA6" i="70" s="1"/>
  <c r="DA24" i="70"/>
  <c r="DA32" i="70" s="1"/>
  <c r="J19" i="71"/>
  <c r="I46" i="71"/>
  <c r="E99" i="70"/>
  <c r="E57" i="70"/>
  <c r="F43" i="71"/>
  <c r="F20" i="71"/>
  <c r="G16" i="71"/>
  <c r="G18" i="71"/>
  <c r="F45" i="71"/>
  <c r="H44" i="71"/>
  <c r="I17" i="71"/>
  <c r="HH15" i="70" l="1"/>
  <c r="HH21" i="70" s="1"/>
  <c r="HI15" i="70" s="1"/>
  <c r="HI21" i="70" s="1"/>
  <c r="HJ15" i="70" s="1"/>
  <c r="HJ21" i="70" s="1"/>
  <c r="HK15" i="70" s="1"/>
  <c r="HK21" i="70" s="1"/>
  <c r="HL15" i="70" s="1"/>
  <c r="HL21" i="70" s="1"/>
  <c r="HM15" i="70" s="1"/>
  <c r="HM21" i="70" s="1"/>
  <c r="HN15" i="70" s="1"/>
  <c r="HN21" i="70" s="1"/>
  <c r="HO15" i="70" s="1"/>
  <c r="HO21" i="70" s="1"/>
  <c r="HP15" i="70" s="1"/>
  <c r="HP21" i="70" s="1"/>
  <c r="HQ15" i="70" s="1"/>
  <c r="HQ21" i="70" s="1"/>
  <c r="HR15" i="70" s="1"/>
  <c r="HR21" i="70" s="1"/>
  <c r="HS15" i="70" s="1"/>
  <c r="HS21" i="70" s="1"/>
  <c r="HT15" i="70" s="1"/>
  <c r="HT21" i="70" s="1"/>
  <c r="HU15" i="70" s="1"/>
  <c r="HU21" i="70" s="1"/>
  <c r="HV15" i="70" s="1"/>
  <c r="HV21" i="70" s="1"/>
  <c r="HW15" i="70" s="1"/>
  <c r="HW21" i="70" s="1"/>
  <c r="HX15" i="70" s="1"/>
  <c r="HX21" i="70" s="1"/>
  <c r="HY15" i="70" s="1"/>
  <c r="HY21" i="70" s="1"/>
  <c r="HZ15" i="70" s="1"/>
  <c r="HZ21" i="70" s="1"/>
  <c r="IA15" i="70" s="1"/>
  <c r="IA21" i="70" s="1"/>
  <c r="IB15" i="70" s="1"/>
  <c r="IB21" i="70" s="1"/>
  <c r="IC15" i="70" s="1"/>
  <c r="IC21" i="70" s="1"/>
  <c r="ID15" i="70" s="1"/>
  <c r="ID21" i="70" s="1"/>
  <c r="IE15" i="70" s="1"/>
  <c r="IE21" i="70" s="1"/>
  <c r="IF15" i="70" s="1"/>
  <c r="IF21" i="70" s="1"/>
  <c r="IG15" i="70" s="1"/>
  <c r="IG21" i="70" s="1"/>
  <c r="IH15" i="70" s="1"/>
  <c r="IH21" i="70" s="1"/>
  <c r="II15" i="70" s="1"/>
  <c r="II21" i="70" s="1"/>
  <c r="IJ15" i="70" s="1"/>
  <c r="IJ21" i="70" s="1"/>
  <c r="IK15" i="70" s="1"/>
  <c r="IK21" i="70" s="1"/>
  <c r="S7" i="72"/>
  <c r="AH6" i="70"/>
  <c r="AH12" i="70" s="1"/>
  <c r="HA12" i="70"/>
  <c r="HB6" i="70" s="1"/>
  <c r="HB12" i="70" s="1"/>
  <c r="HC6" i="70" s="1"/>
  <c r="HC12" i="70" s="1"/>
  <c r="HD6" i="70" s="1"/>
  <c r="HD12" i="70" s="1"/>
  <c r="HE6" i="70" s="1"/>
  <c r="HE12" i="70" s="1"/>
  <c r="HF6" i="70" s="1"/>
  <c r="HF12" i="70" s="1"/>
  <c r="HG6" i="70" s="1"/>
  <c r="HG12" i="70" s="1"/>
  <c r="HH6" i="70" s="1"/>
  <c r="HH12" i="70" s="1"/>
  <c r="HI6" i="70" s="1"/>
  <c r="HI12" i="70" s="1"/>
  <c r="HJ6" i="70" s="1"/>
  <c r="HJ12" i="70" s="1"/>
  <c r="HK6" i="70" s="1"/>
  <c r="HK12" i="70" s="1"/>
  <c r="HL6" i="70" s="1"/>
  <c r="HL12" i="70" s="1"/>
  <c r="HM6" i="70" s="1"/>
  <c r="DB24" i="70"/>
  <c r="DB32" i="70" s="1"/>
  <c r="E102" i="70"/>
  <c r="E101" i="70"/>
  <c r="F46" i="70"/>
  <c r="J46" i="71"/>
  <c r="K19" i="71"/>
  <c r="H18" i="71"/>
  <c r="G45" i="71"/>
  <c r="G43" i="71"/>
  <c r="G20" i="71"/>
  <c r="H16" i="71"/>
  <c r="I44" i="71"/>
  <c r="J17" i="71"/>
  <c r="T7" i="72" l="1"/>
  <c r="AI6" i="70"/>
  <c r="AI12" i="70" s="1"/>
  <c r="HM12" i="70"/>
  <c r="HN6" i="70" s="1"/>
  <c r="HN12" i="70" s="1"/>
  <c r="HO6" i="70" s="1"/>
  <c r="HO12" i="70" s="1"/>
  <c r="HP6" i="70" s="1"/>
  <c r="HP12" i="70" s="1"/>
  <c r="HQ6" i="70" s="1"/>
  <c r="HQ12" i="70" s="1"/>
  <c r="HR6" i="70" s="1"/>
  <c r="HR12" i="70" s="1"/>
  <c r="HS6" i="70" s="1"/>
  <c r="HS12" i="70" s="1"/>
  <c r="HT6" i="70" s="1"/>
  <c r="HT12" i="70" s="1"/>
  <c r="HU6" i="70" s="1"/>
  <c r="HU12" i="70" s="1"/>
  <c r="HV6" i="70" s="1"/>
  <c r="HV12" i="70" s="1"/>
  <c r="HW6" i="70" s="1"/>
  <c r="HW12" i="70" s="1"/>
  <c r="HX6" i="70" s="1"/>
  <c r="HX12" i="70" s="1"/>
  <c r="HY6" i="70" s="1"/>
  <c r="HY12" i="70" s="1"/>
  <c r="HZ6" i="70" s="1"/>
  <c r="HZ12" i="70" s="1"/>
  <c r="IA6" i="70" s="1"/>
  <c r="IA12" i="70" s="1"/>
  <c r="IB6" i="70" s="1"/>
  <c r="IB12" i="70" s="1"/>
  <c r="IC6" i="70" s="1"/>
  <c r="IC12" i="70" s="1"/>
  <c r="ID6" i="70" s="1"/>
  <c r="ID12" i="70" s="1"/>
  <c r="IE6" i="70" s="1"/>
  <c r="IE12" i="70" s="1"/>
  <c r="IF6" i="70" s="1"/>
  <c r="IF12" i="70" s="1"/>
  <c r="IG6" i="70" s="1"/>
  <c r="IG12" i="70" s="1"/>
  <c r="IH6" i="70" s="1"/>
  <c r="IH12" i="70" s="1"/>
  <c r="II6" i="70" s="1"/>
  <c r="II12" i="70" s="1"/>
  <c r="IJ6" i="70" s="1"/>
  <c r="IJ12" i="70" s="1"/>
  <c r="IK6" i="70" s="1"/>
  <c r="IK12" i="70" s="1"/>
  <c r="DC24" i="70"/>
  <c r="DC32" i="70" s="1"/>
  <c r="E103" i="70"/>
  <c r="H43" i="71"/>
  <c r="H20" i="71"/>
  <c r="I16" i="71"/>
  <c r="J44" i="71"/>
  <c r="K17" i="71"/>
  <c r="H45" i="71"/>
  <c r="I18" i="71"/>
  <c r="K46" i="71"/>
  <c r="L19" i="71"/>
  <c r="F99" i="70"/>
  <c r="F57" i="70"/>
  <c r="U7" i="72" l="1"/>
  <c r="AJ6" i="70"/>
  <c r="AJ12" i="70" s="1"/>
  <c r="DD24" i="70"/>
  <c r="DD32" i="70" s="1"/>
  <c r="L46" i="71"/>
  <c r="M19" i="71"/>
  <c r="I43" i="71"/>
  <c r="J16" i="71"/>
  <c r="I20" i="71"/>
  <c r="I45" i="71"/>
  <c r="J18" i="71"/>
  <c r="F102" i="70"/>
  <c r="F101" i="70"/>
  <c r="G46" i="70"/>
  <c r="L17" i="71"/>
  <c r="K44" i="71"/>
  <c r="F103" i="70" l="1"/>
  <c r="V7" i="72"/>
  <c r="AK6" i="70"/>
  <c r="AK12" i="70" s="1"/>
  <c r="DE24" i="70"/>
  <c r="DE32" i="70" s="1"/>
  <c r="G99" i="70"/>
  <c r="G57" i="70"/>
  <c r="J20" i="71"/>
  <c r="K16" i="71"/>
  <c r="J43" i="71"/>
  <c r="L44" i="71"/>
  <c r="M17" i="71"/>
  <c r="K18" i="71"/>
  <c r="J45" i="71"/>
  <c r="N19" i="71"/>
  <c r="M46" i="71"/>
  <c r="W7" i="72" l="1"/>
  <c r="AL6" i="70"/>
  <c r="AL12" i="70" s="1"/>
  <c r="DF24" i="70"/>
  <c r="DF32" i="70" s="1"/>
  <c r="M44" i="71"/>
  <c r="N17" i="71"/>
  <c r="G102" i="70"/>
  <c r="G101" i="70"/>
  <c r="H46" i="70"/>
  <c r="K45" i="71"/>
  <c r="L18" i="71"/>
  <c r="K43" i="71"/>
  <c r="K20" i="71"/>
  <c r="L16" i="71"/>
  <c r="N46" i="71"/>
  <c r="O19" i="71"/>
  <c r="X7" i="72" l="1"/>
  <c r="AM6" i="70"/>
  <c r="AM12" i="70" s="1"/>
  <c r="DG24" i="70"/>
  <c r="DG32" i="70" s="1"/>
  <c r="O46" i="71"/>
  <c r="P19" i="71"/>
  <c r="G103" i="70"/>
  <c r="N44" i="71"/>
  <c r="O17" i="71"/>
  <c r="L45" i="71"/>
  <c r="M18" i="71"/>
  <c r="L43" i="71"/>
  <c r="L20" i="71"/>
  <c r="M16" i="71"/>
  <c r="H99" i="70"/>
  <c r="H57" i="70"/>
  <c r="Y7" i="72" l="1"/>
  <c r="AN6" i="70"/>
  <c r="AN12" i="70" s="1"/>
  <c r="P46" i="71"/>
  <c r="DH24" i="70"/>
  <c r="DH32" i="70" s="1"/>
  <c r="P17" i="71"/>
  <c r="O44" i="71"/>
  <c r="M45" i="71"/>
  <c r="N18" i="71"/>
  <c r="M43" i="71"/>
  <c r="M20" i="71"/>
  <c r="N16" i="71"/>
  <c r="H102" i="70"/>
  <c r="H101" i="70"/>
  <c r="I46" i="70"/>
  <c r="Z7" i="72" l="1"/>
  <c r="AO6" i="70"/>
  <c r="AO12" i="70" s="1"/>
  <c r="P44" i="71"/>
  <c r="DI24" i="70"/>
  <c r="DI32" i="70" s="1"/>
  <c r="H103" i="70"/>
  <c r="O18" i="71"/>
  <c r="N45" i="71"/>
  <c r="N43" i="71"/>
  <c r="N20" i="71"/>
  <c r="O16" i="71"/>
  <c r="I99" i="70"/>
  <c r="I57" i="70"/>
  <c r="J46" i="70" s="1"/>
  <c r="AA7" i="72" l="1"/>
  <c r="AP6" i="70"/>
  <c r="AP12" i="70" s="1"/>
  <c r="DJ24" i="70"/>
  <c r="DJ32" i="70" s="1"/>
  <c r="I102" i="70"/>
  <c r="I101" i="70"/>
  <c r="O20" i="71"/>
  <c r="P16" i="71"/>
  <c r="O43" i="71"/>
  <c r="O45" i="71"/>
  <c r="P18" i="71"/>
  <c r="AQ6" i="70" l="1"/>
  <c r="AQ12" i="70" s="1"/>
  <c r="P45" i="71"/>
  <c r="DK24" i="70"/>
  <c r="DK32" i="70" s="1"/>
  <c r="DL24" i="70" s="1"/>
  <c r="DL32" i="70" s="1"/>
  <c r="I103" i="70"/>
  <c r="P43" i="71"/>
  <c r="P20" i="71"/>
  <c r="J99" i="70"/>
  <c r="J57" i="70"/>
  <c r="AR6" i="70" l="1"/>
  <c r="AR12" i="70" s="1"/>
  <c r="DM24" i="70"/>
  <c r="DM32" i="70" s="1"/>
  <c r="J102" i="70"/>
  <c r="J101" i="70"/>
  <c r="K46" i="70"/>
  <c r="AS6" i="70" l="1"/>
  <c r="AS12" i="70" s="1"/>
  <c r="J103" i="70"/>
  <c r="DN24" i="70"/>
  <c r="DN32" i="70" s="1"/>
  <c r="K99" i="70"/>
  <c r="K57" i="70"/>
  <c r="AT6" i="70" l="1"/>
  <c r="AT12" i="70" s="1"/>
  <c r="DO24" i="70"/>
  <c r="DO32" i="70" s="1"/>
  <c r="K101" i="70"/>
  <c r="K102" i="70"/>
  <c r="L46" i="70"/>
  <c r="AU6" i="70" l="1"/>
  <c r="AU12" i="70" s="1"/>
  <c r="DP24" i="70"/>
  <c r="DP32" i="70" s="1"/>
  <c r="K103" i="70"/>
  <c r="L99" i="70"/>
  <c r="L57" i="70"/>
  <c r="AV6" i="70" l="1"/>
  <c r="AV12" i="70" s="1"/>
  <c r="DQ24" i="70"/>
  <c r="DQ32" i="70" s="1"/>
  <c r="L102" i="70"/>
  <c r="L101" i="70"/>
  <c r="M46" i="70"/>
  <c r="AW6" i="70" l="1"/>
  <c r="AW12" i="70" s="1"/>
  <c r="L103" i="70"/>
  <c r="DR24" i="70"/>
  <c r="DR32" i="70" s="1"/>
  <c r="M99" i="70"/>
  <c r="M57" i="70"/>
  <c r="AX6" i="70" l="1"/>
  <c r="AX12" i="70" s="1"/>
  <c r="DS24" i="70"/>
  <c r="DS32" i="70" s="1"/>
  <c r="M102" i="70"/>
  <c r="M101" i="70"/>
  <c r="N46" i="70"/>
  <c r="AY6" i="70" l="1"/>
  <c r="AY12" i="70" s="1"/>
  <c r="DT24" i="70"/>
  <c r="DT32" i="70" s="1"/>
  <c r="N99" i="70"/>
  <c r="N57" i="70"/>
  <c r="M103" i="70"/>
  <c r="AZ6" i="70" l="1"/>
  <c r="AZ12" i="70" s="1"/>
  <c r="DU24" i="70"/>
  <c r="DU32" i="70" s="1"/>
  <c r="N102" i="70"/>
  <c r="N101" i="70"/>
  <c r="O46" i="70"/>
  <c r="BA6" i="70" l="1"/>
  <c r="BA12" i="70" s="1"/>
  <c r="DV24" i="70"/>
  <c r="DV32" i="70" s="1"/>
  <c r="N103" i="70"/>
  <c r="O99" i="70"/>
  <c r="O57" i="70"/>
  <c r="BB6" i="70" l="1"/>
  <c r="BB12" i="70" s="1"/>
  <c r="DW24" i="70"/>
  <c r="O102" i="70"/>
  <c r="O101" i="70"/>
  <c r="P46" i="70"/>
  <c r="BC6" i="70" l="1"/>
  <c r="BC12" i="70" s="1"/>
  <c r="DW32" i="70"/>
  <c r="DX24" i="70" s="1"/>
  <c r="DX32" i="70" s="1"/>
  <c r="DY24" i="70" s="1"/>
  <c r="DY32" i="70" s="1"/>
  <c r="P99" i="70"/>
  <c r="P57" i="70"/>
  <c r="O103" i="70"/>
  <c r="BD6" i="70" l="1"/>
  <c r="BD12" i="70" s="1"/>
  <c r="DZ24" i="70"/>
  <c r="DZ32" i="70" s="1"/>
  <c r="P102" i="70"/>
  <c r="P101" i="70"/>
  <c r="Q46" i="70"/>
  <c r="BE6" i="70" l="1"/>
  <c r="BE12" i="70" s="1"/>
  <c r="P103" i="70"/>
  <c r="EA24" i="70"/>
  <c r="Q99" i="70"/>
  <c r="Q57" i="70"/>
  <c r="BF6" i="70" l="1"/>
  <c r="BF12" i="70" s="1"/>
  <c r="EA32" i="70"/>
  <c r="EB24" i="70" s="1"/>
  <c r="EB32" i="70" s="1"/>
  <c r="EC24" i="70" s="1"/>
  <c r="EC32" i="70" s="1"/>
  <c r="ED24" i="70" s="1"/>
  <c r="ED32" i="70" s="1"/>
  <c r="EE24" i="70" s="1"/>
  <c r="EE32" i="70" s="1"/>
  <c r="EF24" i="70" s="1"/>
  <c r="EF32" i="70" s="1"/>
  <c r="EG24" i="70" s="1"/>
  <c r="EG32" i="70" s="1"/>
  <c r="EH24" i="70" s="1"/>
  <c r="EH32" i="70" s="1"/>
  <c r="EI24" i="70" s="1"/>
  <c r="EI32" i="70" s="1"/>
  <c r="EJ24" i="70" s="1"/>
  <c r="EJ32" i="70" s="1"/>
  <c r="EK24" i="70" s="1"/>
  <c r="EK32" i="70" s="1"/>
  <c r="EL24" i="70" s="1"/>
  <c r="EL32" i="70" s="1"/>
  <c r="EM24" i="70" s="1"/>
  <c r="EM32" i="70" s="1"/>
  <c r="EN24" i="70" s="1"/>
  <c r="EN32" i="70" s="1"/>
  <c r="EO24" i="70" s="1"/>
  <c r="EO32" i="70" s="1"/>
  <c r="EP24" i="70" s="1"/>
  <c r="EP32" i="70" s="1"/>
  <c r="EQ24" i="70" s="1"/>
  <c r="EQ32" i="70" s="1"/>
  <c r="ER24" i="70" s="1"/>
  <c r="ER32" i="70" s="1"/>
  <c r="ES24" i="70" s="1"/>
  <c r="ES32" i="70" s="1"/>
  <c r="ET24" i="70" s="1"/>
  <c r="ET32" i="70" s="1"/>
  <c r="EU24" i="70" s="1"/>
  <c r="EU32" i="70" s="1"/>
  <c r="EV24" i="70" s="1"/>
  <c r="EV32" i="70" s="1"/>
  <c r="EW24" i="70" s="1"/>
  <c r="EW32" i="70" s="1"/>
  <c r="EX24" i="70" s="1"/>
  <c r="EX32" i="70" s="1"/>
  <c r="EY24" i="70" s="1"/>
  <c r="EY32" i="70" s="1"/>
  <c r="EZ24" i="70" s="1"/>
  <c r="EZ32" i="70" s="1"/>
  <c r="FA24" i="70" s="1"/>
  <c r="FA32" i="70" s="1"/>
  <c r="FB24" i="70" s="1"/>
  <c r="FB32" i="70" s="1"/>
  <c r="FC24" i="70" s="1"/>
  <c r="FC32" i="70" s="1"/>
  <c r="FD24" i="70" s="1"/>
  <c r="FD32" i="70" s="1"/>
  <c r="FE24" i="70" s="1"/>
  <c r="FE32" i="70" s="1"/>
  <c r="FF24" i="70" s="1"/>
  <c r="FF32" i="70" s="1"/>
  <c r="FG24" i="70" s="1"/>
  <c r="FG32" i="70" s="1"/>
  <c r="FH24" i="70" s="1"/>
  <c r="FH32" i="70" s="1"/>
  <c r="FI24" i="70" s="1"/>
  <c r="FI32" i="70" s="1"/>
  <c r="FJ24" i="70" s="1"/>
  <c r="FJ32" i="70" s="1"/>
  <c r="FK24" i="70" s="1"/>
  <c r="FK32" i="70" s="1"/>
  <c r="FL24" i="70" s="1"/>
  <c r="FL32" i="70" s="1"/>
  <c r="FM24" i="70" s="1"/>
  <c r="FM32" i="70" s="1"/>
  <c r="FN24" i="70" s="1"/>
  <c r="FN32" i="70" s="1"/>
  <c r="FO24" i="70" s="1"/>
  <c r="FO32" i="70" s="1"/>
  <c r="FP24" i="70" s="1"/>
  <c r="FP32" i="70" s="1"/>
  <c r="FQ24" i="70" s="1"/>
  <c r="FQ32" i="70" s="1"/>
  <c r="FR24" i="70" s="1"/>
  <c r="FR32" i="70" s="1"/>
  <c r="FS24" i="70" s="1"/>
  <c r="FS32" i="70" s="1"/>
  <c r="FT24" i="70" s="1"/>
  <c r="FT32" i="70" s="1"/>
  <c r="FU24" i="70" s="1"/>
  <c r="FU32" i="70" s="1"/>
  <c r="FV24" i="70" s="1"/>
  <c r="FV32" i="70" s="1"/>
  <c r="FW24" i="70" s="1"/>
  <c r="FW32" i="70" s="1"/>
  <c r="FX24" i="70" s="1"/>
  <c r="FX32" i="70" s="1"/>
  <c r="FY24" i="70" s="1"/>
  <c r="FY32" i="70" s="1"/>
  <c r="FZ24" i="70" s="1"/>
  <c r="FZ32" i="70" s="1"/>
  <c r="GA24" i="70" s="1"/>
  <c r="GA32" i="70" s="1"/>
  <c r="GB24" i="70" s="1"/>
  <c r="GB32" i="70" s="1"/>
  <c r="GC24" i="70" s="1"/>
  <c r="GC32" i="70" s="1"/>
  <c r="GD24" i="70" s="1"/>
  <c r="GD32" i="70" s="1"/>
  <c r="GE24" i="70" s="1"/>
  <c r="GE32" i="70" s="1"/>
  <c r="GF24" i="70" s="1"/>
  <c r="GF32" i="70" s="1"/>
  <c r="GG24" i="70" s="1"/>
  <c r="GG32" i="70" s="1"/>
  <c r="GH24" i="70" s="1"/>
  <c r="GH32" i="70" s="1"/>
  <c r="GI24" i="70" s="1"/>
  <c r="GI32" i="70" s="1"/>
  <c r="GJ24" i="70" s="1"/>
  <c r="GJ32" i="70" s="1"/>
  <c r="GK24" i="70" s="1"/>
  <c r="GK32" i="70" s="1"/>
  <c r="GL24" i="70" s="1"/>
  <c r="GL32" i="70" s="1"/>
  <c r="GM24" i="70" s="1"/>
  <c r="GM32" i="70" s="1"/>
  <c r="GN24" i="70" s="1"/>
  <c r="GN32" i="70" s="1"/>
  <c r="GO24" i="70" s="1"/>
  <c r="Q102" i="70"/>
  <c r="Q101" i="70"/>
  <c r="R46" i="70"/>
  <c r="BG6" i="70" l="1"/>
  <c r="BG12" i="70" s="1"/>
  <c r="Q103" i="70"/>
  <c r="GO32" i="70"/>
  <c r="GP24" i="70" s="1"/>
  <c r="GP32" i="70" s="1"/>
  <c r="GQ24" i="70" s="1"/>
  <c r="GQ32" i="70" s="1"/>
  <c r="GR24" i="70" s="1"/>
  <c r="GR32" i="70" s="1"/>
  <c r="GS24" i="70" s="1"/>
  <c r="R99" i="70"/>
  <c r="R57" i="70"/>
  <c r="S46" i="70" s="1"/>
  <c r="S57" i="70" s="1"/>
  <c r="T46" i="70" s="1"/>
  <c r="T57" i="70" s="1"/>
  <c r="U46" i="70" s="1"/>
  <c r="U57" i="70" s="1"/>
  <c r="V46" i="70" s="1"/>
  <c r="V57" i="70" s="1"/>
  <c r="W46" i="70" s="1"/>
  <c r="W57" i="70" s="1"/>
  <c r="X46" i="70" s="1"/>
  <c r="X57" i="70" s="1"/>
  <c r="Y46" i="70" s="1"/>
  <c r="Y57" i="70" s="1"/>
  <c r="Z46" i="70" s="1"/>
  <c r="Z57" i="70" s="1"/>
  <c r="AA46" i="70" s="1"/>
  <c r="AA57" i="70" s="1"/>
  <c r="AB46" i="70" s="1"/>
  <c r="AB57" i="70" s="1"/>
  <c r="AC46" i="70" s="1"/>
  <c r="AC57" i="70" s="1"/>
  <c r="AD46" i="70" s="1"/>
  <c r="AD57" i="70" s="1"/>
  <c r="AE46" i="70" s="1"/>
  <c r="AE57" i="70" l="1"/>
  <c r="AE99" i="70"/>
  <c r="BH6" i="70"/>
  <c r="BH12" i="70" s="1"/>
  <c r="GS32" i="70"/>
  <c r="GT24" i="70" s="1"/>
  <c r="R102" i="70"/>
  <c r="R101" i="70"/>
  <c r="AF46" i="70" l="1"/>
  <c r="AE102" i="70"/>
  <c r="AE101" i="70"/>
  <c r="AE103" i="70" s="1"/>
  <c r="BI6" i="70"/>
  <c r="BI12" i="70" s="1"/>
  <c r="R103" i="70"/>
  <c r="GT32" i="70"/>
  <c r="GU24" i="70" s="1"/>
  <c r="S99" i="70"/>
  <c r="AF57" i="70" l="1"/>
  <c r="AF99" i="70"/>
  <c r="BJ6" i="70"/>
  <c r="BJ12" i="70" s="1"/>
  <c r="GU32" i="70"/>
  <c r="GV24" i="70" s="1"/>
  <c r="S101" i="70"/>
  <c r="S102" i="70"/>
  <c r="AG46" i="70" l="1"/>
  <c r="AF101" i="70"/>
  <c r="AF102" i="70"/>
  <c r="BK6" i="70"/>
  <c r="BK12" i="70" s="1"/>
  <c r="S103" i="70"/>
  <c r="GV32" i="70"/>
  <c r="GW24" i="70" s="1"/>
  <c r="T99" i="70"/>
  <c r="AF103" i="70" l="1"/>
  <c r="AG57" i="70"/>
  <c r="AG99" i="70"/>
  <c r="BL6" i="70"/>
  <c r="BL12" i="70" s="1"/>
  <c r="GW32" i="70"/>
  <c r="GX24" i="70" s="1"/>
  <c r="T102" i="70"/>
  <c r="T101" i="70"/>
  <c r="AH46" i="70" l="1"/>
  <c r="AG102" i="70"/>
  <c r="AG101" i="70"/>
  <c r="BM6" i="70"/>
  <c r="BM12" i="70" s="1"/>
  <c r="GX32" i="70"/>
  <c r="GY24" i="70" s="1"/>
  <c r="T103" i="70"/>
  <c r="U99" i="70"/>
  <c r="AG103" i="70" l="1"/>
  <c r="AH57" i="70"/>
  <c r="AH99" i="70"/>
  <c r="BN6" i="70"/>
  <c r="BN12" i="70" s="1"/>
  <c r="GY32" i="70"/>
  <c r="GZ24" i="70" s="1"/>
  <c r="U102" i="70"/>
  <c r="U101" i="70"/>
  <c r="AI46" i="70" l="1"/>
  <c r="AH102" i="70"/>
  <c r="AH101" i="70"/>
  <c r="AH103" i="70" s="1"/>
  <c r="BO6" i="70"/>
  <c r="BO12" i="70" s="1"/>
  <c r="GZ32" i="70"/>
  <c r="HA24" i="70" s="1"/>
  <c r="U103" i="70"/>
  <c r="V99" i="70"/>
  <c r="AI57" i="70" l="1"/>
  <c r="AI99" i="70"/>
  <c r="BP6" i="70"/>
  <c r="BP12" i="70" s="1"/>
  <c r="HA32" i="70"/>
  <c r="HB24" i="70" s="1"/>
  <c r="HB32" i="70" s="1"/>
  <c r="HC24" i="70" s="1"/>
  <c r="HC32" i="70" s="1"/>
  <c r="HD24" i="70" s="1"/>
  <c r="HD32" i="70" s="1"/>
  <c r="HE24" i="70" s="1"/>
  <c r="HE32" i="70" s="1"/>
  <c r="HF24" i="70" s="1"/>
  <c r="HF32" i="70" s="1"/>
  <c r="HG24" i="70" s="1"/>
  <c r="HG32" i="70" s="1"/>
  <c r="HH24" i="70" s="1"/>
  <c r="HH32" i="70" s="1"/>
  <c r="HI24" i="70" s="1"/>
  <c r="HI32" i="70" s="1"/>
  <c r="HJ24" i="70" s="1"/>
  <c r="HJ32" i="70" s="1"/>
  <c r="HK24" i="70" s="1"/>
  <c r="HK32" i="70" s="1"/>
  <c r="HL24" i="70" s="1"/>
  <c r="HL32" i="70" s="1"/>
  <c r="HM24" i="70" s="1"/>
  <c r="V102" i="70"/>
  <c r="V101" i="70"/>
  <c r="AJ46" i="70" l="1"/>
  <c r="AI101" i="70"/>
  <c r="AI102" i="70"/>
  <c r="BQ6" i="70"/>
  <c r="BQ12" i="70" s="1"/>
  <c r="HM32" i="70"/>
  <c r="V103" i="70"/>
  <c r="W99" i="70"/>
  <c r="HN24" i="70" l="1"/>
  <c r="HN32" i="70" s="1"/>
  <c r="HO24" i="70" s="1"/>
  <c r="HO32" i="70" s="1"/>
  <c r="HP24" i="70" s="1"/>
  <c r="HP32" i="70" s="1"/>
  <c r="HQ24" i="70" s="1"/>
  <c r="HQ32" i="70" s="1"/>
  <c r="HR24" i="70" s="1"/>
  <c r="HR32" i="70" s="1"/>
  <c r="HS24" i="70" s="1"/>
  <c r="HS32" i="70" s="1"/>
  <c r="HT24" i="70" s="1"/>
  <c r="HT32" i="70" s="1"/>
  <c r="HU24" i="70" s="1"/>
  <c r="HU32" i="70" s="1"/>
  <c r="HV24" i="70" s="1"/>
  <c r="HV32" i="70" s="1"/>
  <c r="HW24" i="70" s="1"/>
  <c r="HW32" i="70" s="1"/>
  <c r="HX24" i="70" s="1"/>
  <c r="HX32" i="70" s="1"/>
  <c r="AI103" i="70"/>
  <c r="AJ57" i="70"/>
  <c r="AJ99" i="70"/>
  <c r="BR6" i="70"/>
  <c r="BR12" i="70" s="1"/>
  <c r="W102" i="70"/>
  <c r="W101" i="70"/>
  <c r="HY24" i="70" l="1"/>
  <c r="HY32" i="70" s="1"/>
  <c r="HZ24" i="70" s="1"/>
  <c r="HZ32" i="70" s="1"/>
  <c r="IA24" i="70" s="1"/>
  <c r="IA32" i="70" s="1"/>
  <c r="IB24" i="70" s="1"/>
  <c r="IB32" i="70" s="1"/>
  <c r="IC24" i="70" s="1"/>
  <c r="IC32" i="70" s="1"/>
  <c r="ID24" i="70" s="1"/>
  <c r="ID32" i="70" s="1"/>
  <c r="IE24" i="70" s="1"/>
  <c r="IE32" i="70" s="1"/>
  <c r="IF24" i="70" s="1"/>
  <c r="IF32" i="70" s="1"/>
  <c r="IG24" i="70" s="1"/>
  <c r="IG32" i="70" s="1"/>
  <c r="IH24" i="70" s="1"/>
  <c r="IH32" i="70" s="1"/>
  <c r="II24" i="70" s="1"/>
  <c r="II32" i="70" s="1"/>
  <c r="IJ24" i="70" s="1"/>
  <c r="IJ32" i="70" s="1"/>
  <c r="IK24" i="70" s="1"/>
  <c r="IK32" i="70" s="1"/>
  <c r="AK46" i="70"/>
  <c r="AJ102" i="70"/>
  <c r="AJ101" i="70"/>
  <c r="BS6" i="70"/>
  <c r="BS12" i="70" s="1"/>
  <c r="W103" i="70"/>
  <c r="X99" i="70"/>
  <c r="AJ103" i="70" l="1"/>
  <c r="AK57" i="70"/>
  <c r="AK99" i="70"/>
  <c r="BT6" i="70"/>
  <c r="BT12" i="70" s="1"/>
  <c r="X102" i="70"/>
  <c r="X101" i="70"/>
  <c r="B24" i="39"/>
  <c r="AL46" i="70" l="1"/>
  <c r="AK101" i="70"/>
  <c r="AK102" i="70"/>
  <c r="BU6" i="70"/>
  <c r="BU12" i="70" s="1"/>
  <c r="X103" i="70"/>
  <c r="Y99" i="70"/>
  <c r="AK103" i="70" l="1"/>
  <c r="AL57" i="70"/>
  <c r="AL99" i="70"/>
  <c r="BV6" i="70"/>
  <c r="BV12" i="70" s="1"/>
  <c r="Y102" i="70"/>
  <c r="Y101" i="70"/>
  <c r="AM46" i="70" l="1"/>
  <c r="AL101" i="70"/>
  <c r="AL102" i="70"/>
  <c r="BW6" i="70"/>
  <c r="BW12" i="70" s="1"/>
  <c r="Z99" i="70"/>
  <c r="Y103" i="70"/>
  <c r="AL103" i="70" l="1"/>
  <c r="AM57" i="70"/>
  <c r="AM99" i="70"/>
  <c r="BX6" i="70"/>
  <c r="BX10" i="70" s="1"/>
  <c r="Z102" i="70"/>
  <c r="Z101" i="70"/>
  <c r="AN46" i="70" l="1"/>
  <c r="AM102" i="70"/>
  <c r="AM101" i="70"/>
  <c r="BX55" i="70"/>
  <c r="BX56" i="70" s="1"/>
  <c r="BX11" i="70"/>
  <c r="BX12" i="70" s="1"/>
  <c r="BY6" i="70" s="1"/>
  <c r="BY12" i="70" s="1"/>
  <c r="BZ6" i="70" s="1"/>
  <c r="BZ12" i="70" s="1"/>
  <c r="CA6" i="70" s="1"/>
  <c r="CA12" i="70" s="1"/>
  <c r="CB6" i="70" s="1"/>
  <c r="CB12" i="70" s="1"/>
  <c r="CC6" i="70" s="1"/>
  <c r="CC12" i="70" s="1"/>
  <c r="CD6" i="70" s="1"/>
  <c r="CD12" i="70" s="1"/>
  <c r="CE6" i="70" s="1"/>
  <c r="CE12" i="70" s="1"/>
  <c r="CF6" i="70" s="1"/>
  <c r="CF12" i="70" s="1"/>
  <c r="CG6" i="70" s="1"/>
  <c r="CG12" i="70" s="1"/>
  <c r="CH6" i="70" s="1"/>
  <c r="CH12" i="70" s="1"/>
  <c r="CI6" i="70" s="1"/>
  <c r="CI12" i="70" s="1"/>
  <c r="CJ6" i="70" s="1"/>
  <c r="CJ12" i="70" s="1"/>
  <c r="CK6" i="70" s="1"/>
  <c r="CK12" i="70" s="1"/>
  <c r="CL6" i="70" s="1"/>
  <c r="CL12" i="70" s="1"/>
  <c r="CM6" i="70" s="1"/>
  <c r="CM12" i="70" s="1"/>
  <c r="CN6" i="70" s="1"/>
  <c r="CN12" i="70" s="1"/>
  <c r="CO6" i="70" s="1"/>
  <c r="CO12" i="70" s="1"/>
  <c r="CP6" i="70" s="1"/>
  <c r="CP12" i="70" s="1"/>
  <c r="CQ6" i="70" s="1"/>
  <c r="CQ12" i="70" s="1"/>
  <c r="CR6" i="70" s="1"/>
  <c r="CR12" i="70" s="1"/>
  <c r="CS6" i="70" s="1"/>
  <c r="CS12" i="70" s="1"/>
  <c r="CT6" i="70" s="1"/>
  <c r="CT12" i="70" s="1"/>
  <c r="CU6" i="70" s="1"/>
  <c r="CU12" i="70" s="1"/>
  <c r="CV6" i="70" s="1"/>
  <c r="Z103" i="70"/>
  <c r="AA99" i="70"/>
  <c r="AM103" i="70" l="1"/>
  <c r="AN57" i="70"/>
  <c r="AN99" i="70"/>
  <c r="BX100" i="70"/>
  <c r="AA101" i="70"/>
  <c r="AA102" i="70"/>
  <c r="AO46" i="70" l="1"/>
  <c r="AN102" i="70"/>
  <c r="AN101" i="70"/>
  <c r="AA103" i="70"/>
  <c r="AB99" i="70"/>
  <c r="AN103" i="70" l="1"/>
  <c r="AO57" i="70"/>
  <c r="AO99" i="70"/>
  <c r="AB102" i="70"/>
  <c r="AB101" i="70"/>
  <c r="AP46" i="70" l="1"/>
  <c r="AO102" i="70"/>
  <c r="AO101" i="70"/>
  <c r="AO103" i="70" s="1"/>
  <c r="AB103" i="70"/>
  <c r="AC99" i="70"/>
  <c r="AP57" i="70" l="1"/>
  <c r="AP99" i="70"/>
  <c r="AC102" i="70"/>
  <c r="AC101" i="70"/>
  <c r="AC103" i="70" s="1"/>
  <c r="AQ46" i="70" l="1"/>
  <c r="AP102" i="70"/>
  <c r="AP101" i="70"/>
  <c r="AD99" i="70"/>
  <c r="AP103" i="70" l="1"/>
  <c r="AQ57" i="70"/>
  <c r="AQ99" i="70"/>
  <c r="AD102" i="70"/>
  <c r="AD101" i="70"/>
  <c r="AR46" i="70" l="1"/>
  <c r="AQ101" i="70"/>
  <c r="AQ102" i="70"/>
  <c r="AD103" i="70"/>
  <c r="AQ103" i="70" l="1"/>
  <c r="AR57" i="70"/>
  <c r="AR99" i="70"/>
  <c r="AS46" i="70" l="1"/>
  <c r="AR102" i="70"/>
  <c r="AR101" i="70"/>
  <c r="AR103" i="70" l="1"/>
  <c r="AS57" i="70"/>
  <c r="AS99" i="70"/>
  <c r="AT46" i="70" l="1"/>
  <c r="AS102" i="70"/>
  <c r="AS101" i="70"/>
  <c r="AS103" i="70" s="1"/>
  <c r="AT57" i="70" l="1"/>
  <c r="AT99" i="70"/>
  <c r="AU46" i="70" l="1"/>
  <c r="AT102" i="70"/>
  <c r="AT101" i="70"/>
  <c r="AT103" i="70" s="1"/>
  <c r="AU57" i="70" l="1"/>
  <c r="AU99" i="70"/>
  <c r="AV46" i="70" l="1"/>
  <c r="AU102" i="70"/>
  <c r="AU101" i="70"/>
  <c r="AU103" i="70" s="1"/>
  <c r="AV57" i="70" l="1"/>
  <c r="AV99" i="70"/>
  <c r="AW46" i="70" l="1"/>
  <c r="AV101" i="70"/>
  <c r="AV102" i="70"/>
  <c r="AV103" i="70" l="1"/>
  <c r="AW57" i="70"/>
  <c r="AW99" i="70"/>
  <c r="AX46" i="70" l="1"/>
  <c r="AW102" i="70"/>
  <c r="AW101" i="70"/>
  <c r="AW103" i="70" s="1"/>
  <c r="AX57" i="70" l="1"/>
  <c r="AX99" i="70"/>
  <c r="AY46" i="70" l="1"/>
  <c r="AX102" i="70"/>
  <c r="AX101" i="70"/>
  <c r="AX103" i="70" s="1"/>
  <c r="AY57" i="70" l="1"/>
  <c r="AY99" i="70"/>
  <c r="AZ46" i="70" l="1"/>
  <c r="AY102" i="70"/>
  <c r="AY101" i="70"/>
  <c r="AY103" i="70" s="1"/>
  <c r="AZ57" i="70" l="1"/>
  <c r="AZ99" i="70"/>
  <c r="BA46" i="70" l="1"/>
  <c r="AZ102" i="70"/>
  <c r="AZ101" i="70"/>
  <c r="AZ103" i="70" l="1"/>
  <c r="BA57" i="70"/>
  <c r="BA99" i="70"/>
  <c r="BB46" i="70" l="1"/>
  <c r="BA101" i="70"/>
  <c r="BA102" i="70"/>
  <c r="BA103" i="70" l="1"/>
  <c r="BB57" i="70"/>
  <c r="BB99" i="70"/>
  <c r="BC46" i="70" l="1"/>
  <c r="BB102" i="70"/>
  <c r="BB101" i="70"/>
  <c r="BB103" i="70" l="1"/>
  <c r="BC57" i="70"/>
  <c r="BC99" i="70"/>
  <c r="BD46" i="70" l="1"/>
  <c r="BC102" i="70"/>
  <c r="BC101" i="70"/>
  <c r="BC103" i="70" l="1"/>
  <c r="BD57" i="70"/>
  <c r="BD99" i="70"/>
  <c r="BE46" i="70" l="1"/>
  <c r="BD102" i="70"/>
  <c r="BD101" i="70"/>
  <c r="BD103" i="70" s="1"/>
  <c r="BE57" i="70" l="1"/>
  <c r="BE99" i="70"/>
  <c r="BF46" i="70" l="1"/>
  <c r="BE102" i="70"/>
  <c r="BE101" i="70"/>
  <c r="BE103" i="70" s="1"/>
  <c r="BF57" i="70" l="1"/>
  <c r="BF99" i="70"/>
  <c r="BG46" i="70" l="1"/>
  <c r="BF102" i="70"/>
  <c r="BF101" i="70"/>
  <c r="BF103" i="70" l="1"/>
  <c r="BG57" i="70"/>
  <c r="BG99" i="70"/>
  <c r="BH46" i="70" l="1"/>
  <c r="BG101" i="70"/>
  <c r="BG102" i="70"/>
  <c r="BG103" i="70" l="1"/>
  <c r="BH57" i="70"/>
  <c r="BH99" i="70"/>
  <c r="BI46" i="70" l="1"/>
  <c r="BH102" i="70"/>
  <c r="BH101" i="70"/>
  <c r="BH103" i="70" l="1"/>
  <c r="BI57" i="70"/>
  <c r="BI99" i="70"/>
  <c r="BJ46" i="70" l="1"/>
  <c r="BI102" i="70"/>
  <c r="BI101" i="70"/>
  <c r="BI103" i="70" s="1"/>
  <c r="BJ57" i="70" l="1"/>
  <c r="BJ99" i="70"/>
  <c r="BK46" i="70" l="1"/>
  <c r="BJ102" i="70"/>
  <c r="BJ101" i="70"/>
  <c r="BJ103" i="70" l="1"/>
  <c r="BK57" i="70"/>
  <c r="BK99" i="70"/>
  <c r="BL46" i="70" l="1"/>
  <c r="BK102" i="70"/>
  <c r="BK101" i="70"/>
  <c r="BK103" i="70" s="1"/>
  <c r="BL57" i="70" l="1"/>
  <c r="BL99" i="70"/>
  <c r="BM46" i="70" l="1"/>
  <c r="BL102" i="70"/>
  <c r="BL101" i="70"/>
  <c r="BL103" i="70" l="1"/>
  <c r="BM57" i="70"/>
  <c r="BM99" i="70"/>
  <c r="BN46" i="70" l="1"/>
  <c r="BM102" i="70"/>
  <c r="BM101" i="70"/>
  <c r="BM103" i="70" s="1"/>
  <c r="BN57" i="70" l="1"/>
  <c r="BN99" i="70"/>
  <c r="BO46" i="70" l="1"/>
  <c r="BN101" i="70"/>
  <c r="BN102" i="70"/>
  <c r="BN103" i="70" l="1"/>
  <c r="BO57" i="70"/>
  <c r="BO99" i="70"/>
  <c r="BP46" i="70" l="1"/>
  <c r="BO101" i="70"/>
  <c r="BO102" i="70"/>
  <c r="BO103" i="70" l="1"/>
  <c r="BP57" i="70"/>
  <c r="BP99" i="70"/>
  <c r="BQ46" i="70" l="1"/>
  <c r="BP101" i="70"/>
  <c r="BP102" i="70"/>
  <c r="BP103" i="70" l="1"/>
  <c r="BQ57" i="70"/>
  <c r="BQ99" i="70"/>
  <c r="BR46" i="70" l="1"/>
  <c r="BQ102" i="70"/>
  <c r="BQ101" i="70"/>
  <c r="BQ103" i="70" l="1"/>
  <c r="BR57" i="70"/>
  <c r="BR99" i="70"/>
  <c r="BS46" i="70" l="1"/>
  <c r="BR101" i="70"/>
  <c r="BR102" i="70"/>
  <c r="BR103" i="70" l="1"/>
  <c r="BS57" i="70"/>
  <c r="BS99" i="70"/>
  <c r="BT46" i="70" l="1"/>
  <c r="BS102" i="70"/>
  <c r="BS101" i="70"/>
  <c r="BS103" i="70" s="1"/>
  <c r="BT57" i="70" l="1"/>
  <c r="BT99" i="70"/>
  <c r="BU46" i="70" l="1"/>
  <c r="BT101" i="70"/>
  <c r="BT102" i="70"/>
  <c r="BT103" i="70" l="1"/>
  <c r="BU57" i="70"/>
  <c r="BU99" i="70"/>
  <c r="BV46" i="70" l="1"/>
  <c r="BU101" i="70"/>
  <c r="BU102" i="70"/>
  <c r="BU103" i="70" l="1"/>
  <c r="BV57" i="70"/>
  <c r="BV99" i="70"/>
  <c r="BW46" i="70" l="1"/>
  <c r="BV102" i="70"/>
  <c r="BV101" i="70"/>
  <c r="BV103" i="70" s="1"/>
  <c r="BW57" i="70" l="1"/>
  <c r="BW99" i="70"/>
  <c r="BX46" i="70" l="1"/>
  <c r="BW101" i="70"/>
  <c r="BW102" i="70"/>
  <c r="BW103" i="70" l="1"/>
  <c r="BX99" i="70"/>
  <c r="BX57" i="70"/>
  <c r="BX102" i="70" l="1"/>
  <c r="BX101" i="70"/>
  <c r="BY46" i="70"/>
  <c r="BX103" i="70" l="1"/>
  <c r="BY57" i="70"/>
  <c r="BY99" i="70"/>
  <c r="BY102" i="70" l="1"/>
  <c r="BY101" i="70"/>
  <c r="BZ46" i="70"/>
  <c r="BY103" i="70" l="1"/>
  <c r="BZ57" i="70"/>
  <c r="BZ99" i="70"/>
  <c r="BZ101" i="70" l="1"/>
  <c r="BZ102" i="70"/>
  <c r="CA46" i="70"/>
  <c r="CA99" i="70" l="1"/>
  <c r="CA57" i="70"/>
  <c r="BZ103" i="70"/>
  <c r="CA101" i="70" l="1"/>
  <c r="CB46" i="70"/>
  <c r="CA102" i="70"/>
  <c r="CB57" i="70" l="1"/>
  <c r="CB99" i="70"/>
  <c r="CA103" i="70"/>
  <c r="CC46" i="70" l="1"/>
  <c r="CB101" i="70"/>
  <c r="CB102" i="70"/>
  <c r="CB103" i="70" l="1"/>
  <c r="CC99" i="70"/>
  <c r="CC57" i="70"/>
  <c r="CC102" i="70" l="1"/>
  <c r="CC101" i="70"/>
  <c r="CD46" i="70"/>
  <c r="CC103" i="70" l="1"/>
  <c r="CD57" i="70"/>
  <c r="CD99" i="70"/>
  <c r="CD101" i="70" l="1"/>
  <c r="CD102" i="70"/>
  <c r="CE46" i="70"/>
  <c r="CD103" i="70" l="1"/>
  <c r="CE99" i="70"/>
  <c r="CE57" i="70"/>
  <c r="CE101" i="70" l="1"/>
  <c r="CE102" i="70"/>
  <c r="CF46" i="70"/>
  <c r="CF99" i="70" l="1"/>
  <c r="CF57" i="70"/>
  <c r="CE103" i="70"/>
  <c r="CF102" i="70" l="1"/>
  <c r="CF101" i="70"/>
  <c r="CG46" i="70"/>
  <c r="CF103" i="70" l="1"/>
  <c r="CG57" i="70"/>
  <c r="CG99" i="70"/>
  <c r="CG101" i="70" l="1"/>
  <c r="CG102" i="70"/>
  <c r="CH46" i="70"/>
  <c r="CH99" i="70" l="1"/>
  <c r="CH57" i="70"/>
  <c r="CG103" i="70"/>
  <c r="CI46" i="70" l="1"/>
  <c r="CH102" i="70"/>
  <c r="CH101" i="70"/>
  <c r="CH103" i="70" l="1"/>
  <c r="CI99" i="70"/>
  <c r="CI57" i="70"/>
  <c r="CI101" i="70" l="1"/>
  <c r="CI102" i="70"/>
  <c r="CJ46" i="70"/>
  <c r="CJ99" i="70" l="1"/>
  <c r="CJ57" i="70"/>
  <c r="CI103" i="70"/>
  <c r="CK46" i="70" l="1"/>
  <c r="CJ102" i="70"/>
  <c r="CJ101" i="70"/>
  <c r="CJ103" i="70" l="1"/>
  <c r="CK99" i="70"/>
  <c r="CK57" i="70"/>
  <c r="CK102" i="70" l="1"/>
  <c r="CK101" i="70"/>
  <c r="CK103" i="70" s="1"/>
  <c r="CL46" i="70"/>
  <c r="CL57" i="70" l="1"/>
  <c r="CL99" i="70"/>
  <c r="CL101" i="70" l="1"/>
  <c r="CL102" i="70"/>
  <c r="CM46" i="70"/>
  <c r="CM57" i="70" l="1"/>
  <c r="CM99" i="70"/>
  <c r="CL103" i="70"/>
  <c r="CM101" i="70" l="1"/>
  <c r="CM102" i="70"/>
  <c r="CN46" i="70"/>
  <c r="CN99" i="70" l="1"/>
  <c r="CN57" i="70"/>
  <c r="CM103" i="70"/>
  <c r="CN102" i="70" l="1"/>
  <c r="CN101" i="70"/>
  <c r="CN103" i="70" s="1"/>
  <c r="CO46" i="70"/>
  <c r="CO99" i="70" l="1"/>
  <c r="CO57" i="70"/>
  <c r="CO101" i="70" l="1"/>
  <c r="CO102" i="70"/>
  <c r="CP46" i="70"/>
  <c r="CP99" i="70" l="1"/>
  <c r="CP57" i="70"/>
  <c r="CO103" i="70"/>
  <c r="CP102" i="70" l="1"/>
  <c r="CP101" i="70"/>
  <c r="CP103" i="70" s="1"/>
  <c r="CQ46" i="70"/>
  <c r="CQ57" i="70" l="1"/>
  <c r="CQ99" i="70"/>
  <c r="CQ101" i="70" l="1"/>
  <c r="CQ102" i="70"/>
  <c r="CR46" i="70"/>
  <c r="CR99" i="70" l="1"/>
  <c r="CR57" i="70"/>
  <c r="CQ103" i="70"/>
  <c r="CR102" i="70" l="1"/>
  <c r="CR101" i="70"/>
  <c r="CS46" i="70"/>
  <c r="CR103" i="70" l="1"/>
  <c r="CS57" i="70"/>
  <c r="CS99" i="70"/>
  <c r="CS101" i="70" l="1"/>
  <c r="CS102" i="70"/>
  <c r="CT46" i="70"/>
  <c r="CT99" i="70" l="1"/>
  <c r="CT57" i="70"/>
  <c r="CS103" i="70"/>
  <c r="CT102" i="70" l="1"/>
  <c r="CT101" i="70"/>
  <c r="CU46" i="70"/>
  <c r="CT103" i="70" l="1"/>
  <c r="CU57" i="70"/>
  <c r="CU99" i="70"/>
  <c r="CU102" i="70" l="1"/>
  <c r="CU101" i="70"/>
  <c r="CV46" i="70"/>
  <c r="CU103" i="70" l="1"/>
  <c r="CV57" i="70"/>
  <c r="CV99" i="70"/>
  <c r="CV102" i="70" l="1"/>
  <c r="CV101" i="70"/>
  <c r="CW46" i="70"/>
  <c r="CV103" i="70" l="1"/>
  <c r="CW57" i="70"/>
  <c r="CW99" i="70"/>
  <c r="CW101" i="70" l="1"/>
  <c r="CW102" i="70"/>
  <c r="CX46" i="70"/>
  <c r="CX99" i="70" l="1"/>
  <c r="CX57" i="70"/>
  <c r="CW103" i="70"/>
  <c r="CX101" i="70" l="1"/>
  <c r="CY46" i="70"/>
  <c r="CX102" i="70"/>
  <c r="CY57" i="70" l="1"/>
  <c r="CY99" i="70"/>
  <c r="CX103" i="70"/>
  <c r="CY101" i="70" l="1"/>
  <c r="CY102" i="70"/>
  <c r="CZ46" i="70"/>
  <c r="CZ57" i="70" l="1"/>
  <c r="CZ99" i="70"/>
  <c r="CY103" i="70"/>
  <c r="CZ102" i="70" l="1"/>
  <c r="CZ101" i="70"/>
  <c r="CZ103" i="70" s="1"/>
  <c r="DA46" i="70"/>
  <c r="DA99" i="70" l="1"/>
  <c r="DA57" i="70"/>
  <c r="DA101" i="70" l="1"/>
  <c r="DA102" i="70"/>
  <c r="DB46" i="70"/>
  <c r="DB99" i="70" l="1"/>
  <c r="DB57" i="70"/>
  <c r="DA103" i="70"/>
  <c r="DB101" i="70" l="1"/>
  <c r="DB102" i="70"/>
  <c r="DC46" i="70"/>
  <c r="DC57" i="70" l="1"/>
  <c r="DC99" i="70"/>
  <c r="DB103" i="70"/>
  <c r="DC101" i="70" l="1"/>
  <c r="DC102" i="70"/>
  <c r="DD46" i="70"/>
  <c r="DD99" i="70" l="1"/>
  <c r="DD57" i="70"/>
  <c r="DC103" i="70"/>
  <c r="DD101" i="70" l="1"/>
  <c r="DD102" i="70"/>
  <c r="DE46" i="70"/>
  <c r="DE57" i="70" l="1"/>
  <c r="DE99" i="70"/>
  <c r="DD103" i="70"/>
  <c r="DE102" i="70" l="1"/>
  <c r="DE101" i="70"/>
  <c r="DF46" i="70"/>
  <c r="DE103" i="70" l="1"/>
  <c r="DF57" i="70"/>
  <c r="DF99" i="70"/>
  <c r="DF102" i="70" l="1"/>
  <c r="DG46" i="70"/>
  <c r="DF101" i="70"/>
  <c r="DF103" i="70" l="1"/>
  <c r="DG99" i="70"/>
  <c r="DG57" i="70"/>
  <c r="DG102" i="70" l="1"/>
  <c r="DG101" i="70"/>
  <c r="DH46" i="70"/>
  <c r="DG103" i="70" l="1"/>
  <c r="DH99" i="70"/>
  <c r="DH57" i="70"/>
  <c r="DH101" i="70" l="1"/>
  <c r="DH102" i="70"/>
  <c r="DI46" i="70"/>
  <c r="DI99" i="70" l="1"/>
  <c r="DI57" i="70"/>
  <c r="DH103" i="70"/>
  <c r="DI101" i="70" l="1"/>
  <c r="DI102" i="70"/>
  <c r="DJ46" i="70"/>
  <c r="DJ99" i="70" l="1"/>
  <c r="DJ57" i="70"/>
  <c r="DI103" i="70"/>
  <c r="DJ101" i="70" l="1"/>
  <c r="DJ102" i="70"/>
  <c r="DK46" i="70"/>
  <c r="DK57" i="70" l="1"/>
  <c r="DK99" i="70"/>
  <c r="DJ103" i="70"/>
  <c r="DK101" i="70" l="1"/>
  <c r="DL46" i="70"/>
  <c r="DK102" i="70"/>
  <c r="DK103" i="70" l="1"/>
  <c r="DL57" i="70"/>
  <c r="DL99" i="70"/>
  <c r="DL101" i="70" l="1"/>
  <c r="DL102" i="70"/>
  <c r="DM46" i="70"/>
  <c r="DM57" i="70" l="1"/>
  <c r="DM99" i="70"/>
  <c r="DL103" i="70"/>
  <c r="DM101" i="70" l="1"/>
  <c r="DN46" i="70"/>
  <c r="DM102" i="70"/>
  <c r="DN99" i="70" l="1"/>
  <c r="DN57" i="70"/>
  <c r="DM103" i="70"/>
  <c r="DN102" i="70" l="1"/>
  <c r="DN101" i="70"/>
  <c r="DO46" i="70"/>
  <c r="DN103" i="70" l="1"/>
  <c r="DO57" i="70"/>
  <c r="DO99" i="70"/>
  <c r="DO102" i="70" l="1"/>
  <c r="DO101" i="70"/>
  <c r="DO103" i="70" s="1"/>
  <c r="DP46" i="70"/>
  <c r="DP99" i="70" l="1"/>
  <c r="DP57" i="70"/>
  <c r="DP102" i="70" l="1"/>
  <c r="DP101" i="70"/>
  <c r="DP103" i="70" s="1"/>
  <c r="DQ46" i="70"/>
  <c r="DQ57" i="70" l="1"/>
  <c r="DQ99" i="70"/>
  <c r="DQ102" i="70" l="1"/>
  <c r="DQ101" i="70"/>
  <c r="DQ103" i="70" s="1"/>
  <c r="DR46" i="70"/>
  <c r="DR99" i="70" l="1"/>
  <c r="DR57" i="70"/>
  <c r="DR102" i="70" l="1"/>
  <c r="DR101" i="70"/>
  <c r="DS46" i="70"/>
  <c r="DR103" i="70" l="1"/>
  <c r="DS99" i="70"/>
  <c r="DS57" i="70"/>
  <c r="DS102" i="70" l="1"/>
  <c r="DS101" i="70"/>
  <c r="DT46" i="70"/>
  <c r="DS103" i="70" l="1"/>
  <c r="DT99" i="70"/>
  <c r="DT57" i="70"/>
  <c r="DT102" i="70" l="1"/>
  <c r="DT101" i="70"/>
  <c r="DU46" i="70"/>
  <c r="DT103" i="70" l="1"/>
  <c r="DU57" i="70"/>
  <c r="DU99" i="70"/>
  <c r="DU102" i="70" l="1"/>
  <c r="DU101" i="70"/>
  <c r="DV46" i="70"/>
  <c r="DU103" i="70" l="1"/>
  <c r="DV57" i="70"/>
  <c r="DV99" i="70"/>
  <c r="DV101" i="70" l="1"/>
  <c r="DV102" i="70"/>
  <c r="DW46" i="70"/>
  <c r="DW57" i="70" l="1"/>
  <c r="DW99" i="70"/>
  <c r="DV103" i="70"/>
  <c r="DW101" i="70" l="1"/>
  <c r="DW102" i="70"/>
  <c r="DX46" i="70"/>
  <c r="DX57" i="70" l="1"/>
  <c r="DX99" i="70"/>
  <c r="DW103" i="70"/>
  <c r="DX101" i="70" l="1"/>
  <c r="DX102" i="70"/>
  <c r="DY46" i="70"/>
  <c r="J11" i="71"/>
  <c r="K8" i="71"/>
  <c r="K10" i="71"/>
  <c r="L9" i="71"/>
  <c r="N11" i="71"/>
  <c r="O8" i="71"/>
  <c r="O10" i="71"/>
  <c r="D9" i="71"/>
  <c r="H9" i="71"/>
  <c r="D8" i="71"/>
  <c r="D10" i="71"/>
  <c r="G11" i="71"/>
  <c r="H8" i="71"/>
  <c r="H10" i="71"/>
  <c r="I9" i="71"/>
  <c r="K11" i="71"/>
  <c r="L8" i="71"/>
  <c r="L10" i="71"/>
  <c r="M9" i="71"/>
  <c r="O11" i="71"/>
  <c r="P8" i="71"/>
  <c r="P10" i="71"/>
  <c r="F11" i="71"/>
  <c r="G8" i="71"/>
  <c r="G10" i="71"/>
  <c r="P9" i="71"/>
  <c r="D11" i="71"/>
  <c r="F9" i="71"/>
  <c r="H11" i="71"/>
  <c r="I8" i="71"/>
  <c r="I10" i="71"/>
  <c r="J9" i="71"/>
  <c r="L11" i="71"/>
  <c r="M8" i="71"/>
  <c r="M10" i="71"/>
  <c r="N9" i="71"/>
  <c r="P11" i="71"/>
  <c r="F8" i="71"/>
  <c r="F10" i="71"/>
  <c r="G9" i="71"/>
  <c r="I11" i="71"/>
  <c r="J8" i="71"/>
  <c r="J10" i="71"/>
  <c r="K9" i="71"/>
  <c r="M11" i="71"/>
  <c r="N8" i="71"/>
  <c r="N10" i="71"/>
  <c r="O9" i="71"/>
  <c r="D6" i="71"/>
  <c r="DY99" i="70" l="1"/>
  <c r="DY57" i="70"/>
  <c r="DX103" i="70"/>
  <c r="P25" i="72"/>
  <c r="P30" i="72"/>
  <c r="P29" i="72"/>
  <c r="P28" i="72"/>
  <c r="P27" i="72"/>
  <c r="P130" i="71"/>
  <c r="I129" i="71"/>
  <c r="H128" i="71"/>
  <c r="F6" i="71"/>
  <c r="I6" i="71"/>
  <c r="L131" i="71"/>
  <c r="J7" i="71"/>
  <c r="I130" i="71"/>
  <c r="G128" i="71"/>
  <c r="M129" i="71"/>
  <c r="L128" i="71"/>
  <c r="G131" i="71"/>
  <c r="D130" i="71"/>
  <c r="D91" i="71"/>
  <c r="D111" i="71"/>
  <c r="P7" i="71"/>
  <c r="H129" i="71"/>
  <c r="D129" i="71"/>
  <c r="D90" i="71"/>
  <c r="D110" i="71"/>
  <c r="O128" i="71"/>
  <c r="L129" i="71"/>
  <c r="K130" i="71"/>
  <c r="J131" i="71"/>
  <c r="D7" i="71"/>
  <c r="N6" i="71"/>
  <c r="H6" i="71"/>
  <c r="G6" i="71"/>
  <c r="AB14" i="72"/>
  <c r="I20" i="72"/>
  <c r="J9" i="39" s="1"/>
  <c r="E11" i="71"/>
  <c r="J6" i="71"/>
  <c r="M6" i="71"/>
  <c r="E6" i="71"/>
  <c r="D20" i="72"/>
  <c r="E9" i="39" s="1"/>
  <c r="AB9" i="72"/>
  <c r="L6" i="71"/>
  <c r="D126" i="71"/>
  <c r="D87" i="71"/>
  <c r="D107" i="71"/>
  <c r="K6" i="71"/>
  <c r="O7" i="71"/>
  <c r="N130" i="71"/>
  <c r="K129" i="71"/>
  <c r="J128" i="71"/>
  <c r="I131" i="71"/>
  <c r="G7" i="71"/>
  <c r="F130" i="71"/>
  <c r="P131" i="71"/>
  <c r="N7" i="71"/>
  <c r="M130" i="71"/>
  <c r="F129" i="71"/>
  <c r="AB11" i="72"/>
  <c r="F20" i="72"/>
  <c r="G9" i="39" s="1"/>
  <c r="E8" i="71"/>
  <c r="D47" i="71"/>
  <c r="P128" i="71"/>
  <c r="K131" i="71"/>
  <c r="I7" i="71"/>
  <c r="H130" i="71"/>
  <c r="O6" i="71"/>
  <c r="P6" i="71"/>
  <c r="O129" i="71"/>
  <c r="N128" i="71"/>
  <c r="M131" i="71"/>
  <c r="K7" i="71"/>
  <c r="J130" i="71"/>
  <c r="G129" i="71"/>
  <c r="F128" i="71"/>
  <c r="N129" i="71"/>
  <c r="M128" i="71"/>
  <c r="H131" i="71"/>
  <c r="F7" i="71"/>
  <c r="E10" i="71"/>
  <c r="AB13" i="72"/>
  <c r="H20" i="72"/>
  <c r="I9" i="39" s="1"/>
  <c r="J129" i="71"/>
  <c r="I128" i="71"/>
  <c r="D131" i="71"/>
  <c r="D92" i="71"/>
  <c r="D112" i="71"/>
  <c r="P129" i="71"/>
  <c r="L7" i="71"/>
  <c r="G130" i="71"/>
  <c r="F131" i="71"/>
  <c r="O131" i="71"/>
  <c r="M7" i="71"/>
  <c r="L130" i="71"/>
  <c r="E9" i="71"/>
  <c r="AB12" i="72"/>
  <c r="G20" i="72"/>
  <c r="H9" i="39" s="1"/>
  <c r="D89" i="71"/>
  <c r="D109" i="71"/>
  <c r="D128" i="71"/>
  <c r="O130" i="71"/>
  <c r="N131" i="71"/>
  <c r="K128" i="71"/>
  <c r="H7" i="71"/>
  <c r="C47" i="71"/>
  <c r="C11" i="71"/>
  <c r="C10" i="71"/>
  <c r="C9" i="71"/>
  <c r="C8" i="71"/>
  <c r="C6" i="71"/>
  <c r="C7" i="71"/>
  <c r="DY102" i="70" l="1"/>
  <c r="DY101" i="70"/>
  <c r="DZ46" i="70"/>
  <c r="P26" i="72"/>
  <c r="L127" i="71"/>
  <c r="E129" i="71"/>
  <c r="M127" i="71"/>
  <c r="E5" i="71"/>
  <c r="E130" i="71"/>
  <c r="O126" i="71"/>
  <c r="E128" i="71"/>
  <c r="M5" i="71"/>
  <c r="L126" i="71"/>
  <c r="E24" i="39"/>
  <c r="M126" i="71"/>
  <c r="E131" i="71"/>
  <c r="H126" i="71"/>
  <c r="I5" i="71"/>
  <c r="D88" i="71"/>
  <c r="D127" i="71"/>
  <c r="D108" i="71"/>
  <c r="D5" i="71"/>
  <c r="I126" i="71"/>
  <c r="G5" i="71"/>
  <c r="J5" i="71"/>
  <c r="H5" i="71"/>
  <c r="G24" i="39"/>
  <c r="N127" i="71"/>
  <c r="K126" i="71"/>
  <c r="E126" i="71"/>
  <c r="J24" i="39"/>
  <c r="G126" i="71"/>
  <c r="P127" i="71"/>
  <c r="J127" i="71"/>
  <c r="F126" i="71"/>
  <c r="K5" i="71"/>
  <c r="L5" i="71"/>
  <c r="F127" i="71"/>
  <c r="G127" i="71"/>
  <c r="O127" i="71"/>
  <c r="P5" i="71"/>
  <c r="H127" i="71"/>
  <c r="H24" i="39"/>
  <c r="I24" i="39"/>
  <c r="K127" i="71"/>
  <c r="P126" i="71"/>
  <c r="I127" i="71"/>
  <c r="F5" i="71"/>
  <c r="N5" i="71"/>
  <c r="D31" i="72"/>
  <c r="J126" i="71"/>
  <c r="N126" i="71"/>
  <c r="E20" i="72"/>
  <c r="F9" i="39" s="1"/>
  <c r="E7" i="71"/>
  <c r="AB10" i="72"/>
  <c r="O5" i="71"/>
  <c r="C131" i="71"/>
  <c r="C92" i="71"/>
  <c r="C112" i="71"/>
  <c r="C130" i="71"/>
  <c r="C111" i="71"/>
  <c r="C91" i="71"/>
  <c r="C90" i="71"/>
  <c r="C129" i="71"/>
  <c r="C110" i="71"/>
  <c r="C109" i="71"/>
  <c r="C89" i="71"/>
  <c r="C128" i="71"/>
  <c r="C107" i="71"/>
  <c r="C126" i="71"/>
  <c r="C87" i="71"/>
  <c r="C108" i="71"/>
  <c r="C127" i="71"/>
  <c r="C88" i="71"/>
  <c r="C5" i="71"/>
  <c r="B15" i="72"/>
  <c r="DY103" i="70" l="1"/>
  <c r="DZ99" i="70"/>
  <c r="DZ57" i="70"/>
  <c r="P31" i="72"/>
  <c r="O125" i="71"/>
  <c r="O132" i="71" s="1"/>
  <c r="O12" i="71"/>
  <c r="F24" i="39"/>
  <c r="F125" i="71"/>
  <c r="F132" i="71" s="1"/>
  <c r="F12" i="71"/>
  <c r="L125" i="71"/>
  <c r="L132" i="71" s="1"/>
  <c r="L12" i="71"/>
  <c r="D106" i="71"/>
  <c r="D113" i="71" s="1"/>
  <c r="D12" i="71"/>
  <c r="D86" i="71"/>
  <c r="D125" i="71"/>
  <c r="AB15" i="72"/>
  <c r="M125" i="71"/>
  <c r="M132" i="71" s="1"/>
  <c r="M12" i="71"/>
  <c r="E125" i="71"/>
  <c r="E12" i="71"/>
  <c r="N12" i="71"/>
  <c r="N125" i="71"/>
  <c r="N132" i="71" s="1"/>
  <c r="K125" i="71"/>
  <c r="K132" i="71" s="1"/>
  <c r="K12" i="71"/>
  <c r="H12" i="71"/>
  <c r="H125" i="71"/>
  <c r="H132" i="71" s="1"/>
  <c r="G12" i="71"/>
  <c r="G125" i="71"/>
  <c r="G132" i="71" s="1"/>
  <c r="I12" i="71"/>
  <c r="I125" i="71"/>
  <c r="I132" i="71" s="1"/>
  <c r="E127" i="71"/>
  <c r="P125" i="71"/>
  <c r="P132" i="71" s="1"/>
  <c r="P12" i="71"/>
  <c r="J12" i="71"/>
  <c r="J125" i="71"/>
  <c r="J132" i="71" s="1"/>
  <c r="J20" i="72"/>
  <c r="D9" i="39"/>
  <c r="C12" i="71"/>
  <c r="C86" i="71"/>
  <c r="C125" i="71"/>
  <c r="C106" i="71"/>
  <c r="C113" i="71" s="1"/>
  <c r="D132" i="71" l="1"/>
  <c r="C132" i="71"/>
  <c r="DZ101" i="70"/>
  <c r="DZ102" i="70"/>
  <c r="EA46" i="70"/>
  <c r="D24" i="39"/>
  <c r="C24" i="39" s="1"/>
  <c r="E132" i="71"/>
  <c r="C9" i="39"/>
  <c r="D93" i="71"/>
  <c r="C93" i="71"/>
  <c r="C138" i="71" l="1"/>
  <c r="C141" i="71"/>
  <c r="C139" i="71"/>
  <c r="C136" i="71"/>
  <c r="C140" i="71"/>
  <c r="C137" i="71"/>
  <c r="D135" i="71"/>
  <c r="D144" i="71" s="1"/>
  <c r="C144" i="71"/>
  <c r="EA99" i="70"/>
  <c r="EA57" i="70"/>
  <c r="DZ103" i="70"/>
  <c r="E140" i="71"/>
  <c r="E136" i="71"/>
  <c r="E139" i="71"/>
  <c r="E138" i="71"/>
  <c r="E141" i="71"/>
  <c r="E137" i="71"/>
  <c r="F135" i="71"/>
  <c r="E144" i="71"/>
  <c r="D67" i="71" l="1"/>
  <c r="D141" i="71"/>
  <c r="D150" i="71" s="1"/>
  <c r="D73" i="71" s="1"/>
  <c r="C150" i="71"/>
  <c r="C73" i="71" s="1"/>
  <c r="C67" i="71"/>
  <c r="D136" i="71"/>
  <c r="D145" i="71" s="1"/>
  <c r="D68" i="71" s="1"/>
  <c r="C145" i="71"/>
  <c r="C68" i="71" s="1"/>
  <c r="D139" i="71"/>
  <c r="D148" i="71" s="1"/>
  <c r="D71" i="71" s="1"/>
  <c r="C148" i="71"/>
  <c r="C71" i="71" s="1"/>
  <c r="D137" i="71"/>
  <c r="D146" i="71" s="1"/>
  <c r="D69" i="71" s="1"/>
  <c r="C146" i="71"/>
  <c r="C69" i="71" s="1"/>
  <c r="D140" i="71"/>
  <c r="D149" i="71" s="1"/>
  <c r="D72" i="71" s="1"/>
  <c r="C149" i="71"/>
  <c r="C72" i="71" s="1"/>
  <c r="D138" i="71"/>
  <c r="D147" i="71" s="1"/>
  <c r="D70" i="71" s="1"/>
  <c r="C147" i="71"/>
  <c r="C70" i="71" s="1"/>
  <c r="EA101" i="70"/>
  <c r="EA102" i="70"/>
  <c r="EB46" i="70"/>
  <c r="F138" i="71"/>
  <c r="E147" i="71"/>
  <c r="G135" i="71"/>
  <c r="F144" i="71"/>
  <c r="F137" i="71"/>
  <c r="E146" i="71"/>
  <c r="F136" i="71"/>
  <c r="E145" i="71"/>
  <c r="F139" i="71"/>
  <c r="E148" i="71"/>
  <c r="F141" i="71"/>
  <c r="E150" i="71"/>
  <c r="F140" i="71"/>
  <c r="E149" i="71"/>
  <c r="D74" i="71" l="1"/>
  <c r="C74" i="71"/>
  <c r="C151" i="71"/>
  <c r="D151" i="71"/>
  <c r="M35" i="76"/>
  <c r="EA103" i="70"/>
  <c r="EB57" i="70"/>
  <c r="EB99" i="70"/>
  <c r="E151" i="71"/>
  <c r="G136" i="71"/>
  <c r="F145" i="71"/>
  <c r="G141" i="71"/>
  <c r="F150" i="71"/>
  <c r="H135" i="71"/>
  <c r="G144" i="71"/>
  <c r="G140" i="71"/>
  <c r="F149" i="71"/>
  <c r="G139" i="71"/>
  <c r="F148" i="71"/>
  <c r="G137" i="71"/>
  <c r="F146" i="71"/>
  <c r="G138" i="71"/>
  <c r="F147" i="71"/>
  <c r="EB101" i="70" l="1"/>
  <c r="EB102" i="70"/>
  <c r="EC46" i="70"/>
  <c r="F151" i="71"/>
  <c r="H138" i="71"/>
  <c r="G147" i="71"/>
  <c r="H139" i="71"/>
  <c r="G148" i="71"/>
  <c r="H136" i="71"/>
  <c r="G145" i="71"/>
  <c r="H140" i="71"/>
  <c r="G149" i="71"/>
  <c r="I135" i="71"/>
  <c r="H144" i="71"/>
  <c r="H137" i="71"/>
  <c r="G146" i="71"/>
  <c r="H141" i="71"/>
  <c r="G150" i="71"/>
  <c r="EC99" i="70" l="1"/>
  <c r="EC57" i="70"/>
  <c r="EB103" i="70"/>
  <c r="G151" i="71"/>
  <c r="I140" i="71"/>
  <c r="H149" i="71"/>
  <c r="I137" i="71"/>
  <c r="H146" i="71"/>
  <c r="I139" i="71"/>
  <c r="H148" i="71"/>
  <c r="I141" i="71"/>
  <c r="H150" i="71"/>
  <c r="J135" i="71"/>
  <c r="I144" i="71"/>
  <c r="I136" i="71"/>
  <c r="H145" i="71"/>
  <c r="I138" i="71"/>
  <c r="H147" i="71"/>
  <c r="EC102" i="70" l="1"/>
  <c r="EC101" i="70"/>
  <c r="EC103" i="70" s="1"/>
  <c r="ED46" i="70"/>
  <c r="H151" i="71"/>
  <c r="J138" i="71"/>
  <c r="I147" i="71"/>
  <c r="K135" i="71"/>
  <c r="J144" i="71"/>
  <c r="J139" i="71"/>
  <c r="I148" i="71"/>
  <c r="J140" i="71"/>
  <c r="I149" i="71"/>
  <c r="J136" i="71"/>
  <c r="I145" i="71"/>
  <c r="J141" i="71"/>
  <c r="I150" i="71"/>
  <c r="J137" i="71"/>
  <c r="I146" i="71"/>
  <c r="ED99" i="70" l="1"/>
  <c r="ED57" i="70"/>
  <c r="I151" i="71"/>
  <c r="K137" i="71"/>
  <c r="J146" i="71"/>
  <c r="K141" i="71"/>
  <c r="J150" i="71"/>
  <c r="K140" i="71"/>
  <c r="J149" i="71"/>
  <c r="L135" i="71"/>
  <c r="K144" i="71"/>
  <c r="K136" i="71"/>
  <c r="J145" i="71"/>
  <c r="K139" i="71"/>
  <c r="J148" i="71"/>
  <c r="K138" i="71"/>
  <c r="J147" i="71"/>
  <c r="ED102" i="70" l="1"/>
  <c r="ED101" i="70"/>
  <c r="EE46" i="70"/>
  <c r="J151" i="71"/>
  <c r="L138" i="71"/>
  <c r="K147" i="71"/>
  <c r="L136" i="71"/>
  <c r="K145" i="71"/>
  <c r="M135" i="71"/>
  <c r="L144" i="71"/>
  <c r="L141" i="71"/>
  <c r="K150" i="71"/>
  <c r="L139" i="71"/>
  <c r="K148" i="71"/>
  <c r="L140" i="71"/>
  <c r="K149" i="71"/>
  <c r="L137" i="71"/>
  <c r="K146" i="71"/>
  <c r="ED103" i="70" l="1"/>
  <c r="EE99" i="70"/>
  <c r="EE57" i="70"/>
  <c r="K151" i="71"/>
  <c r="M137" i="71"/>
  <c r="L146" i="71"/>
  <c r="M136" i="71"/>
  <c r="L145" i="71"/>
  <c r="M139" i="71"/>
  <c r="L148" i="71"/>
  <c r="M138" i="71"/>
  <c r="L147" i="71"/>
  <c r="M140" i="71"/>
  <c r="L149" i="71"/>
  <c r="M141" i="71"/>
  <c r="L150" i="71"/>
  <c r="N135" i="71"/>
  <c r="M144" i="71"/>
  <c r="EE102" i="70" l="1"/>
  <c r="EE101" i="70"/>
  <c r="EE103" i="70" s="1"/>
  <c r="EF46" i="70"/>
  <c r="L151" i="71"/>
  <c r="N141" i="71"/>
  <c r="M150" i="71"/>
  <c r="N138" i="71"/>
  <c r="M147" i="71"/>
  <c r="N140" i="71"/>
  <c r="M149" i="71"/>
  <c r="N139" i="71"/>
  <c r="M148" i="71"/>
  <c r="O135" i="71"/>
  <c r="N144" i="71"/>
  <c r="N136" i="71"/>
  <c r="M145" i="71"/>
  <c r="N137" i="71"/>
  <c r="M146" i="71"/>
  <c r="EF57" i="70" l="1"/>
  <c r="EF99" i="70"/>
  <c r="M151" i="71"/>
  <c r="O138" i="71"/>
  <c r="N147" i="71"/>
  <c r="P135" i="71"/>
  <c r="O144" i="71"/>
  <c r="O140" i="71"/>
  <c r="N149" i="71"/>
  <c r="O139" i="71"/>
  <c r="N148" i="71"/>
  <c r="O137" i="71"/>
  <c r="N146" i="71"/>
  <c r="O141" i="71"/>
  <c r="N150" i="71"/>
  <c r="O136" i="71"/>
  <c r="N145" i="71"/>
  <c r="EF102" i="70" l="1"/>
  <c r="EF101" i="70"/>
  <c r="EF103" i="70" s="1"/>
  <c r="EG46" i="70"/>
  <c r="N151" i="71"/>
  <c r="P136" i="71"/>
  <c r="O145" i="71"/>
  <c r="P137" i="71"/>
  <c r="O146" i="71"/>
  <c r="P140" i="71"/>
  <c r="O149" i="71"/>
  <c r="P138" i="71"/>
  <c r="O147" i="71"/>
  <c r="P141" i="71"/>
  <c r="O150" i="71"/>
  <c r="P139" i="71"/>
  <c r="O148" i="71"/>
  <c r="Q135" i="71"/>
  <c r="P144" i="71"/>
  <c r="EG57" i="70" l="1"/>
  <c r="EG99" i="70"/>
  <c r="O151" i="71"/>
  <c r="Q138" i="71"/>
  <c r="P147" i="71"/>
  <c r="Q137" i="71"/>
  <c r="P146" i="71"/>
  <c r="R135" i="71"/>
  <c r="Q144" i="71"/>
  <c r="Q141" i="71"/>
  <c r="P150" i="71"/>
  <c r="Q140" i="71"/>
  <c r="P149" i="71"/>
  <c r="Q136" i="71"/>
  <c r="P145" i="71"/>
  <c r="Q139" i="71"/>
  <c r="P148" i="71"/>
  <c r="EG102" i="70" l="1"/>
  <c r="EG101" i="70"/>
  <c r="EH46" i="70"/>
  <c r="P151" i="71"/>
  <c r="R136" i="71"/>
  <c r="Q145" i="71"/>
  <c r="R141" i="71"/>
  <c r="Q150" i="71"/>
  <c r="R137" i="71"/>
  <c r="Q146" i="71"/>
  <c r="R139" i="71"/>
  <c r="Q148" i="71"/>
  <c r="R140" i="71"/>
  <c r="Q149" i="71"/>
  <c r="R144" i="71"/>
  <c r="S135" i="71"/>
  <c r="Q147" i="71"/>
  <c r="R138" i="71"/>
  <c r="EG103" i="70" l="1"/>
  <c r="EH99" i="70"/>
  <c r="EH57" i="70"/>
  <c r="Q151" i="71"/>
  <c r="R148" i="71"/>
  <c r="S139" i="71"/>
  <c r="S141" i="71"/>
  <c r="R150" i="71"/>
  <c r="R147" i="71"/>
  <c r="S138" i="71"/>
  <c r="S140" i="71"/>
  <c r="R149" i="71"/>
  <c r="S137" i="71"/>
  <c r="R146" i="71"/>
  <c r="R145" i="71"/>
  <c r="S136" i="71"/>
  <c r="S144" i="71"/>
  <c r="T135" i="71"/>
  <c r="EH101" i="70" l="1"/>
  <c r="EH102" i="70"/>
  <c r="EI46" i="70"/>
  <c r="T140" i="71"/>
  <c r="S149" i="71"/>
  <c r="R151" i="71"/>
  <c r="T144" i="71"/>
  <c r="U135" i="71"/>
  <c r="T141" i="71"/>
  <c r="S150" i="71"/>
  <c r="T137" i="71"/>
  <c r="S146" i="71"/>
  <c r="T138" i="71"/>
  <c r="S147" i="71"/>
  <c r="T139" i="71"/>
  <c r="S148" i="71"/>
  <c r="T136" i="71"/>
  <c r="S145" i="71"/>
  <c r="EI57" i="70" l="1"/>
  <c r="EI99" i="70"/>
  <c r="EH103" i="70"/>
  <c r="U136" i="71"/>
  <c r="T145" i="71"/>
  <c r="U141" i="71"/>
  <c r="T150" i="71"/>
  <c r="T149" i="71"/>
  <c r="U140" i="71"/>
  <c r="S151" i="71"/>
  <c r="T147" i="71"/>
  <c r="U138" i="71"/>
  <c r="U144" i="71"/>
  <c r="V135" i="71"/>
  <c r="U139" i="71"/>
  <c r="T148" i="71"/>
  <c r="U137" i="71"/>
  <c r="T146" i="71"/>
  <c r="EI102" i="70" l="1"/>
  <c r="EI101" i="70"/>
  <c r="EJ46" i="70"/>
  <c r="V137" i="71"/>
  <c r="U146" i="71"/>
  <c r="V140" i="71"/>
  <c r="U149" i="71"/>
  <c r="V139" i="71"/>
  <c r="U148" i="71"/>
  <c r="U147" i="71"/>
  <c r="V138" i="71"/>
  <c r="V136" i="71"/>
  <c r="U145" i="71"/>
  <c r="T151" i="71"/>
  <c r="V144" i="71"/>
  <c r="W135" i="71"/>
  <c r="U150" i="71"/>
  <c r="V141" i="71"/>
  <c r="EI103" i="70" l="1"/>
  <c r="EJ57" i="70"/>
  <c r="EJ99" i="70"/>
  <c r="U151" i="71"/>
  <c r="W136" i="71"/>
  <c r="V145" i="71"/>
  <c r="V147" i="71"/>
  <c r="W138" i="71"/>
  <c r="X135" i="71"/>
  <c r="W144" i="71"/>
  <c r="V149" i="71"/>
  <c r="W140" i="71"/>
  <c r="W141" i="71"/>
  <c r="V150" i="71"/>
  <c r="V148" i="71"/>
  <c r="W139" i="71"/>
  <c r="V146" i="71"/>
  <c r="W137" i="71"/>
  <c r="EJ102" i="70" l="1"/>
  <c r="EJ101" i="70"/>
  <c r="EK46" i="70"/>
  <c r="V151" i="71"/>
  <c r="X141" i="71"/>
  <c r="W150" i="71"/>
  <c r="X139" i="71"/>
  <c r="W148" i="71"/>
  <c r="W149" i="71"/>
  <c r="X140" i="71"/>
  <c r="Y135" i="71"/>
  <c r="X144" i="71"/>
  <c r="W146" i="71"/>
  <c r="X137" i="71"/>
  <c r="X138" i="71"/>
  <c r="W147" i="71"/>
  <c r="X136" i="71"/>
  <c r="W145" i="71"/>
  <c r="EJ103" i="70" l="1"/>
  <c r="EK57" i="70"/>
  <c r="EK99" i="70"/>
  <c r="W151" i="71"/>
  <c r="X145" i="71"/>
  <c r="Y136" i="71"/>
  <c r="X148" i="71"/>
  <c r="Y139" i="71"/>
  <c r="X147" i="71"/>
  <c r="Y138" i="71"/>
  <c r="Z135" i="71"/>
  <c r="Y144" i="71"/>
  <c r="Y137" i="71"/>
  <c r="X146" i="71"/>
  <c r="Y140" i="71"/>
  <c r="X149" i="71"/>
  <c r="Y141" i="71"/>
  <c r="X150" i="71"/>
  <c r="EK102" i="70" l="1"/>
  <c r="EK101" i="70"/>
  <c r="EK103" i="70" s="1"/>
  <c r="EL46" i="70"/>
  <c r="X151" i="71"/>
  <c r="Z138" i="71"/>
  <c r="Y147" i="71"/>
  <c r="Y150" i="71"/>
  <c r="Z141" i="71"/>
  <c r="Z137" i="71"/>
  <c r="Y146" i="71"/>
  <c r="Z136" i="71"/>
  <c r="Y145" i="71"/>
  <c r="Z139" i="71"/>
  <c r="Y148" i="71"/>
  <c r="Z140" i="71"/>
  <c r="Y149" i="71"/>
  <c r="AA135" i="71"/>
  <c r="Z144" i="71"/>
  <c r="EL99" i="70" l="1"/>
  <c r="EL57" i="70"/>
  <c r="Y151" i="71"/>
  <c r="AA140" i="71"/>
  <c r="Z149" i="71"/>
  <c r="Z150" i="71"/>
  <c r="AA141" i="71"/>
  <c r="AA136" i="71"/>
  <c r="Z145" i="71"/>
  <c r="AA144" i="71"/>
  <c r="Z148" i="71"/>
  <c r="AA139" i="71"/>
  <c r="Z146" i="71"/>
  <c r="AA137" i="71"/>
  <c r="AA138" i="71"/>
  <c r="Z147" i="71"/>
  <c r="EL102" i="70" l="1"/>
  <c r="EL101" i="70"/>
  <c r="EL103" i="70" s="1"/>
  <c r="EM46" i="70"/>
  <c r="Z151" i="71"/>
  <c r="AA147" i="71"/>
  <c r="AA145" i="71"/>
  <c r="AA146" i="71"/>
  <c r="AB144" i="71"/>
  <c r="AA149" i="71"/>
  <c r="AA150" i="71"/>
  <c r="AA148" i="71"/>
  <c r="EM99" i="70" l="1"/>
  <c r="EM57" i="70"/>
  <c r="AA151" i="71"/>
  <c r="AB148" i="71"/>
  <c r="AB150" i="71"/>
  <c r="AB145" i="71"/>
  <c r="AB146" i="71"/>
  <c r="AB147" i="71"/>
  <c r="AB149" i="71"/>
  <c r="EM102" i="70" l="1"/>
  <c r="EM101" i="70"/>
  <c r="EN46" i="70"/>
  <c r="AB151" i="71"/>
  <c r="EM103" i="70" l="1"/>
  <c r="EN57" i="70"/>
  <c r="EN99" i="70"/>
  <c r="EN101" i="70" l="1"/>
  <c r="EO46" i="70"/>
  <c r="EN102" i="70"/>
  <c r="EO57" i="70" l="1"/>
  <c r="EO99" i="70"/>
  <c r="EN103" i="70"/>
  <c r="EO101" i="70" l="1"/>
  <c r="EO102" i="70"/>
  <c r="EP46" i="70"/>
  <c r="EP99" i="70" l="1"/>
  <c r="EP57" i="70"/>
  <c r="EO103" i="70"/>
  <c r="EP102" i="70" l="1"/>
  <c r="EP101" i="70"/>
  <c r="EQ46" i="70"/>
  <c r="EP103" i="70" l="1"/>
  <c r="EQ57" i="70"/>
  <c r="EQ99" i="70"/>
  <c r="EQ102" i="70" l="1"/>
  <c r="EQ101" i="70"/>
  <c r="ER46" i="70"/>
  <c r="EQ103" i="70" l="1"/>
  <c r="ER57" i="70"/>
  <c r="ER99" i="70"/>
  <c r="ER101" i="70" l="1"/>
  <c r="ER102" i="70"/>
  <c r="ES46" i="70"/>
  <c r="ER103" i="70" l="1"/>
  <c r="ES57" i="70"/>
  <c r="ES99" i="70"/>
  <c r="ES102" i="70" l="1"/>
  <c r="ES101" i="70"/>
  <c r="ET46" i="70"/>
  <c r="ES103" i="70" l="1"/>
  <c r="ET99" i="70"/>
  <c r="ET57" i="70"/>
  <c r="C11" i="56"/>
  <c r="L11" i="56" s="1"/>
  <c r="G11" i="33"/>
  <c r="ET102" i="70" l="1"/>
  <c r="ET101" i="70"/>
  <c r="EU46" i="70"/>
  <c r="ET103" i="70" l="1"/>
  <c r="EU99" i="70"/>
  <c r="EU57" i="70"/>
  <c r="EU101" i="70" l="1"/>
  <c r="EV46" i="70"/>
  <c r="EU102" i="70"/>
  <c r="R11" i="33"/>
  <c r="EV57" i="70" l="1"/>
  <c r="EV99" i="70"/>
  <c r="EU103" i="70"/>
  <c r="G22" i="33"/>
  <c r="G18" i="33"/>
  <c r="G17" i="33"/>
  <c r="G21" i="33"/>
  <c r="G20" i="33"/>
  <c r="G19" i="33"/>
  <c r="EV102" i="70" l="1"/>
  <c r="EV101" i="70"/>
  <c r="EV103" i="70" s="1"/>
  <c r="EW46" i="70"/>
  <c r="C10" i="56"/>
  <c r="L10" i="56" s="1"/>
  <c r="F23" i="33"/>
  <c r="G10" i="33"/>
  <c r="C13" i="56"/>
  <c r="L13" i="56" s="1"/>
  <c r="G13" i="33"/>
  <c r="C16" i="56"/>
  <c r="L16" i="56" s="1"/>
  <c r="G16" i="33"/>
  <c r="C14" i="56"/>
  <c r="L14" i="56" s="1"/>
  <c r="G14" i="33"/>
  <c r="C12" i="56"/>
  <c r="L12" i="56" s="1"/>
  <c r="G12" i="33"/>
  <c r="C15" i="56"/>
  <c r="L15" i="56" s="1"/>
  <c r="G15" i="33"/>
  <c r="G33" i="33"/>
  <c r="EW99" i="70" l="1"/>
  <c r="EW57" i="70"/>
  <c r="G32" i="33"/>
  <c r="G23" i="33"/>
  <c r="G27" i="33"/>
  <c r="G28" i="33"/>
  <c r="G31" i="33"/>
  <c r="G30" i="33"/>
  <c r="G29" i="33"/>
  <c r="C17" i="56"/>
  <c r="EW102" i="70" l="1"/>
  <c r="EW101" i="70"/>
  <c r="EX46" i="70"/>
  <c r="R22" i="33"/>
  <c r="R14" i="33"/>
  <c r="G34" i="33"/>
  <c r="J23" i="33"/>
  <c r="H23" i="33"/>
  <c r="R16" i="33"/>
  <c r="L23" i="33"/>
  <c r="N23" i="33"/>
  <c r="M23" i="33"/>
  <c r="R19" i="33"/>
  <c r="L17" i="56"/>
  <c r="R12" i="33"/>
  <c r="K23" i="33"/>
  <c r="R21" i="33"/>
  <c r="Q23" i="33"/>
  <c r="R10" i="33"/>
  <c r="O23" i="33"/>
  <c r="R17" i="33"/>
  <c r="U22" i="33" l="1"/>
  <c r="W22" i="33"/>
  <c r="V22" i="33"/>
  <c r="U17" i="33"/>
  <c r="W17" i="33"/>
  <c r="V17" i="33"/>
  <c r="U21" i="33"/>
  <c r="W21" i="33"/>
  <c r="V21" i="33"/>
  <c r="V19" i="33"/>
  <c r="U19" i="33"/>
  <c r="W19" i="33"/>
  <c r="R33" i="33"/>
  <c r="EW103" i="70"/>
  <c r="EX99" i="70"/>
  <c r="EX57" i="70"/>
  <c r="R30" i="33"/>
  <c r="R28" i="33"/>
  <c r="R18" i="33"/>
  <c r="I23" i="33"/>
  <c r="R32" i="33"/>
  <c r="R20" i="33"/>
  <c r="R15" i="33"/>
  <c r="U18" i="33" l="1"/>
  <c r="W18" i="33"/>
  <c r="V18" i="33"/>
  <c r="W20" i="33"/>
  <c r="V20" i="33"/>
  <c r="U20" i="33"/>
  <c r="W33" i="33"/>
  <c r="U33" i="33"/>
  <c r="V33" i="33"/>
  <c r="EX101" i="70"/>
  <c r="EX102" i="70"/>
  <c r="EY46" i="70"/>
  <c r="P23" i="33"/>
  <c r="R13" i="33"/>
  <c r="R27" i="33"/>
  <c r="R31" i="33"/>
  <c r="R23" i="33" l="1"/>
  <c r="EY99" i="70"/>
  <c r="EY57" i="70"/>
  <c r="EX103" i="70"/>
  <c r="R29" i="33"/>
  <c r="EY101" i="70" l="1"/>
  <c r="EZ46" i="70"/>
  <c r="EY102" i="70"/>
  <c r="R34" i="33"/>
  <c r="EZ99" i="70" l="1"/>
  <c r="EZ57" i="70"/>
  <c r="EY103" i="70"/>
  <c r="EZ102" i="70" l="1"/>
  <c r="EZ101" i="70"/>
  <c r="EZ103" i="70" s="1"/>
  <c r="FA46" i="70"/>
  <c r="FA57" i="70" l="1"/>
  <c r="FA99" i="70"/>
  <c r="FA101" i="70" l="1"/>
  <c r="FA102" i="70"/>
  <c r="FB46" i="70"/>
  <c r="FB99" i="70" l="1"/>
  <c r="FB57" i="70"/>
  <c r="FA103" i="70"/>
  <c r="FB102" i="70" l="1"/>
  <c r="FB101" i="70"/>
  <c r="FC46" i="70"/>
  <c r="FB103" i="70" l="1"/>
  <c r="FC99" i="70"/>
  <c r="FC57" i="70"/>
  <c r="FC102" i="70" l="1"/>
  <c r="FC101" i="70"/>
  <c r="FC103" i="70" s="1"/>
  <c r="FD46" i="70"/>
  <c r="FD57" i="70" l="1"/>
  <c r="FD99" i="70"/>
  <c r="FD101" i="70" l="1"/>
  <c r="FD102" i="70"/>
  <c r="FE46" i="70"/>
  <c r="FE99" i="70" l="1"/>
  <c r="FE57" i="70"/>
  <c r="FD103" i="70"/>
  <c r="FE102" i="70" l="1"/>
  <c r="FE101" i="70"/>
  <c r="FF46" i="70"/>
  <c r="FE103" i="70" l="1"/>
  <c r="FF57" i="70"/>
  <c r="FF99" i="70"/>
  <c r="FF101" i="70" l="1"/>
  <c r="FF102" i="70"/>
  <c r="FG46" i="70"/>
  <c r="FG57" i="70" l="1"/>
  <c r="FG99" i="70"/>
  <c r="FF103" i="70"/>
  <c r="FG102" i="70" l="1"/>
  <c r="FG101" i="70"/>
  <c r="FH46" i="70"/>
  <c r="FG103" i="70" l="1"/>
  <c r="FH99" i="70"/>
  <c r="FH57" i="70"/>
  <c r="FH102" i="70" l="1"/>
  <c r="FH101" i="70"/>
  <c r="FI46" i="70"/>
  <c r="FH103" i="70" l="1"/>
  <c r="FI99" i="70"/>
  <c r="FI57" i="70"/>
  <c r="FI101" i="70" l="1"/>
  <c r="FI102" i="70"/>
  <c r="FJ46" i="70"/>
  <c r="FJ57" i="70" l="1"/>
  <c r="FJ99" i="70"/>
  <c r="FI103" i="70"/>
  <c r="FJ102" i="70" l="1"/>
  <c r="FJ101" i="70"/>
  <c r="FK46" i="70"/>
  <c r="FJ103" i="70" l="1"/>
  <c r="FK57" i="70"/>
  <c r="FK99" i="70"/>
  <c r="FK102" i="70" l="1"/>
  <c r="FK101" i="70"/>
  <c r="FK103" i="70" s="1"/>
  <c r="FL46" i="70"/>
  <c r="FL57" i="70" l="1"/>
  <c r="FL99" i="70"/>
  <c r="FL102" i="70" l="1"/>
  <c r="FL101" i="70"/>
  <c r="FL103" i="70" s="1"/>
  <c r="FM46" i="70"/>
  <c r="FM57" i="70" l="1"/>
  <c r="FM99" i="70"/>
  <c r="FM102" i="70" l="1"/>
  <c r="FM101" i="70"/>
  <c r="FN46" i="70"/>
  <c r="FM103" i="70" l="1"/>
  <c r="FN57" i="70"/>
  <c r="FN99" i="70"/>
  <c r="FO46" i="70" l="1"/>
  <c r="FN102" i="70"/>
  <c r="FN101" i="70"/>
  <c r="FN103" i="70" s="1"/>
  <c r="FO57" i="70" l="1"/>
  <c r="FO99" i="70"/>
  <c r="FO101" i="70" l="1"/>
  <c r="FP46" i="70"/>
  <c r="FO102" i="70"/>
  <c r="FP99" i="70" l="1"/>
  <c r="FP57" i="70"/>
  <c r="FO103" i="70"/>
  <c r="FP101" i="70" l="1"/>
  <c r="FP102" i="70"/>
  <c r="FQ46" i="70"/>
  <c r="FQ99" i="70" l="1"/>
  <c r="FQ57" i="70"/>
  <c r="FP103" i="70"/>
  <c r="FQ102" i="70" l="1"/>
  <c r="FR46" i="70"/>
  <c r="FQ101" i="70"/>
  <c r="FQ103" i="70" l="1"/>
  <c r="FR99" i="70"/>
  <c r="FR57" i="70"/>
  <c r="FR101" i="70" l="1"/>
  <c r="FS46" i="70"/>
  <c r="FR102" i="70"/>
  <c r="FS57" i="70" l="1"/>
  <c r="FS99" i="70"/>
  <c r="FR103" i="70"/>
  <c r="FS101" i="70" l="1"/>
  <c r="FT46" i="70"/>
  <c r="FS102" i="70"/>
  <c r="FT99" i="70" l="1"/>
  <c r="FT57" i="70"/>
  <c r="FS103" i="70"/>
  <c r="FT102" i="70" l="1"/>
  <c r="FT101" i="70"/>
  <c r="FU46" i="70"/>
  <c r="FT103" i="70" l="1"/>
  <c r="FU99" i="70"/>
  <c r="FU57" i="70"/>
  <c r="FU102" i="70" l="1"/>
  <c r="FU101" i="70"/>
  <c r="FV46" i="70"/>
  <c r="FU103" i="70" l="1"/>
  <c r="FV99" i="70"/>
  <c r="FV57" i="70"/>
  <c r="FV102" i="70" l="1"/>
  <c r="FV101" i="70"/>
  <c r="FW46" i="70"/>
  <c r="FV103" i="70" l="1"/>
  <c r="FW99" i="70"/>
  <c r="FW57" i="70"/>
  <c r="FW101" i="70" l="1"/>
  <c r="FW102" i="70"/>
  <c r="FX46" i="70"/>
  <c r="FX99" i="70" l="1"/>
  <c r="FX57" i="70"/>
  <c r="FW103" i="70"/>
  <c r="FX101" i="70" l="1"/>
  <c r="FX102" i="70"/>
  <c r="FY46" i="70"/>
  <c r="FY57" i="70" l="1"/>
  <c r="FY99" i="70"/>
  <c r="FX103" i="70"/>
  <c r="FY102" i="70" l="1"/>
  <c r="FY101" i="70"/>
  <c r="FZ46" i="70"/>
  <c r="FY103" i="70" l="1"/>
  <c r="FZ99" i="70"/>
  <c r="FZ57" i="70"/>
  <c r="FZ102" i="70" l="1"/>
  <c r="FZ101" i="70"/>
  <c r="FZ103" i="70" s="1"/>
  <c r="GA46" i="70"/>
  <c r="GA57" i="70" l="1"/>
  <c r="GA99" i="70"/>
  <c r="GA102" i="70" l="1"/>
  <c r="GA101" i="70"/>
  <c r="GB46" i="70"/>
  <c r="GA103" i="70" l="1"/>
  <c r="GB57" i="70"/>
  <c r="GB99" i="70"/>
  <c r="GB101" i="70" l="1"/>
  <c r="GC46" i="70"/>
  <c r="GB102" i="70"/>
  <c r="GC57" i="70" l="1"/>
  <c r="GC99" i="70"/>
  <c r="GB103" i="70"/>
  <c r="GC102" i="70" l="1"/>
  <c r="GC101" i="70"/>
  <c r="GC103" i="70" s="1"/>
  <c r="GD46" i="70"/>
  <c r="GD57" i="70" l="1"/>
  <c r="GD99" i="70"/>
  <c r="GD101" i="70" l="1"/>
  <c r="GD102" i="70"/>
  <c r="GE46" i="70"/>
  <c r="GD103" i="70" l="1"/>
  <c r="GE99" i="70"/>
  <c r="GE57" i="70"/>
  <c r="GE101" i="70" l="1"/>
  <c r="GE102" i="70"/>
  <c r="GF46" i="70"/>
  <c r="GF57" i="70" l="1"/>
  <c r="GF99" i="70"/>
  <c r="GE103" i="70"/>
  <c r="GF102" i="70" l="1"/>
  <c r="GF101" i="70"/>
  <c r="GG46" i="70"/>
  <c r="GF103" i="70" l="1"/>
  <c r="GG99" i="70"/>
  <c r="GG57" i="70"/>
  <c r="GG102" i="70" l="1"/>
  <c r="GG101" i="70"/>
  <c r="GH46" i="70"/>
  <c r="GG103" i="70" l="1"/>
  <c r="GH57" i="70"/>
  <c r="GH99" i="70"/>
  <c r="GH102" i="70" l="1"/>
  <c r="GH101" i="70"/>
  <c r="GI46" i="70"/>
  <c r="GH103" i="70" l="1"/>
  <c r="GI99" i="70"/>
  <c r="GI57" i="70"/>
  <c r="GI102" i="70" l="1"/>
  <c r="GI101" i="70"/>
  <c r="GJ46" i="70"/>
  <c r="GI103" i="70" l="1"/>
  <c r="GJ99" i="70"/>
  <c r="GJ57" i="70"/>
  <c r="GJ102" i="70" l="1"/>
  <c r="GJ101" i="70"/>
  <c r="GK46" i="70"/>
  <c r="GJ103" i="70" l="1"/>
  <c r="GK99" i="70"/>
  <c r="GK57" i="70"/>
  <c r="GK101" i="70" l="1"/>
  <c r="GK102" i="70"/>
  <c r="GL46" i="70"/>
  <c r="GK103" i="70" l="1"/>
  <c r="GL57" i="70"/>
  <c r="GL99" i="70"/>
  <c r="GL102" i="70" l="1"/>
  <c r="GL101" i="70"/>
  <c r="GM46" i="70"/>
  <c r="GL103" i="70" l="1"/>
  <c r="GM99" i="70"/>
  <c r="GM57" i="70"/>
  <c r="GM102" i="70" l="1"/>
  <c r="GM101" i="70"/>
  <c r="GN46" i="70"/>
  <c r="GM103" i="70" l="1"/>
  <c r="GN57" i="70"/>
  <c r="GN99" i="70"/>
  <c r="GO46" i="70" l="1"/>
  <c r="GN102" i="70"/>
  <c r="GN101" i="70"/>
  <c r="GN103" i="70" l="1"/>
  <c r="GO57" i="70"/>
  <c r="GO99" i="70"/>
  <c r="GO101" i="70" l="1"/>
  <c r="GO102" i="70"/>
  <c r="GP46" i="70"/>
  <c r="GP99" i="70" l="1"/>
  <c r="GP57" i="70"/>
  <c r="GO103" i="70"/>
  <c r="GP102" i="70" l="1"/>
  <c r="GP101" i="70"/>
  <c r="GQ46" i="70"/>
  <c r="GP103" i="70" l="1"/>
  <c r="GQ99" i="70"/>
  <c r="GQ57" i="70"/>
  <c r="GQ101" i="70" l="1"/>
  <c r="GQ102" i="70"/>
  <c r="GR46" i="70"/>
  <c r="GR99" i="70" l="1"/>
  <c r="GR57" i="70"/>
  <c r="GQ103" i="70"/>
  <c r="GR101" i="70" l="1"/>
  <c r="GR102" i="70"/>
  <c r="GS46" i="70"/>
  <c r="GR103" i="70" l="1"/>
  <c r="GS99" i="70"/>
  <c r="GS57" i="70"/>
  <c r="GS102" i="70" l="1"/>
  <c r="GS101" i="70"/>
  <c r="GT46" i="70"/>
  <c r="GS103" i="70" l="1"/>
  <c r="GT57" i="70"/>
  <c r="GT99" i="70"/>
  <c r="GT102" i="70" l="1"/>
  <c r="GT101" i="70"/>
  <c r="GT103" i="70" s="1"/>
  <c r="GU46" i="70"/>
  <c r="GU57" i="70" l="1"/>
  <c r="GU99" i="70"/>
  <c r="GU101" i="70" l="1"/>
  <c r="GU102" i="70"/>
  <c r="GV46" i="70"/>
  <c r="GV99" i="70" l="1"/>
  <c r="GV57" i="70"/>
  <c r="GU103" i="70"/>
  <c r="GV102" i="70" l="1"/>
  <c r="GV101" i="70"/>
  <c r="GW46" i="70"/>
  <c r="GV103" i="70" l="1"/>
  <c r="GW57" i="70"/>
  <c r="GW99" i="70"/>
  <c r="GW101" i="70" l="1"/>
  <c r="GW102" i="70"/>
  <c r="GX46" i="70"/>
  <c r="GX99" i="70" l="1"/>
  <c r="GX57" i="70"/>
  <c r="GW103" i="70"/>
  <c r="GX102" i="70" l="1"/>
  <c r="GX101" i="70"/>
  <c r="GX103" i="70" s="1"/>
  <c r="GY46" i="70"/>
  <c r="GY99" i="70" l="1"/>
  <c r="GY57" i="70"/>
  <c r="GY102" i="70" l="1"/>
  <c r="GY101" i="70"/>
  <c r="GZ46" i="70"/>
  <c r="GY103" i="70" l="1"/>
  <c r="GZ99" i="70"/>
  <c r="GZ57" i="70"/>
  <c r="GZ102" i="70" l="1"/>
  <c r="GZ101" i="70"/>
  <c r="HA46" i="70"/>
  <c r="GZ103" i="70" l="1"/>
  <c r="HA99" i="70"/>
  <c r="HA57" i="70"/>
  <c r="HA101" i="70" l="1"/>
  <c r="HA102" i="70"/>
  <c r="HB46" i="70"/>
  <c r="HA103" i="70" l="1"/>
  <c r="HB99" i="70"/>
  <c r="HB57" i="70"/>
  <c r="HB102" i="70" l="1"/>
  <c r="HB101" i="70"/>
  <c r="HB103" i="70" s="1"/>
  <c r="HC46" i="70"/>
  <c r="HC99" i="70" l="1"/>
  <c r="HC57" i="70"/>
  <c r="HC102" i="70" l="1"/>
  <c r="HC101" i="70"/>
  <c r="HD46" i="70"/>
  <c r="HC103" i="70" l="1"/>
  <c r="HD57" i="70"/>
  <c r="HD99" i="70"/>
  <c r="HD102" i="70" l="1"/>
  <c r="HD101" i="70"/>
  <c r="HD103" i="70" s="1"/>
  <c r="HE46" i="70"/>
  <c r="HE99" i="70" l="1"/>
  <c r="HE57" i="70"/>
  <c r="HE102" i="70" l="1"/>
  <c r="HE101" i="70"/>
  <c r="HF46" i="70"/>
  <c r="HE103" i="70" l="1"/>
  <c r="HF57" i="70"/>
  <c r="HF99" i="70"/>
  <c r="HF101" i="70" l="1"/>
  <c r="HG46" i="70"/>
  <c r="HF102" i="70"/>
  <c r="HG99" i="70" l="1"/>
  <c r="HG57" i="70"/>
  <c r="HF103" i="70"/>
  <c r="HG102" i="70" l="1"/>
  <c r="HG101" i="70"/>
  <c r="HG103" i="70" s="1"/>
  <c r="HH46" i="70"/>
  <c r="HH99" i="70" l="1"/>
  <c r="HH57" i="70"/>
  <c r="HH101" i="70" l="1"/>
  <c r="HH102" i="70"/>
  <c r="HI46" i="70"/>
  <c r="HI57" i="70" l="1"/>
  <c r="HI99" i="70"/>
  <c r="HH103" i="70"/>
  <c r="HI101" i="70" l="1"/>
  <c r="HI102" i="70"/>
  <c r="HJ46" i="70"/>
  <c r="HJ99" i="70" l="1"/>
  <c r="HJ57" i="70"/>
  <c r="HI103" i="70"/>
  <c r="HJ101" i="70" l="1"/>
  <c r="HJ102" i="70"/>
  <c r="HK46" i="70"/>
  <c r="HK99" i="70" l="1"/>
  <c r="HK57" i="70"/>
  <c r="HJ103" i="70"/>
  <c r="HK102" i="70" l="1"/>
  <c r="HK101" i="70"/>
  <c r="HK103" i="70" s="1"/>
  <c r="HL46" i="70"/>
  <c r="HL57" i="70" l="1"/>
  <c r="HL99" i="70"/>
  <c r="HM46" i="70" l="1"/>
  <c r="HL101" i="70"/>
  <c r="HL102" i="70"/>
  <c r="HL103" i="70" l="1"/>
  <c r="HM99" i="70"/>
  <c r="HM57" i="70"/>
  <c r="HN46" i="70" s="1"/>
  <c r="HN57" i="70" l="1"/>
  <c r="HN99" i="70"/>
  <c r="HM102" i="70"/>
  <c r="HM101" i="70"/>
  <c r="HM103" i="70" s="1"/>
  <c r="HO46" i="70" l="1"/>
  <c r="HN102" i="70"/>
  <c r="HN101" i="70"/>
  <c r="HN103" i="70" s="1"/>
  <c r="HO99" i="70" l="1"/>
  <c r="HO57" i="70"/>
  <c r="HP46" i="70" l="1"/>
  <c r="HO101" i="70"/>
  <c r="HO102" i="70"/>
  <c r="HO103" i="70" l="1"/>
  <c r="HP57" i="70"/>
  <c r="HP99" i="70"/>
  <c r="HQ46" i="70" l="1"/>
  <c r="HP102" i="70"/>
  <c r="HP101" i="70"/>
  <c r="HP103" i="70" s="1"/>
  <c r="HQ57" i="70" l="1"/>
  <c r="HQ99" i="70"/>
  <c r="HQ102" i="70" l="1"/>
  <c r="HR46" i="70"/>
  <c r="HQ101" i="70"/>
  <c r="HQ103" i="70" l="1"/>
  <c r="HR57" i="70"/>
  <c r="HR99" i="70"/>
  <c r="HS46" i="70" l="1"/>
  <c r="HR102" i="70"/>
  <c r="HR101" i="70"/>
  <c r="HR103" i="70" s="1"/>
  <c r="HS57" i="70" l="1"/>
  <c r="HS99" i="70"/>
  <c r="HT46" i="70" l="1"/>
  <c r="HS102" i="70"/>
  <c r="HS101" i="70"/>
  <c r="HT57" i="70" l="1"/>
  <c r="HT99" i="70"/>
  <c r="HS103" i="70"/>
  <c r="HU46" i="70" l="1"/>
  <c r="HT102" i="70"/>
  <c r="HT101" i="70"/>
  <c r="HT103" i="70" s="1"/>
  <c r="HU57" i="70" l="1"/>
  <c r="HU99" i="70"/>
  <c r="HV46" i="70" l="1"/>
  <c r="HU102" i="70"/>
  <c r="HU101" i="70"/>
  <c r="HU103" i="70" s="1"/>
  <c r="HV57" i="70" l="1"/>
  <c r="HV99" i="70"/>
  <c r="HW46" i="70" l="1"/>
  <c r="HV102" i="70"/>
  <c r="HV101" i="70"/>
  <c r="HV103" i="70" s="1"/>
  <c r="HW57" i="70" l="1"/>
  <c r="HW99" i="70"/>
  <c r="HX46" i="70" l="1"/>
  <c r="HW102" i="70"/>
  <c r="HW101" i="70"/>
  <c r="HW103" i="70" s="1"/>
  <c r="HX57" i="70" l="1"/>
  <c r="HY46" i="70" s="1"/>
  <c r="HX99" i="70"/>
  <c r="HY99" i="70" l="1"/>
  <c r="HY57" i="70"/>
  <c r="HZ46" i="70" s="1"/>
  <c r="HX102" i="70"/>
  <c r="HX101" i="70"/>
  <c r="HX103" i="70" s="1"/>
  <c r="HZ99" i="70" l="1"/>
  <c r="HZ57" i="70"/>
  <c r="HY101" i="70"/>
  <c r="HY102" i="70"/>
  <c r="HZ102" i="70" l="1"/>
  <c r="IA46" i="70"/>
  <c r="HZ101" i="70"/>
  <c r="HZ103" i="70" s="1"/>
  <c r="HY103" i="70"/>
  <c r="IA99" i="70" l="1"/>
  <c r="IA57" i="70"/>
  <c r="IB46" i="70" l="1"/>
  <c r="IA102" i="70"/>
  <c r="IA101" i="70"/>
  <c r="IA103" i="70" s="1"/>
  <c r="IB57" i="70" l="1"/>
  <c r="IB99" i="70"/>
  <c r="IB101" i="70" l="1"/>
  <c r="IB102" i="70"/>
  <c r="IC46" i="70"/>
  <c r="C11" i="69"/>
  <c r="IC57" i="70" l="1"/>
  <c r="IC99" i="70"/>
  <c r="IB103" i="70"/>
  <c r="F39" i="66"/>
  <c r="D44" i="66" s="1"/>
  <c r="E39" i="66"/>
  <c r="D43" i="66" s="1"/>
  <c r="G39" i="66"/>
  <c r="D45" i="66" s="1"/>
  <c r="H39" i="66"/>
  <c r="D46" i="66" s="1"/>
  <c r="IC102" i="70" l="1"/>
  <c r="ID46" i="70"/>
  <c r="IC101" i="70"/>
  <c r="IC103" i="70" s="1"/>
  <c r="K45" i="66"/>
  <c r="G45" i="66"/>
  <c r="H45" i="66"/>
  <c r="J45" i="66"/>
  <c r="F45" i="66"/>
  <c r="I45" i="66"/>
  <c r="E45" i="66"/>
  <c r="I43" i="66"/>
  <c r="E43" i="66"/>
  <c r="H43" i="66"/>
  <c r="F43" i="66"/>
  <c r="K43" i="66"/>
  <c r="G43" i="66"/>
  <c r="J43" i="66"/>
  <c r="D48" i="66"/>
  <c r="H46" i="66"/>
  <c r="K46" i="66"/>
  <c r="G46" i="66"/>
  <c r="F54" i="66"/>
  <c r="I46" i="66"/>
  <c r="J46" i="66"/>
  <c r="F46" i="66"/>
  <c r="I54" i="66"/>
  <c r="E46" i="66"/>
  <c r="H54" i="66"/>
  <c r="G54" i="66"/>
  <c r="E54" i="66"/>
  <c r="E33" i="71" s="1"/>
  <c r="J54" i="66"/>
  <c r="J44" i="66"/>
  <c r="F44" i="66"/>
  <c r="I44" i="66"/>
  <c r="E44" i="66"/>
  <c r="G44" i="66"/>
  <c r="H44" i="66"/>
  <c r="K44" i="66"/>
  <c r="ID57" i="70" l="1"/>
  <c r="ID99" i="70"/>
  <c r="K48" i="66"/>
  <c r="F33" i="71"/>
  <c r="E47" i="71"/>
  <c r="F48" i="66"/>
  <c r="F53" i="66"/>
  <c r="J48" i="66"/>
  <c r="J53" i="66"/>
  <c r="H48" i="66"/>
  <c r="H53" i="66"/>
  <c r="I48" i="66"/>
  <c r="I53" i="66"/>
  <c r="G53" i="66"/>
  <c r="G48" i="66"/>
  <c r="E53" i="66"/>
  <c r="E48" i="66"/>
  <c r="ID101" i="70" l="1"/>
  <c r="ID102" i="70"/>
  <c r="IE46" i="70"/>
  <c r="H55" i="66"/>
  <c r="H11" i="39"/>
  <c r="H12" i="39" s="1"/>
  <c r="F55" i="66"/>
  <c r="F11" i="39"/>
  <c r="F12" i="39" s="1"/>
  <c r="G55" i="66"/>
  <c r="G11" i="39"/>
  <c r="G12" i="39" s="1"/>
  <c r="I55" i="66"/>
  <c r="I11" i="39"/>
  <c r="I12" i="39" s="1"/>
  <c r="J55" i="66"/>
  <c r="J11" i="39"/>
  <c r="J12" i="39" s="1"/>
  <c r="D11" i="39"/>
  <c r="D12" i="39" s="1"/>
  <c r="E55" i="66"/>
  <c r="E11" i="39"/>
  <c r="E12" i="39" s="1"/>
  <c r="G33" i="71"/>
  <c r="F47" i="71"/>
  <c r="IE99" i="70" l="1"/>
  <c r="IE57" i="70"/>
  <c r="ID103" i="70"/>
  <c r="C12" i="39"/>
  <c r="H33" i="71"/>
  <c r="G47" i="71"/>
  <c r="IF46" i="70" l="1"/>
  <c r="IE101" i="70"/>
  <c r="IE102" i="70"/>
  <c r="I33" i="71"/>
  <c r="H47" i="71"/>
  <c r="IE103" i="70" l="1"/>
  <c r="IF57" i="70"/>
  <c r="IF99" i="70"/>
  <c r="J33" i="71"/>
  <c r="I47" i="71"/>
  <c r="IF101" i="70" l="1"/>
  <c r="IF102" i="70"/>
  <c r="IG46" i="70"/>
  <c r="K33" i="71"/>
  <c r="J47" i="71"/>
  <c r="IG57" i="70" l="1"/>
  <c r="IG99" i="70"/>
  <c r="IF103" i="70"/>
  <c r="L33" i="71"/>
  <c r="K47" i="71"/>
  <c r="IH46" i="70" l="1"/>
  <c r="IG101" i="70"/>
  <c r="IG102" i="70"/>
  <c r="M33" i="71"/>
  <c r="L47" i="71"/>
  <c r="IG103" i="70" l="1"/>
  <c r="IH57" i="70"/>
  <c r="IH99" i="70"/>
  <c r="N33" i="71"/>
  <c r="M47" i="71"/>
  <c r="IH102" i="70" l="1"/>
  <c r="II46" i="70"/>
  <c r="IH101" i="70"/>
  <c r="O33" i="71"/>
  <c r="N47" i="71"/>
  <c r="IH103" i="70" l="1"/>
  <c r="II99" i="70"/>
  <c r="II57" i="70"/>
  <c r="P33" i="71"/>
  <c r="P47" i="71" s="1"/>
  <c r="O47" i="71"/>
  <c r="IJ46" i="70" l="1"/>
  <c r="II101" i="70"/>
  <c r="II102" i="70"/>
  <c r="D31" i="71"/>
  <c r="D43" i="71" s="1"/>
  <c r="C43" i="71"/>
  <c r="D30" i="71"/>
  <c r="D42" i="71" s="1"/>
  <c r="C42" i="71"/>
  <c r="C38" i="71"/>
  <c r="D26" i="71"/>
  <c r="D38" i="71" s="1"/>
  <c r="C41" i="71"/>
  <c r="D29" i="71"/>
  <c r="D41" i="71" s="1"/>
  <c r="D25" i="71"/>
  <c r="D37" i="71" s="1"/>
  <c r="C37" i="71"/>
  <c r="C40" i="71"/>
  <c r="D28" i="71"/>
  <c r="D40" i="71" s="1"/>
  <c r="C61" i="71"/>
  <c r="C57" i="71"/>
  <c r="C59" i="71"/>
  <c r="C55" i="71"/>
  <c r="C58" i="71"/>
  <c r="C60" i="71"/>
  <c r="C56" i="71"/>
  <c r="D52" i="71"/>
  <c r="D32" i="71"/>
  <c r="C45" i="71"/>
  <c r="C44" i="71"/>
  <c r="C46" i="71"/>
  <c r="C36" i="71"/>
  <c r="D24" i="71"/>
  <c r="D36" i="71" s="1"/>
  <c r="D27" i="71"/>
  <c r="D39" i="71" s="1"/>
  <c r="C39" i="71"/>
  <c r="II103" i="70" l="1"/>
  <c r="IJ57" i="70"/>
  <c r="IJ99" i="70"/>
  <c r="C62" i="71"/>
  <c r="D59" i="71"/>
  <c r="D61" i="71"/>
  <c r="D58" i="71"/>
  <c r="D57" i="71"/>
  <c r="D55" i="71"/>
  <c r="D56" i="71"/>
  <c r="D60" i="71"/>
  <c r="C48" i="71"/>
  <c r="D45" i="71"/>
  <c r="D46" i="71"/>
  <c r="D44" i="71"/>
  <c r="IJ101" i="70" l="1"/>
  <c r="IJ102" i="70"/>
  <c r="IK46" i="70"/>
  <c r="D62" i="71"/>
  <c r="D48" i="71"/>
  <c r="IJ103" i="70" l="1"/>
  <c r="IK99" i="70"/>
  <c r="IK57" i="70"/>
  <c r="IK101" i="70" l="1"/>
  <c r="IK102" i="70"/>
  <c r="IK103" i="70" l="1"/>
  <c r="C16" i="69" l="1"/>
  <c r="D28" i="69"/>
  <c r="C28" i="69" l="1"/>
  <c r="C35" i="69" l="1"/>
  <c r="C14" i="39" s="1"/>
  <c r="E28" i="69"/>
  <c r="H14" i="39" l="1"/>
  <c r="G14" i="39"/>
  <c r="E14" i="39"/>
  <c r="F14" i="39"/>
  <c r="I14" i="39"/>
  <c r="J14" i="39"/>
  <c r="D14" i="39"/>
  <c r="F15" i="39" l="1"/>
  <c r="F17" i="39"/>
  <c r="D17" i="39"/>
  <c r="D15" i="39"/>
  <c r="E15" i="39"/>
  <c r="E17" i="39"/>
  <c r="G17" i="39"/>
  <c r="G15" i="39"/>
  <c r="J15" i="39"/>
  <c r="J17" i="39"/>
  <c r="I17" i="39"/>
  <c r="I15" i="39"/>
  <c r="H15" i="39"/>
  <c r="H17" i="39"/>
  <c r="C15" i="39" l="1"/>
  <c r="I30" i="39"/>
  <c r="E82" i="71"/>
  <c r="I20" i="39"/>
  <c r="E81" i="71"/>
  <c r="H30" i="39"/>
  <c r="H20" i="39"/>
  <c r="E77" i="71"/>
  <c r="D20" i="39"/>
  <c r="D30" i="39"/>
  <c r="F30" i="39"/>
  <c r="E79" i="71"/>
  <c r="F20" i="39"/>
  <c r="E18" i="39"/>
  <c r="E30" i="39"/>
  <c r="E78" i="71"/>
  <c r="E20" i="39"/>
  <c r="E83" i="71"/>
  <c r="J20" i="39"/>
  <c r="J30" i="39"/>
  <c r="G30" i="39"/>
  <c r="G20" i="39"/>
  <c r="E80" i="71"/>
  <c r="F81" i="71" l="1"/>
  <c r="E90" i="71"/>
  <c r="C20" i="39"/>
  <c r="E87" i="71"/>
  <c r="F78" i="71"/>
  <c r="F83" i="71"/>
  <c r="E92" i="71"/>
  <c r="E88" i="71"/>
  <c r="F79" i="71"/>
  <c r="E86" i="71"/>
  <c r="F77" i="71"/>
  <c r="E91" i="71"/>
  <c r="F82" i="71"/>
  <c r="E89" i="71"/>
  <c r="F80" i="71"/>
  <c r="G80" i="71" l="1"/>
  <c r="F89" i="71"/>
  <c r="E93" i="71"/>
  <c r="G83" i="71"/>
  <c r="F92" i="71"/>
  <c r="G79" i="71"/>
  <c r="F88" i="71"/>
  <c r="G78" i="71"/>
  <c r="F87" i="71"/>
  <c r="F91" i="71"/>
  <c r="G82" i="71"/>
  <c r="G77" i="71"/>
  <c r="F86" i="71"/>
  <c r="F90" i="71"/>
  <c r="G81" i="71"/>
  <c r="F93" i="71" l="1"/>
  <c r="H81" i="71"/>
  <c r="G90" i="71"/>
  <c r="H78" i="71"/>
  <c r="G87" i="71"/>
  <c r="G92" i="71"/>
  <c r="H83" i="71"/>
  <c r="H80" i="71"/>
  <c r="G89" i="71"/>
  <c r="G86" i="71"/>
  <c r="H77" i="71"/>
  <c r="G91" i="71"/>
  <c r="H82" i="71"/>
  <c r="H79" i="71"/>
  <c r="G88" i="71"/>
  <c r="H90" i="71" l="1"/>
  <c r="I81" i="71"/>
  <c r="H88" i="71"/>
  <c r="I79" i="71"/>
  <c r="H86" i="71"/>
  <c r="I77" i="71"/>
  <c r="G93" i="71"/>
  <c r="H89" i="71"/>
  <c r="I80" i="71"/>
  <c r="H87" i="71"/>
  <c r="I78" i="71"/>
  <c r="I82" i="71"/>
  <c r="H91" i="71"/>
  <c r="I83" i="71"/>
  <c r="H92" i="71"/>
  <c r="J83" i="71" l="1"/>
  <c r="I92" i="71"/>
  <c r="I87" i="71"/>
  <c r="J78" i="71"/>
  <c r="I90" i="71"/>
  <c r="J81" i="71"/>
  <c r="I89" i="71"/>
  <c r="J80" i="71"/>
  <c r="J77" i="71"/>
  <c r="I86" i="71"/>
  <c r="J82" i="71"/>
  <c r="I91" i="71"/>
  <c r="H93" i="71"/>
  <c r="I88" i="71"/>
  <c r="J79" i="71"/>
  <c r="J87" i="71" l="1"/>
  <c r="K78" i="71"/>
  <c r="J91" i="71"/>
  <c r="K82" i="71"/>
  <c r="I93" i="71"/>
  <c r="J89" i="71"/>
  <c r="K80" i="71"/>
  <c r="J90" i="71"/>
  <c r="K81" i="71"/>
  <c r="J88" i="71"/>
  <c r="K79" i="71"/>
  <c r="K77" i="71"/>
  <c r="J86" i="71"/>
  <c r="J92" i="71"/>
  <c r="K83" i="71"/>
  <c r="K88" i="71" l="1"/>
  <c r="L79" i="71"/>
  <c r="K90" i="71"/>
  <c r="L81" i="71"/>
  <c r="J93" i="71"/>
  <c r="L83" i="71"/>
  <c r="K92" i="71"/>
  <c r="K86" i="71"/>
  <c r="L77" i="71"/>
  <c r="L80" i="71"/>
  <c r="K89" i="71"/>
  <c r="L82" i="71"/>
  <c r="K91" i="71"/>
  <c r="L78" i="71"/>
  <c r="K87" i="71"/>
  <c r="L90" i="71" l="1"/>
  <c r="M81" i="71"/>
  <c r="L86" i="71"/>
  <c r="M77" i="71"/>
  <c r="L92" i="71"/>
  <c r="M83" i="71"/>
  <c r="L88" i="71"/>
  <c r="M79" i="71"/>
  <c r="M82" i="71"/>
  <c r="L91" i="71"/>
  <c r="L87" i="71"/>
  <c r="M78" i="71"/>
  <c r="L89" i="71"/>
  <c r="M80" i="71"/>
  <c r="K93" i="71"/>
  <c r="N82" i="71" l="1"/>
  <c r="M91" i="71"/>
  <c r="N79" i="71"/>
  <c r="M88" i="71"/>
  <c r="M92" i="71"/>
  <c r="N83" i="71"/>
  <c r="N78" i="71"/>
  <c r="M87" i="71"/>
  <c r="N77" i="71"/>
  <c r="M86" i="71"/>
  <c r="M90" i="71"/>
  <c r="N81" i="71"/>
  <c r="N80" i="71"/>
  <c r="M89" i="71"/>
  <c r="L93" i="71"/>
  <c r="N87" i="71" l="1"/>
  <c r="O78" i="71"/>
  <c r="N88" i="71"/>
  <c r="O79" i="71"/>
  <c r="M93" i="71"/>
  <c r="O83" i="71"/>
  <c r="N92" i="71"/>
  <c r="O80" i="71"/>
  <c r="N89" i="71"/>
  <c r="N86" i="71"/>
  <c r="O77" i="71"/>
  <c r="O82" i="71"/>
  <c r="N91" i="71"/>
  <c r="O81" i="71"/>
  <c r="N90" i="71"/>
  <c r="P77" i="71" l="1"/>
  <c r="P86" i="71" s="1"/>
  <c r="O86" i="71"/>
  <c r="O88" i="71"/>
  <c r="P79" i="71"/>
  <c r="P88" i="71" s="1"/>
  <c r="O90" i="71"/>
  <c r="P81" i="71"/>
  <c r="P90" i="71" s="1"/>
  <c r="N93" i="71"/>
  <c r="O87" i="71"/>
  <c r="P78" i="71"/>
  <c r="P87" i="71" s="1"/>
  <c r="O91" i="71"/>
  <c r="P82" i="71"/>
  <c r="P91" i="71" s="1"/>
  <c r="O89" i="71"/>
  <c r="P80" i="71"/>
  <c r="P89" i="71" s="1"/>
  <c r="O92" i="71"/>
  <c r="P83" i="71"/>
  <c r="P92" i="71" s="1"/>
  <c r="O93" i="71" l="1"/>
  <c r="P93" i="71"/>
  <c r="E18" i="69" l="1"/>
  <c r="D29" i="69" l="1"/>
  <c r="C17" i="69"/>
  <c r="D18" i="69"/>
  <c r="C29" i="69" l="1"/>
  <c r="C18" i="69"/>
  <c r="C20" i="69" s="1"/>
  <c r="D30" i="69"/>
  <c r="E29" i="69" l="1"/>
  <c r="C36" i="69"/>
  <c r="C23" i="39" s="1"/>
  <c r="C25" i="39" s="1"/>
  <c r="C30" i="69"/>
  <c r="C37" i="69" s="1"/>
  <c r="G25" i="39" l="1"/>
  <c r="D25" i="39"/>
  <c r="E25" i="39"/>
  <c r="F25" i="39"/>
  <c r="I25" i="39"/>
  <c r="H25" i="39"/>
  <c r="J25" i="39"/>
  <c r="E30" i="69"/>
  <c r="F26" i="39" l="1"/>
  <c r="F31" i="39"/>
  <c r="F32" i="39" s="1"/>
  <c r="F34" i="39" s="1"/>
  <c r="E20" i="81" s="1"/>
  <c r="J26" i="39"/>
  <c r="J31" i="39"/>
  <c r="J32" i="39" s="1"/>
  <c r="J34" i="39" s="1"/>
  <c r="I20" i="81" s="1"/>
  <c r="E31" i="39"/>
  <c r="E32" i="39" s="1"/>
  <c r="E34" i="39" s="1"/>
  <c r="E26" i="39"/>
  <c r="E27" i="39"/>
  <c r="H26" i="39"/>
  <c r="H31" i="39"/>
  <c r="H32" i="39" s="1"/>
  <c r="H34" i="39" s="1"/>
  <c r="G20" i="81" s="1"/>
  <c r="D31" i="39"/>
  <c r="D26" i="39"/>
  <c r="I31" i="39"/>
  <c r="I32" i="39" s="1"/>
  <c r="I34" i="39" s="1"/>
  <c r="H20" i="81" s="1"/>
  <c r="I26" i="39"/>
  <c r="G31" i="39"/>
  <c r="G32" i="39" s="1"/>
  <c r="G34" i="39" s="1"/>
  <c r="F20" i="81" s="1"/>
  <c r="G26" i="39"/>
  <c r="H15" i="56" l="1"/>
  <c r="H29" i="81"/>
  <c r="E29" i="81"/>
  <c r="H12" i="56"/>
  <c r="H16" i="56"/>
  <c r="I29" i="81"/>
  <c r="C26" i="39"/>
  <c r="H13" i="56"/>
  <c r="F29" i="81"/>
  <c r="E97" i="71"/>
  <c r="D32" i="39"/>
  <c r="D34" i="39" s="1"/>
  <c r="H14" i="56"/>
  <c r="G29" i="81"/>
  <c r="D20" i="81"/>
  <c r="E35" i="39"/>
  <c r="D21" i="81" s="1"/>
  <c r="D30" i="81" s="1"/>
  <c r="E32" i="81" l="1"/>
  <c r="E33" i="81" s="1"/>
  <c r="I32" i="81"/>
  <c r="H32" i="81"/>
  <c r="H33" i="81" s="1"/>
  <c r="G32" i="81"/>
  <c r="G33" i="81" s="1"/>
  <c r="F32" i="81"/>
  <c r="F33" i="81" s="1"/>
  <c r="K14" i="56"/>
  <c r="M14" i="56" s="1"/>
  <c r="T14" i="33" s="1"/>
  <c r="K13" i="56"/>
  <c r="M13" i="56" s="1"/>
  <c r="T13" i="33" s="1"/>
  <c r="K12" i="56"/>
  <c r="M12" i="56" s="1"/>
  <c r="T12" i="33" s="1"/>
  <c r="K16" i="56"/>
  <c r="M16" i="56" s="1"/>
  <c r="N16" i="56" s="1"/>
  <c r="K15" i="56"/>
  <c r="M15" i="56" s="1"/>
  <c r="T15" i="33" s="1"/>
  <c r="F97" i="71"/>
  <c r="E98" i="71"/>
  <c r="E106" i="71"/>
  <c r="E67" i="71" s="1"/>
  <c r="I33" i="81"/>
  <c r="J33" i="76"/>
  <c r="C20" i="81"/>
  <c r="H11" i="56"/>
  <c r="D29" i="81"/>
  <c r="D32" i="81" l="1"/>
  <c r="N14" i="56"/>
  <c r="N15" i="56"/>
  <c r="N13" i="56"/>
  <c r="N12" i="56"/>
  <c r="T16" i="33"/>
  <c r="K11" i="56"/>
  <c r="M11" i="56" s="1"/>
  <c r="N11" i="56" s="1"/>
  <c r="T29" i="33"/>
  <c r="V29" i="33" s="1"/>
  <c r="V13" i="33"/>
  <c r="F106" i="71"/>
  <c r="F67" i="71" s="1"/>
  <c r="G97" i="71"/>
  <c r="T31" i="33"/>
  <c r="V31" i="33" s="1"/>
  <c r="V15" i="33"/>
  <c r="V14" i="33"/>
  <c r="T30" i="33"/>
  <c r="V30" i="33" s="1"/>
  <c r="M33" i="76"/>
  <c r="J36" i="76"/>
  <c r="E99" i="71"/>
  <c r="F98" i="71"/>
  <c r="E107" i="71"/>
  <c r="E68" i="71" s="1"/>
  <c r="D33" i="81"/>
  <c r="V16" i="33"/>
  <c r="H10" i="56"/>
  <c r="C29" i="81"/>
  <c r="V12" i="33"/>
  <c r="T28" i="33"/>
  <c r="V28" i="33" s="1"/>
  <c r="C32" i="81" l="1"/>
  <c r="T32" i="33"/>
  <c r="V32" i="33" s="1"/>
  <c r="T11" i="33"/>
  <c r="K10" i="56"/>
  <c r="M10" i="56" s="1"/>
  <c r="T10" i="33" s="1"/>
  <c r="J37" i="76"/>
  <c r="K36" i="76"/>
  <c r="K37" i="76" s="1"/>
  <c r="K39" i="76" s="1"/>
  <c r="K40" i="76" s="1"/>
  <c r="K41" i="76" s="1"/>
  <c r="C33" i="81"/>
  <c r="G98" i="71"/>
  <c r="F107" i="71"/>
  <c r="F68" i="71" s="1"/>
  <c r="E100" i="71"/>
  <c r="E108" i="71"/>
  <c r="E69" i="71" s="1"/>
  <c r="F99" i="71"/>
  <c r="G106" i="71"/>
  <c r="G67" i="71" s="1"/>
  <c r="H97" i="71"/>
  <c r="V11" i="33" l="1"/>
  <c r="M17" i="56"/>
  <c r="N17" i="56" s="1"/>
  <c r="N10" i="56"/>
  <c r="F100" i="71"/>
  <c r="E109" i="71"/>
  <c r="E70" i="71" s="1"/>
  <c r="E101" i="71"/>
  <c r="G107" i="71"/>
  <c r="G68" i="71" s="1"/>
  <c r="H98" i="71"/>
  <c r="G99" i="71"/>
  <c r="F108" i="71"/>
  <c r="F69" i="71" s="1"/>
  <c r="H106" i="71"/>
  <c r="H67" i="71" s="1"/>
  <c r="I97" i="71"/>
  <c r="T23" i="33"/>
  <c r="V23" i="33" s="1"/>
  <c r="V10" i="33"/>
  <c r="T27" i="33"/>
  <c r="V27" i="33" l="1"/>
  <c r="T34" i="33"/>
  <c r="V34" i="33" s="1"/>
  <c r="F101" i="71"/>
  <c r="E102" i="71"/>
  <c r="E110" i="71"/>
  <c r="E71" i="71" s="1"/>
  <c r="G108" i="71"/>
  <c r="G69" i="71" s="1"/>
  <c r="H99" i="71"/>
  <c r="J97" i="71"/>
  <c r="I106" i="71"/>
  <c r="I67" i="71" s="1"/>
  <c r="I98" i="71"/>
  <c r="H107" i="71"/>
  <c r="H68" i="71" s="1"/>
  <c r="F109" i="71"/>
  <c r="F70" i="71" s="1"/>
  <c r="G100" i="71"/>
  <c r="I99" i="71" l="1"/>
  <c r="H108" i="71"/>
  <c r="H69" i="71" s="1"/>
  <c r="F110" i="71"/>
  <c r="F71" i="71" s="1"/>
  <c r="G101" i="71"/>
  <c r="K97" i="71"/>
  <c r="J106" i="71"/>
  <c r="J67" i="71" s="1"/>
  <c r="E111" i="71"/>
  <c r="E72" i="71" s="1"/>
  <c r="F102" i="71"/>
  <c r="E103" i="71"/>
  <c r="J98" i="71"/>
  <c r="I107" i="71"/>
  <c r="I68" i="71" s="1"/>
  <c r="H100" i="71"/>
  <c r="G109" i="71"/>
  <c r="G70" i="71" s="1"/>
  <c r="G110" i="71" l="1"/>
  <c r="G71" i="71" s="1"/>
  <c r="H101" i="71"/>
  <c r="I100" i="71"/>
  <c r="H109" i="71"/>
  <c r="H70" i="71" s="1"/>
  <c r="G102" i="71"/>
  <c r="F111" i="71"/>
  <c r="F72" i="71" s="1"/>
  <c r="K98" i="71"/>
  <c r="J107" i="71"/>
  <c r="J68" i="71" s="1"/>
  <c r="F103" i="71"/>
  <c r="E112" i="71"/>
  <c r="K106" i="71"/>
  <c r="K67" i="71" s="1"/>
  <c r="L97" i="71"/>
  <c r="I108" i="71"/>
  <c r="I69" i="71" s="1"/>
  <c r="J99" i="71"/>
  <c r="L106" i="71" l="1"/>
  <c r="L67" i="71" s="1"/>
  <c r="M97" i="71"/>
  <c r="K107" i="71"/>
  <c r="K68" i="71" s="1"/>
  <c r="L98" i="71"/>
  <c r="J100" i="71"/>
  <c r="I109" i="71"/>
  <c r="I70" i="71" s="1"/>
  <c r="K99" i="71"/>
  <c r="J108" i="71"/>
  <c r="J69" i="71" s="1"/>
  <c r="E113" i="71"/>
  <c r="E73" i="71"/>
  <c r="E74" i="71" s="1"/>
  <c r="H110" i="71"/>
  <c r="H71" i="71" s="1"/>
  <c r="I101" i="71"/>
  <c r="F112" i="71"/>
  <c r="G103" i="71"/>
  <c r="G111" i="71"/>
  <c r="G72" i="71" s="1"/>
  <c r="H102" i="71"/>
  <c r="I102" i="71" l="1"/>
  <c r="H111" i="71"/>
  <c r="H72" i="71" s="1"/>
  <c r="I110" i="71"/>
  <c r="I71" i="71" s="1"/>
  <c r="J101" i="71"/>
  <c r="M98" i="71"/>
  <c r="L107" i="71"/>
  <c r="L68" i="71" s="1"/>
  <c r="K108" i="71"/>
  <c r="K69" i="71" s="1"/>
  <c r="L99" i="71"/>
  <c r="H103" i="71"/>
  <c r="G112" i="71"/>
  <c r="N97" i="71"/>
  <c r="M106" i="71"/>
  <c r="M67" i="71" s="1"/>
  <c r="F113" i="71"/>
  <c r="F73" i="71"/>
  <c r="F74" i="71" s="1"/>
  <c r="J109" i="71"/>
  <c r="J70" i="71" s="1"/>
  <c r="K100" i="71"/>
  <c r="P11" i="73" l="1"/>
  <c r="P12" i="73" s="1"/>
  <c r="L100" i="71"/>
  <c r="K109" i="71"/>
  <c r="K70" i="71" s="1"/>
  <c r="L108" i="71"/>
  <c r="L69" i="71" s="1"/>
  <c r="M99" i="71"/>
  <c r="K101" i="71"/>
  <c r="J110" i="71"/>
  <c r="J71" i="71" s="1"/>
  <c r="N106" i="71"/>
  <c r="N67" i="71" s="1"/>
  <c r="O97" i="71"/>
  <c r="G113" i="71"/>
  <c r="G73" i="71"/>
  <c r="G74" i="71" s="1"/>
  <c r="H112" i="71"/>
  <c r="I103" i="71"/>
  <c r="N98" i="71"/>
  <c r="M107" i="71"/>
  <c r="M68" i="71" s="1"/>
  <c r="J102" i="71"/>
  <c r="I111" i="71"/>
  <c r="I72" i="71" s="1"/>
  <c r="K110" i="71" l="1"/>
  <c r="K71" i="71" s="1"/>
  <c r="L101" i="71"/>
  <c r="M108" i="71"/>
  <c r="M69" i="71" s="1"/>
  <c r="N99" i="71"/>
  <c r="O106" i="71"/>
  <c r="O67" i="71" s="1"/>
  <c r="P97" i="71"/>
  <c r="P106" i="71" s="1"/>
  <c r="P67" i="71" s="1"/>
  <c r="N107" i="71"/>
  <c r="N68" i="71" s="1"/>
  <c r="O98" i="71"/>
  <c r="I112" i="71"/>
  <c r="J103" i="71"/>
  <c r="J111" i="71"/>
  <c r="J72" i="71" s="1"/>
  <c r="K102" i="71"/>
  <c r="H113" i="71"/>
  <c r="H73" i="71"/>
  <c r="H74" i="71" s="1"/>
  <c r="M100" i="71"/>
  <c r="L109" i="71"/>
  <c r="L70" i="71" s="1"/>
  <c r="K111" i="71" l="1"/>
  <c r="K72" i="71" s="1"/>
  <c r="L102" i="71"/>
  <c r="O107" i="71"/>
  <c r="O68" i="71" s="1"/>
  <c r="P98" i="71"/>
  <c r="P107" i="71" s="1"/>
  <c r="P68" i="71" s="1"/>
  <c r="O99" i="71"/>
  <c r="N108" i="71"/>
  <c r="N69" i="71" s="1"/>
  <c r="J112" i="71"/>
  <c r="K103" i="71"/>
  <c r="M101" i="71"/>
  <c r="L110" i="71"/>
  <c r="L71" i="71" s="1"/>
  <c r="N100" i="71"/>
  <c r="M109" i="71"/>
  <c r="M70" i="71" s="1"/>
  <c r="I113" i="71"/>
  <c r="I73" i="71"/>
  <c r="I74" i="71" s="1"/>
  <c r="J113" i="71" l="1"/>
  <c r="J73" i="71"/>
  <c r="J74" i="71" s="1"/>
  <c r="L111" i="71"/>
  <c r="L72" i="71" s="1"/>
  <c r="M102" i="71"/>
  <c r="K112" i="71"/>
  <c r="L103" i="71"/>
  <c r="N109" i="71"/>
  <c r="N70" i="71" s="1"/>
  <c r="O100" i="71"/>
  <c r="N101" i="71"/>
  <c r="M110" i="71"/>
  <c r="M71" i="71" s="1"/>
  <c r="P99" i="71"/>
  <c r="P108" i="71" s="1"/>
  <c r="P69" i="71" s="1"/>
  <c r="O108" i="71"/>
  <c r="O69" i="71" s="1"/>
  <c r="P100" i="71" l="1"/>
  <c r="P109" i="71" s="1"/>
  <c r="P70" i="71" s="1"/>
  <c r="O109" i="71"/>
  <c r="O70" i="71" s="1"/>
  <c r="M103" i="71"/>
  <c r="L112" i="71"/>
  <c r="K113" i="71"/>
  <c r="K73" i="71"/>
  <c r="K74" i="71" s="1"/>
  <c r="M111" i="71"/>
  <c r="M72" i="71" s="1"/>
  <c r="N102" i="71"/>
  <c r="N110" i="71"/>
  <c r="N71" i="71" s="1"/>
  <c r="O101" i="71"/>
  <c r="L113" i="71" l="1"/>
  <c r="L73" i="71"/>
  <c r="L74" i="71" s="1"/>
  <c r="O102" i="71"/>
  <c r="N111" i="71"/>
  <c r="N72" i="71" s="1"/>
  <c r="N103" i="71"/>
  <c r="M112" i="71"/>
  <c r="P101" i="71"/>
  <c r="P110" i="71" s="1"/>
  <c r="P71" i="71" s="1"/>
  <c r="O110" i="71"/>
  <c r="O71" i="71" s="1"/>
  <c r="N112" i="71" l="1"/>
  <c r="O103" i="71"/>
  <c r="M113" i="71"/>
  <c r="M73" i="71"/>
  <c r="M74" i="71" s="1"/>
  <c r="P102" i="71"/>
  <c r="P111" i="71" s="1"/>
  <c r="P72" i="71" s="1"/>
  <c r="O111" i="71"/>
  <c r="O72" i="71" s="1"/>
  <c r="P103" i="71" l="1"/>
  <c r="P112" i="71" s="1"/>
  <c r="O112" i="71"/>
  <c r="N113" i="71"/>
  <c r="N73" i="71"/>
  <c r="N74" i="71" s="1"/>
  <c r="O113" i="71" l="1"/>
  <c r="O73" i="71"/>
  <c r="O74" i="71" s="1"/>
  <c r="P113" i="71"/>
  <c r="P73" i="71"/>
  <c r="P74" i="71" s="1"/>
  <c r="E41" i="71" l="1"/>
  <c r="F29" i="71"/>
  <c r="E36" i="71"/>
  <c r="F24" i="71"/>
  <c r="F28" i="71"/>
  <c r="E40" i="71"/>
  <c r="E39" i="71"/>
  <c r="F27" i="71"/>
  <c r="E42" i="71"/>
  <c r="F30" i="71"/>
  <c r="F26" i="71"/>
  <c r="E38" i="71"/>
  <c r="E37" i="71"/>
  <c r="F25" i="71"/>
  <c r="G30" i="71" l="1"/>
  <c r="F42" i="71"/>
  <c r="F39" i="71"/>
  <c r="G27" i="71"/>
  <c r="G24" i="71"/>
  <c r="F36" i="71"/>
  <c r="G26" i="71"/>
  <c r="F38" i="71"/>
  <c r="E48" i="71"/>
  <c r="F37" i="71"/>
  <c r="G25" i="71"/>
  <c r="F41" i="71"/>
  <c r="G29" i="71"/>
  <c r="G28" i="71"/>
  <c r="F40" i="71"/>
  <c r="G38" i="71" l="1"/>
  <c r="H26" i="71"/>
  <c r="G39" i="71"/>
  <c r="H27" i="71"/>
  <c r="G37" i="71"/>
  <c r="H25" i="71"/>
  <c r="H28" i="71"/>
  <c r="G40" i="71"/>
  <c r="F48" i="71"/>
  <c r="H29" i="71"/>
  <c r="G41" i="71"/>
  <c r="H24" i="71"/>
  <c r="G36" i="71"/>
  <c r="G42" i="71"/>
  <c r="H30" i="71"/>
  <c r="I27" i="71" l="1"/>
  <c r="H39" i="71"/>
  <c r="I26" i="71"/>
  <c r="H38" i="71"/>
  <c r="G48" i="71"/>
  <c r="I28" i="71"/>
  <c r="H40" i="71"/>
  <c r="H36" i="71"/>
  <c r="H48" i="71" s="1"/>
  <c r="I24" i="71"/>
  <c r="I29" i="71"/>
  <c r="H41" i="71"/>
  <c r="H37" i="71"/>
  <c r="I25" i="71"/>
  <c r="H42" i="71"/>
  <c r="I30" i="71"/>
  <c r="I42" i="71" l="1"/>
  <c r="J30" i="71"/>
  <c r="I41" i="71"/>
  <c r="J29" i="71"/>
  <c r="I40" i="71"/>
  <c r="J28" i="71"/>
  <c r="J26" i="71"/>
  <c r="I38" i="71"/>
  <c r="I37" i="71"/>
  <c r="J25" i="71"/>
  <c r="I36" i="71"/>
  <c r="J24" i="71"/>
  <c r="I39" i="71"/>
  <c r="J27" i="71"/>
  <c r="K24" i="71" l="1"/>
  <c r="J36" i="71"/>
  <c r="J41" i="71"/>
  <c r="K29" i="71"/>
  <c r="I48" i="71"/>
  <c r="J38" i="71"/>
  <c r="K26" i="71"/>
  <c r="K27" i="71"/>
  <c r="J39" i="71"/>
  <c r="K25" i="71"/>
  <c r="J37" i="71"/>
  <c r="K28" i="71"/>
  <c r="J40" i="71"/>
  <c r="K30" i="71"/>
  <c r="J42" i="71"/>
  <c r="K40" i="71" l="1"/>
  <c r="L28" i="71"/>
  <c r="K41" i="71"/>
  <c r="L29" i="71"/>
  <c r="L26" i="71"/>
  <c r="K38" i="71"/>
  <c r="L25" i="71"/>
  <c r="K37" i="71"/>
  <c r="J48" i="71"/>
  <c r="K39" i="71"/>
  <c r="L27" i="71"/>
  <c r="L30" i="71"/>
  <c r="K42" i="71"/>
  <c r="L24" i="71"/>
  <c r="K36" i="71"/>
  <c r="M29" i="71" l="1"/>
  <c r="L41" i="71"/>
  <c r="L37" i="71"/>
  <c r="M25" i="71"/>
  <c r="M28" i="71"/>
  <c r="L40" i="71"/>
  <c r="L36" i="71"/>
  <c r="M24" i="71"/>
  <c r="L42" i="71"/>
  <c r="M30" i="71"/>
  <c r="K48" i="71"/>
  <c r="M27" i="71"/>
  <c r="L39" i="71"/>
  <c r="M26" i="71"/>
  <c r="L38" i="71"/>
  <c r="M39" i="71" l="1"/>
  <c r="N27" i="71"/>
  <c r="N24" i="71"/>
  <c r="M36" i="71"/>
  <c r="M48" i="71" s="1"/>
  <c r="N25" i="71"/>
  <c r="M37" i="71"/>
  <c r="L48" i="71"/>
  <c r="M38" i="71"/>
  <c r="N26" i="71"/>
  <c r="M42" i="71"/>
  <c r="N30" i="71"/>
  <c r="M40" i="71"/>
  <c r="N28" i="71"/>
  <c r="N29" i="71"/>
  <c r="M41" i="71"/>
  <c r="O29" i="71" l="1"/>
  <c r="N41" i="71"/>
  <c r="N36" i="71"/>
  <c r="O24" i="71"/>
  <c r="N40" i="71"/>
  <c r="O28" i="71"/>
  <c r="N42" i="71"/>
  <c r="O30" i="71"/>
  <c r="N39" i="71"/>
  <c r="O27" i="71"/>
  <c r="O26" i="71"/>
  <c r="N38" i="71"/>
  <c r="N37" i="71"/>
  <c r="O25" i="71"/>
  <c r="P24" i="71" l="1"/>
  <c r="P36" i="71" s="1"/>
  <c r="O36" i="71"/>
  <c r="O40" i="71"/>
  <c r="P28" i="71"/>
  <c r="P40" i="71" s="1"/>
  <c r="P30" i="71"/>
  <c r="P42" i="71" s="1"/>
  <c r="O42" i="71"/>
  <c r="O38" i="71"/>
  <c r="P26" i="71"/>
  <c r="P38" i="71" s="1"/>
  <c r="N48" i="71"/>
  <c r="P25" i="71"/>
  <c r="P37" i="71" s="1"/>
  <c r="O37" i="71"/>
  <c r="P27" i="71"/>
  <c r="P39" i="71" s="1"/>
  <c r="O39" i="71"/>
  <c r="P29" i="71"/>
  <c r="P41" i="71" s="1"/>
  <c r="O41" i="71"/>
  <c r="O48" i="71" l="1"/>
  <c r="P48" i="71"/>
  <c r="E59" i="71" l="1"/>
  <c r="F52" i="71"/>
  <c r="E57" i="71"/>
  <c r="E56" i="71"/>
  <c r="E61" i="71"/>
  <c r="E58" i="71"/>
  <c r="E55" i="71"/>
  <c r="E60" i="71"/>
  <c r="E62" i="71" l="1"/>
  <c r="F55" i="71"/>
  <c r="F62" i="71" s="1"/>
  <c r="F58" i="71"/>
  <c r="F59" i="71"/>
  <c r="F60" i="71"/>
  <c r="F57" i="71"/>
  <c r="F56" i="71"/>
  <c r="G52" i="71"/>
  <c r="F61" i="71"/>
  <c r="G57" i="71" l="1"/>
  <c r="G61" i="71"/>
  <c r="G56" i="71"/>
  <c r="G59" i="71"/>
  <c r="G60" i="71"/>
  <c r="G58" i="71"/>
  <c r="H52" i="71"/>
  <c r="G55" i="71"/>
  <c r="G62" i="71" s="1"/>
  <c r="H61" i="71" l="1"/>
  <c r="H60" i="71"/>
  <c r="H56" i="71"/>
  <c r="H55" i="71"/>
  <c r="H62" i="71" s="1"/>
  <c r="H59" i="71"/>
  <c r="I52" i="71"/>
  <c r="H58" i="71"/>
  <c r="H57" i="71"/>
  <c r="G36" i="76" l="1"/>
  <c r="M32" i="76"/>
  <c r="M36" i="76" s="1"/>
  <c r="I58" i="71"/>
  <c r="I60" i="71"/>
  <c r="I56" i="71"/>
  <c r="I59" i="71"/>
  <c r="J52" i="71"/>
  <c r="I61" i="71"/>
  <c r="I55" i="71"/>
  <c r="I57" i="71"/>
  <c r="J55" i="71" l="1"/>
  <c r="J61" i="71"/>
  <c r="J56" i="71"/>
  <c r="J59" i="71"/>
  <c r="J57" i="71"/>
  <c r="K52" i="71"/>
  <c r="J60" i="71"/>
  <c r="J58" i="71"/>
  <c r="N36" i="76"/>
  <c r="N37" i="76" s="1"/>
  <c r="N39" i="76" s="1"/>
  <c r="N40" i="76" s="1"/>
  <c r="N41" i="76" s="1"/>
  <c r="M37" i="76"/>
  <c r="I62" i="71"/>
  <c r="G37" i="76"/>
  <c r="H36" i="76"/>
  <c r="H37" i="76" s="1"/>
  <c r="H39" i="76" s="1"/>
  <c r="H40" i="76" s="1"/>
  <c r="H41" i="76" s="1"/>
  <c r="W11" i="33" l="1"/>
  <c r="U11" i="33"/>
  <c r="W12" i="33"/>
  <c r="S28" i="33"/>
  <c r="U12" i="33"/>
  <c r="K56" i="71"/>
  <c r="K58" i="71"/>
  <c r="K57" i="71"/>
  <c r="K60" i="71"/>
  <c r="K55" i="71"/>
  <c r="K61" i="71"/>
  <c r="L52" i="71"/>
  <c r="K59" i="71"/>
  <c r="S27" i="33"/>
  <c r="U10" i="33"/>
  <c r="W10" i="33"/>
  <c r="J62" i="71"/>
  <c r="L56" i="71" l="1"/>
  <c r="M52" i="71"/>
  <c r="L58" i="71"/>
  <c r="L57" i="71"/>
  <c r="L55" i="71"/>
  <c r="L59" i="71"/>
  <c r="L60" i="71"/>
  <c r="L61" i="71"/>
  <c r="K62" i="71"/>
  <c r="U28" i="33"/>
  <c r="W28" i="33"/>
  <c r="U14" i="33"/>
  <c r="W14" i="33"/>
  <c r="S30" i="33"/>
  <c r="U27" i="33"/>
  <c r="W27" i="33"/>
  <c r="S32" i="33"/>
  <c r="U16" i="33"/>
  <c r="W16" i="33"/>
  <c r="W30" i="33" l="1"/>
  <c r="U30" i="33"/>
  <c r="M61" i="71"/>
  <c r="N52" i="71"/>
  <c r="M55" i="71"/>
  <c r="M60" i="71"/>
  <c r="M56" i="71"/>
  <c r="M58" i="71"/>
  <c r="M59" i="71"/>
  <c r="M57" i="71"/>
  <c r="S31" i="33"/>
  <c r="W15" i="33"/>
  <c r="U15" i="33"/>
  <c r="U32" i="33"/>
  <c r="W32" i="33"/>
  <c r="S29" i="33"/>
  <c r="W13" i="33"/>
  <c r="U13" i="33"/>
  <c r="S23" i="33"/>
  <c r="L62" i="71"/>
  <c r="M62" i="71" l="1"/>
  <c r="W31" i="33"/>
  <c r="U31" i="33"/>
  <c r="W23" i="33"/>
  <c r="U23" i="33"/>
  <c r="N61" i="71"/>
  <c r="N60" i="71"/>
  <c r="N59" i="71"/>
  <c r="N57" i="71"/>
  <c r="N56" i="71"/>
  <c r="N58" i="71"/>
  <c r="O52" i="71"/>
  <c r="N55" i="71"/>
  <c r="U29" i="33"/>
  <c r="W29" i="33"/>
  <c r="S34" i="33"/>
  <c r="N62" i="71" l="1"/>
  <c r="U34" i="33"/>
  <c r="W34" i="33"/>
  <c r="O57" i="71"/>
  <c r="O55" i="71"/>
  <c r="P52" i="71"/>
  <c r="O58" i="71"/>
  <c r="O56" i="71"/>
  <c r="O60" i="71"/>
  <c r="O59" i="71"/>
  <c r="O61" i="71"/>
  <c r="O62" i="71" l="1"/>
  <c r="P57" i="71"/>
  <c r="P56" i="71"/>
  <c r="P61" i="71"/>
  <c r="P59" i="71"/>
  <c r="P55" i="71"/>
  <c r="P58" i="71"/>
  <c r="P60" i="71"/>
  <c r="P62" i="71" l="1"/>
</calcChain>
</file>

<file path=xl/comments1.xml><?xml version="1.0" encoding="utf-8"?>
<comments xmlns="http://schemas.openxmlformats.org/spreadsheetml/2006/main">
  <authors>
    <author>Janet Phelps</author>
    <author>jphelp</author>
    <author>Puget Sound Energy</author>
  </authors>
  <commentList>
    <comment ref="AE6" authorId="0" shapeId="0">
      <text>
        <r>
          <rPr>
            <b/>
            <sz val="8"/>
            <color indexed="81"/>
            <rFont val="Tahoma"/>
            <family val="2"/>
          </rPr>
          <t>Janet Phelps:</t>
        </r>
        <r>
          <rPr>
            <sz val="8"/>
            <color indexed="81"/>
            <rFont val="Tahoma"/>
            <family val="2"/>
          </rPr>
          <t xml:space="preserve">
October 03 transfer of combined account between demand and commodity assumed at beginning of period. (06/05)</t>
        </r>
      </text>
    </comment>
    <comment ref="AE7" authorId="0" shapeId="0">
      <text>
        <r>
          <rPr>
            <b/>
            <sz val="8"/>
            <color indexed="81"/>
            <rFont val="Tahoma"/>
            <family val="2"/>
          </rPr>
          <t>Janet Phelps:</t>
        </r>
        <r>
          <rPr>
            <sz val="8"/>
            <color indexed="81"/>
            <rFont val="Tahoma"/>
            <family val="2"/>
          </rPr>
          <t xml:space="preserve">
</t>
        </r>
      </text>
    </comment>
    <comment ref="B8" authorId="0" shapeId="0">
      <text>
        <r>
          <rPr>
            <b/>
            <sz val="8"/>
            <color indexed="81"/>
            <rFont val="Tahoma"/>
            <family val="2"/>
          </rPr>
          <t>Janet Phelps:</t>
        </r>
        <r>
          <rPr>
            <sz val="8"/>
            <color indexed="81"/>
            <rFont val="Tahoma"/>
            <family val="2"/>
          </rPr>
          <t xml:space="preserve">
Negative amortization numbers are over collections and positive numbers are under collections.  I.e., if the Schedule 106 rate is positive, the revenue shows up here as negative and vice versa. (07/05)</t>
        </r>
      </text>
    </comment>
    <comment ref="AX8" authorId="0" shapeId="0">
      <text>
        <r>
          <rPr>
            <b/>
            <sz val="8"/>
            <color indexed="81"/>
            <rFont val="Tahoma"/>
            <family val="2"/>
          </rPr>
          <t>Janet Phelps:</t>
        </r>
        <r>
          <rPr>
            <sz val="8"/>
            <color indexed="81"/>
            <rFont val="Tahoma"/>
            <family val="2"/>
          </rPr>
          <t xml:space="preserve">
191 account balances and activity are located at J/GrpRates/Public/GASRECON/02GASCST.xls/191 accounts. (06/05)</t>
        </r>
      </text>
    </comment>
    <comment ref="AE15" authorId="0" shapeId="0">
      <text>
        <r>
          <rPr>
            <b/>
            <sz val="8"/>
            <color indexed="81"/>
            <rFont val="Tahoma"/>
            <family val="2"/>
          </rPr>
          <t>Janet Phelps:</t>
        </r>
        <r>
          <rPr>
            <sz val="8"/>
            <color indexed="81"/>
            <rFont val="Tahoma"/>
            <family val="2"/>
          </rPr>
          <t xml:space="preserve">
October 03 transfer of combined account between demand and commodity assumed at beginning of period. (06/05)</t>
        </r>
      </text>
    </comment>
    <comment ref="BH19" authorId="1" shapeId="0">
      <text>
        <r>
          <rPr>
            <b/>
            <sz val="8"/>
            <color indexed="81"/>
            <rFont val="Tahoma"/>
            <family val="2"/>
          </rPr>
          <t>jphelp:</t>
        </r>
        <r>
          <rPr>
            <sz val="8"/>
            <color indexed="81"/>
            <rFont val="Tahoma"/>
            <family val="2"/>
          </rPr>
          <t xml:space="preserve">
5.77% interest rate is FERC rate published for determination of refund purposes on its web site.
http://www.ferc.gov/legal/acct-matts/interest-rates.asp  (06/05)</t>
        </r>
      </text>
    </comment>
    <comment ref="C23" authorId="2" shapeId="0">
      <text>
        <r>
          <rPr>
            <b/>
            <sz val="9"/>
            <color indexed="81"/>
            <rFont val="Tahoma"/>
            <family val="2"/>
          </rPr>
          <t>Puget Sound Energy:</t>
        </r>
        <r>
          <rPr>
            <sz val="9"/>
            <color indexed="81"/>
            <rFont val="Tahoma"/>
            <family val="2"/>
          </rPr>
          <t xml:space="preserve">
old account
</t>
        </r>
      </text>
    </comment>
    <comment ref="C24" authorId="2" shapeId="0">
      <text>
        <r>
          <rPr>
            <b/>
            <sz val="9"/>
            <color indexed="81"/>
            <rFont val="Tahoma"/>
            <family val="2"/>
          </rPr>
          <t>Puget Sound Energy:</t>
        </r>
        <r>
          <rPr>
            <sz val="9"/>
            <color indexed="81"/>
            <rFont val="Tahoma"/>
            <family val="2"/>
          </rPr>
          <t xml:space="preserve">
new account as of 2019</t>
        </r>
      </text>
    </comment>
    <comment ref="AZ86" authorId="0" shapeId="0">
      <text>
        <r>
          <rPr>
            <b/>
            <sz val="8"/>
            <color indexed="81"/>
            <rFont val="Tahoma"/>
            <family val="2"/>
          </rPr>
          <t>Janet Phelps:</t>
        </r>
        <r>
          <rPr>
            <sz val="8"/>
            <color indexed="81"/>
            <rFont val="Tahoma"/>
            <family val="2"/>
          </rPr>
          <t xml:space="preserve">
5.77% interest rate is FERC rate published for determination of refund purposes on its web site.
http://www.ferc.gov/legal/acct-matts/interest-rates.asp  (06/05)</t>
        </r>
      </text>
    </comment>
  </commentList>
</comments>
</file>

<file path=xl/comments2.xml><?xml version="1.0" encoding="utf-8"?>
<comments xmlns="http://schemas.openxmlformats.org/spreadsheetml/2006/main">
  <authors>
    <author>Puget Sound Energy</author>
  </authors>
  <commentList>
    <comment ref="C16" authorId="0" shapeId="0">
      <text>
        <r>
          <rPr>
            <b/>
            <sz val="9"/>
            <color indexed="81"/>
            <rFont val="Tahoma"/>
            <family val="2"/>
          </rPr>
          <t>Puget Sound Energy:</t>
        </r>
        <r>
          <rPr>
            <sz val="9"/>
            <color indexed="81"/>
            <rFont val="Tahoma"/>
            <family val="2"/>
          </rPr>
          <t xml:space="preserve">
The Contracted Demands for schedule 41,85,86,87 are provided by Energy Accounting in the Gas Cost file.  It is the actual demand the customers were billed. Amounts are the average of the June 2021 through August 2021 period. </t>
        </r>
      </text>
    </comment>
    <comment ref="AB135" authorId="0" shapeId="0">
      <text>
        <r>
          <rPr>
            <b/>
            <sz val="9"/>
            <color indexed="81"/>
            <rFont val="Tahoma"/>
            <family val="2"/>
          </rPr>
          <t>Puget Sound Energy:</t>
        </r>
        <r>
          <rPr>
            <sz val="9"/>
            <color indexed="81"/>
            <rFont val="Tahoma"/>
            <family val="2"/>
          </rPr>
          <t xml:space="preserve">
Rates Expire on September 30, 2023; any remaining balance will be re-classed to regular 106 Amortization account and set in rates in PGA November 2023 filing.</t>
        </r>
      </text>
    </comment>
  </commentList>
</comments>
</file>

<file path=xl/sharedStrings.xml><?xml version="1.0" encoding="utf-8"?>
<sst xmlns="http://schemas.openxmlformats.org/spreadsheetml/2006/main" count="963" uniqueCount="430">
  <si>
    <t>Rate</t>
  </si>
  <si>
    <t>Sales</t>
  </si>
  <si>
    <t>Demand</t>
  </si>
  <si>
    <t>Total</t>
  </si>
  <si>
    <t>Schedule</t>
  </si>
  <si>
    <t>Puget Sound Energy</t>
  </si>
  <si>
    <t>Line</t>
  </si>
  <si>
    <t>Residential</t>
  </si>
  <si>
    <t>Commercial and Industrial</t>
  </si>
  <si>
    <t>Large Volume</t>
  </si>
  <si>
    <t>Rates</t>
  </si>
  <si>
    <t>Change</t>
  </si>
  <si>
    <t>Commercial &amp; Industrial</t>
  </si>
  <si>
    <t>Average</t>
  </si>
  <si>
    <t>Schedule:</t>
  </si>
  <si>
    <t>Annual Sales:</t>
  </si>
  <si>
    <t>Total Sales</t>
  </si>
  <si>
    <t>Description</t>
  </si>
  <si>
    <t>Revenue Under Proposed Rates</t>
  </si>
  <si>
    <t>Revenue</t>
  </si>
  <si>
    <t>Calculation of Amortization Demand Rates</t>
  </si>
  <si>
    <t>Calculation of Amortization Commodity Rates</t>
  </si>
  <si>
    <t>Projected Annual Commodity Balance</t>
  </si>
  <si>
    <t>Total Proposed Amortization Rates</t>
  </si>
  <si>
    <t>Calculation of Proposed Schedule 106 Rates</t>
  </si>
  <si>
    <t>Current</t>
  </si>
  <si>
    <t>Proposed</t>
  </si>
  <si>
    <t>Volume (therms)</t>
  </si>
  <si>
    <t>Rate Sch</t>
  </si>
  <si>
    <t>Projected Sales Volume by Month (Therms)</t>
  </si>
  <si>
    <t>Revenue Adjustment Factor (RAF)</t>
  </si>
  <si>
    <t>Volume</t>
  </si>
  <si>
    <t>Rate Class</t>
  </si>
  <si>
    <t>A</t>
  </si>
  <si>
    <t>B</t>
  </si>
  <si>
    <t>C</t>
  </si>
  <si>
    <t>H</t>
  </si>
  <si>
    <t>Interruptible</t>
  </si>
  <si>
    <t>Transportation</t>
  </si>
  <si>
    <t>Subtotal</t>
  </si>
  <si>
    <t>Forecasted Sales Volumes and Customer Counts</t>
  </si>
  <si>
    <t>Number of Customers by Month</t>
  </si>
  <si>
    <t>16 (1)</t>
  </si>
  <si>
    <t>(1) Number of mantles</t>
  </si>
  <si>
    <t>41T</t>
  </si>
  <si>
    <t>85T</t>
  </si>
  <si>
    <t>Limited Interruptible</t>
  </si>
  <si>
    <t>86T</t>
  </si>
  <si>
    <t>87T</t>
  </si>
  <si>
    <t>Forecasted</t>
  </si>
  <si>
    <t>Volume (Therms)</t>
  </si>
  <si>
    <t>Puget Sound Energy - Gas</t>
  </si>
  <si>
    <t>Summary of Gas Cost Allocation</t>
  </si>
  <si>
    <t>Compliance Filing Test Year With Gas</t>
  </si>
  <si>
    <t>Line No.</t>
  </si>
  <si>
    <t>Residential (16,23,53)</t>
  </si>
  <si>
    <t>Unit Demand Costs from Cost Study (1)</t>
  </si>
  <si>
    <t>Proposed Total Demand Amortization Revenue</t>
  </si>
  <si>
    <t>Estimated PGA Revenue Under Cost of Service Rates (line 1 x line 3)</t>
  </si>
  <si>
    <t>Total Forecasted</t>
  </si>
  <si>
    <t>Margin</t>
  </si>
  <si>
    <t>Margin Rate</t>
  </si>
  <si>
    <t>$/Therm</t>
  </si>
  <si>
    <t>Margin Revenue</t>
  </si>
  <si>
    <t>D</t>
  </si>
  <si>
    <t xml:space="preserve">F </t>
  </si>
  <si>
    <t>I</t>
  </si>
  <si>
    <t>J</t>
  </si>
  <si>
    <t>K</t>
  </si>
  <si>
    <t>L</t>
  </si>
  <si>
    <t>M</t>
  </si>
  <si>
    <t>N</t>
  </si>
  <si>
    <t>O</t>
  </si>
  <si>
    <t>P</t>
  </si>
  <si>
    <t>Q</t>
  </si>
  <si>
    <t>23,53</t>
  </si>
  <si>
    <t>Residential Gas Lights</t>
  </si>
  <si>
    <t>Non-exclusive Interruptible</t>
  </si>
  <si>
    <t>Commercial &amp; Industrial Transportation</t>
  </si>
  <si>
    <t>31T</t>
  </si>
  <si>
    <t>Large Volume Transportation</t>
  </si>
  <si>
    <t>Interruptible Transportation</t>
  </si>
  <si>
    <t>Limited Interruptible Transportation</t>
  </si>
  <si>
    <t>Non-exclusive Interruptible Transportation</t>
  </si>
  <si>
    <t>Contracts</t>
  </si>
  <si>
    <t>By Customer Class</t>
  </si>
  <si>
    <t>Commercial &amp; industrial (31,31T)</t>
  </si>
  <si>
    <t>Large volume (41,41T)</t>
  </si>
  <si>
    <t>Interruptible (85,85T)</t>
  </si>
  <si>
    <t>Limited interruptible (86,86T)</t>
  </si>
  <si>
    <t>Non exclusive interruptible (87,87T)</t>
  </si>
  <si>
    <t>Percent of Total Demand Balance</t>
  </si>
  <si>
    <t>Proposed Demand Amortization Rates (line 4 / line 1)</t>
  </si>
  <si>
    <t>Proposed Schedule 16 rate per Mantle (line 6 x 19)</t>
  </si>
  <si>
    <t>Proposed Commodity Rates (line 9 / line 10)</t>
  </si>
  <si>
    <t>Schedule 16 Rate per Mantle (line 11 x 19)</t>
  </si>
  <si>
    <t>Proposed Demand Amortization Rates (line 6)</t>
  </si>
  <si>
    <t>Proposed Commodity Amortization Rates (line 11)</t>
  </si>
  <si>
    <t>Schedule 16 Rate per Mantle (line 18 x 19)</t>
  </si>
  <si>
    <t>Designated Information is Confidential per WAC 480-07-160</t>
  </si>
  <si>
    <t>Allocation and Transfer of Amortization Balances</t>
  </si>
  <si>
    <t>Estimated Total Amortization Balance</t>
  </si>
  <si>
    <t>Interest</t>
  </si>
  <si>
    <t>Current Balance</t>
  </si>
  <si>
    <t>Estimated Demand Balance</t>
  </si>
  <si>
    <t>Estimated Commodity Balance</t>
  </si>
  <si>
    <t>Estimated Current Period Balance</t>
  </si>
  <si>
    <t>Net Under (Over) Collection (Line 3 + Line 6)</t>
  </si>
  <si>
    <t>Transfer from Current and Interest Accounts to Amortization Accounts</t>
  </si>
  <si>
    <t xml:space="preserve">Commodity </t>
  </si>
  <si>
    <t>Demand (line 1 + line 9)</t>
  </si>
  <si>
    <t>Commodity (line 2 + line 10)</t>
  </si>
  <si>
    <t>Average Monthly</t>
  </si>
  <si>
    <t>Balance</t>
  </si>
  <si>
    <t>Ending Balance</t>
  </si>
  <si>
    <t>Current Demand Balance</t>
  </si>
  <si>
    <t>Current Commodity Balance</t>
  </si>
  <si>
    <t>Total 191 Balance</t>
  </si>
  <si>
    <t>Actual Jun-05</t>
  </si>
  <si>
    <t>Actual Jul-05</t>
  </si>
  <si>
    <t>Actual Aug-05</t>
  </si>
  <si>
    <t>Actual Sept-05</t>
  </si>
  <si>
    <t>Actual Oct-05</t>
  </si>
  <si>
    <t>Actual Nov-05</t>
  </si>
  <si>
    <t>Actual Dec-05</t>
  </si>
  <si>
    <t>Actual Jan-06</t>
  </si>
  <si>
    <t>Actual Feb-06</t>
  </si>
  <si>
    <t>Actual Mar-06</t>
  </si>
  <si>
    <t>Actual Apr-06</t>
  </si>
  <si>
    <t>Actual May-06</t>
  </si>
  <si>
    <t>Actual June-06</t>
  </si>
  <si>
    <t>Actual  July-06</t>
  </si>
  <si>
    <t>Actual Aug-06</t>
  </si>
  <si>
    <t>Actual Sept-06</t>
  </si>
  <si>
    <t>Actual Oct-06</t>
  </si>
  <si>
    <t>Actual   Nov-06</t>
  </si>
  <si>
    <t>Actual Dec-06</t>
  </si>
  <si>
    <t>Actual Jan-07</t>
  </si>
  <si>
    <t>Actual Feb-07</t>
  </si>
  <si>
    <t>Actual Mar-07</t>
  </si>
  <si>
    <t>Actual Apr-07</t>
  </si>
  <si>
    <t>Actual May-07</t>
  </si>
  <si>
    <t>Actual Jun-07</t>
  </si>
  <si>
    <t>Actual July-07</t>
  </si>
  <si>
    <t>Actual Aug-07</t>
  </si>
  <si>
    <t>Actual Sept-07</t>
  </si>
  <si>
    <t>Actual  Oct-07</t>
  </si>
  <si>
    <t>Actual  Nov-07</t>
  </si>
  <si>
    <t>Actual  Dec-07</t>
  </si>
  <si>
    <t>Actual  Jan-08</t>
  </si>
  <si>
    <t>Actual  Feb-08</t>
  </si>
  <si>
    <t>Actual  Mar-08</t>
  </si>
  <si>
    <t>Actual  Apr-08</t>
  </si>
  <si>
    <t>Actual May-08</t>
  </si>
  <si>
    <t>Actual Jun-08</t>
  </si>
  <si>
    <t>Actual Jul-08</t>
  </si>
  <si>
    <t>Projected Aug-08</t>
  </si>
  <si>
    <t>Projected Sept-08</t>
  </si>
  <si>
    <t>Actual</t>
  </si>
  <si>
    <t xml:space="preserve">Actual </t>
  </si>
  <si>
    <t>Projected</t>
  </si>
  <si>
    <t>Acct No.</t>
  </si>
  <si>
    <t>Demand Surcharge/Refund Amortization</t>
  </si>
  <si>
    <t>Beginning</t>
  </si>
  <si>
    <t>Transfer Deferral Amounts to Surcharge/Refund Account</t>
  </si>
  <si>
    <t>Refund (Surcharge) Amortization</t>
  </si>
  <si>
    <t>Migration Credit</t>
  </si>
  <si>
    <t>Total Month</t>
  </si>
  <si>
    <t>Ending</t>
  </si>
  <si>
    <t>Commodity Surcharge/Refund Amortization</t>
  </si>
  <si>
    <t>Transfer Combined Acct between Demand and Commodity</t>
  </si>
  <si>
    <t xml:space="preserve">Adjust PGA Refund/Surcharge </t>
  </si>
  <si>
    <t>Surcharge/Refund Amortization</t>
  </si>
  <si>
    <t>Total Surcharge/Refund Amortization</t>
  </si>
  <si>
    <t>Wire Deposit 8/31/01 - NW Pipeline</t>
  </si>
  <si>
    <t>Wire Deposit 9/10/01 - NW Pipeline</t>
  </si>
  <si>
    <t>Correct PGA surcharge/refund amortization 11/99 - 8/01</t>
  </si>
  <si>
    <t>Adj NWP demand contract 121293</t>
  </si>
  <si>
    <t>Correct 5/95 - 8/02 contract demand deferral</t>
  </si>
  <si>
    <t>Current Demand Deferral</t>
  </si>
  <si>
    <t>Adjust PGA Deferral for Everett Delta Revenue from Nov 08 through May 09</t>
  </si>
  <si>
    <t>PSE Deferral</t>
  </si>
  <si>
    <t>WNG-CAP Deferral</t>
  </si>
  <si>
    <t>PGA Incentive</t>
  </si>
  <si>
    <t>Current Commodity Deferral</t>
  </si>
  <si>
    <t>Refund of B&amp;O Taxes on Off System Sales</t>
  </si>
  <si>
    <t>Adjust Commodity Deferral</t>
  </si>
  <si>
    <t>Transfer Deferral Amounts to Gas Conservation Account UG-120291</t>
  </si>
  <si>
    <t>Interest on Demand Deferral</t>
  </si>
  <si>
    <t>Adjust PGA Interest for Everett Delta Revenue from Nov 08 through May 09</t>
  </si>
  <si>
    <t>Activity (19100012)</t>
  </si>
  <si>
    <t>Interest on Commodity Deferral</t>
  </si>
  <si>
    <t>Activity (19100022)</t>
  </si>
  <si>
    <t>Total 191</t>
  </si>
  <si>
    <t>Less Amount Being Amortized</t>
  </si>
  <si>
    <t>Current Period Under (Over) Recovered</t>
  </si>
  <si>
    <t>Estimated Revenue from 101 and 106 Rates</t>
  </si>
  <si>
    <t>Therm Volumes (Including Unbilled)</t>
  </si>
  <si>
    <t xml:space="preserve">23 - Res. General Service </t>
  </si>
  <si>
    <t>16 - Gas Lighting Service</t>
  </si>
  <si>
    <t xml:space="preserve">31 - Comm. &amp; Ind. General Service </t>
  </si>
  <si>
    <t xml:space="preserve">41 - Lg. Volume High Load Factor </t>
  </si>
  <si>
    <t xml:space="preserve">85 - Interruptible Gas Service </t>
  </si>
  <si>
    <t xml:space="preserve">86 - Limited Interruptible Gas Service </t>
  </si>
  <si>
    <t xml:space="preserve">87 - Non-Exclusive Interruptible Service </t>
  </si>
  <si>
    <t xml:space="preserve">Transportation </t>
  </si>
  <si>
    <t>Schedule 41 Gas Supply Demand</t>
  </si>
  <si>
    <t>RS 85 Firm Contract Demand</t>
  </si>
  <si>
    <t>RS 86 Firm Contract Demand</t>
  </si>
  <si>
    <t>RS 87 Firm Contract Demand</t>
  </si>
  <si>
    <t>DEMAND (Schedule 101)</t>
  </si>
  <si>
    <t>Demand Recovery Rates (Schedule 101)</t>
  </si>
  <si>
    <t>RS 85,86,87 Firm CD</t>
  </si>
  <si>
    <t>Transportation (Balancing)</t>
  </si>
  <si>
    <t>Recoveries of Demand Costs</t>
  </si>
  <si>
    <t>RS 85 Firm CD</t>
  </si>
  <si>
    <t>RS 86 Firm CD</t>
  </si>
  <si>
    <t>RS 87 Firm CD</t>
  </si>
  <si>
    <t>Total Recoveries</t>
  </si>
  <si>
    <t>COMMODITY (Schedule 101)</t>
  </si>
  <si>
    <t xml:space="preserve">Commodity Recovery Rates </t>
  </si>
  <si>
    <t>All Rate Schedules(101)</t>
  </si>
  <si>
    <t>Recoveries of Commodity Costs</t>
  </si>
  <si>
    <t>SURCHARGE/CREDIT (Schedule 106)</t>
  </si>
  <si>
    <t>Total Surcharge (Refund) Amortization</t>
  </si>
  <si>
    <t>Demand Surcharge (Refund) Amortization Rates (Schedule 106)</t>
  </si>
  <si>
    <t>Demand Surcharge (Refund) Amortization</t>
  </si>
  <si>
    <t>Total Surcharge Demand (Refund) Amortization</t>
  </si>
  <si>
    <t>Commodity Surcharge (Refund) Amortization Rates (Schedule 106)</t>
  </si>
  <si>
    <t>Commodity Surcharge (Refund) Amortization</t>
  </si>
  <si>
    <t>Total Commodity Surcharge (Refund) Amortization</t>
  </si>
  <si>
    <t>Summary of Projected Demand and Commodity Costs</t>
  </si>
  <si>
    <t xml:space="preserve">Summary of Projected Demand and Commodity Costs </t>
  </si>
  <si>
    <t>Projected Demand Cost</t>
  </si>
  <si>
    <t>Projected Commodity Cost</t>
  </si>
  <si>
    <t>Projected Total Gas Cost</t>
  </si>
  <si>
    <t>Notes:</t>
  </si>
  <si>
    <t>Typical Residential Bill Impacts</t>
  </si>
  <si>
    <t>Current Rates</t>
  </si>
  <si>
    <t>Charges</t>
  </si>
  <si>
    <t>Customer charge ($/month)</t>
  </si>
  <si>
    <t>Basic charge</t>
  </si>
  <si>
    <t>EDIT adjusting charge (Schedule 141X)</t>
  </si>
  <si>
    <t>Volumetric charges ($/therm)</t>
  </si>
  <si>
    <t>Delivery charge (Schedule 23)</t>
  </si>
  <si>
    <t>Low income charge (Schedule 129)</t>
  </si>
  <si>
    <t>Property tax charge (Schedule 140)</t>
  </si>
  <si>
    <t>Tax Reform Credit (Schedule 141Y)</t>
  </si>
  <si>
    <t>Decoupling charge (Schedule 142)</t>
  </si>
  <si>
    <t>Conservation charge (Schedule 120)</t>
  </si>
  <si>
    <t>Merger rate credit (Schedule 132)</t>
  </si>
  <si>
    <t>Cost of gas (Schedule 101)</t>
  </si>
  <si>
    <t>Deferral amortization (Schedule 106)</t>
  </si>
  <si>
    <t>Total volumetric charges</t>
  </si>
  <si>
    <t>Total monthly bill</t>
  </si>
  <si>
    <t>Change from bill under current rates</t>
  </si>
  <si>
    <t>Percent change from bill under current rates</t>
  </si>
  <si>
    <t>Total volumetric rates less gas costs</t>
  </si>
  <si>
    <t xml:space="preserve">Annual Sales Volume 106 Filing </t>
  </si>
  <si>
    <t>Rate Change Impacts by Rate Schedule</t>
  </si>
  <si>
    <t>Percent</t>
  </si>
  <si>
    <t>Revenue (3)</t>
  </si>
  <si>
    <t>E=D/C</t>
  </si>
  <si>
    <t xml:space="preserve">G=E*F </t>
  </si>
  <si>
    <t xml:space="preserve">R </t>
  </si>
  <si>
    <t xml:space="preserve">S </t>
  </si>
  <si>
    <r>
      <t>(Therms)</t>
    </r>
    <r>
      <rPr>
        <vertAlign val="superscript"/>
        <sz val="8"/>
        <color theme="1"/>
        <rFont val="Arial"/>
        <family val="2"/>
      </rPr>
      <t xml:space="preserve"> (1)</t>
    </r>
  </si>
  <si>
    <r>
      <t>Revenue</t>
    </r>
    <r>
      <rPr>
        <vertAlign val="superscript"/>
        <sz val="8"/>
        <color theme="1"/>
        <rFont val="Arial"/>
        <family val="2"/>
      </rPr>
      <t xml:space="preserve"> (1)</t>
    </r>
  </si>
  <si>
    <t xml:space="preserve">FERC Interest rate </t>
  </si>
  <si>
    <t>Revenue Adjustment Factor Calculation</t>
  </si>
  <si>
    <t>Operating Revenue Deduction (Bad Debt Rate)</t>
  </si>
  <si>
    <t>State Utility Tax Rate</t>
  </si>
  <si>
    <t>WUTC Filing Fee</t>
  </si>
  <si>
    <t>Bad Debt</t>
  </si>
  <si>
    <t>Net St Utility Tax = [(1-Bad Debt)*State Utility Tax Rate]</t>
  </si>
  <si>
    <t>WUTC Fee</t>
  </si>
  <si>
    <t>Sum</t>
  </si>
  <si>
    <t>1-Sum</t>
  </si>
  <si>
    <t>1/(1-Sum)</t>
  </si>
  <si>
    <t>ERF adjusting charge (Schedule 141)</t>
  </si>
  <si>
    <r>
      <t>Rates</t>
    </r>
    <r>
      <rPr>
        <vertAlign val="superscript"/>
        <sz val="8"/>
        <rFont val="Arial"/>
        <family val="2"/>
      </rPr>
      <t xml:space="preserve"> (1)</t>
    </r>
  </si>
  <si>
    <t xml:space="preserve">(Supplemental) </t>
  </si>
  <si>
    <t>Combined</t>
  </si>
  <si>
    <t>(Tracker)</t>
  </si>
  <si>
    <t xml:space="preserve">SCH 106 </t>
  </si>
  <si>
    <t>SCH 106</t>
  </si>
  <si>
    <t>Sch 101</t>
  </si>
  <si>
    <t>Sch 106</t>
  </si>
  <si>
    <t>Sch 120</t>
  </si>
  <si>
    <t>Sch 129</t>
  </si>
  <si>
    <t>Sch 140</t>
  </si>
  <si>
    <t>Sch 141</t>
  </si>
  <si>
    <t>Sch 141X</t>
  </si>
  <si>
    <t>Sch 141Y</t>
  </si>
  <si>
    <t>Sch 142</t>
  </si>
  <si>
    <t>Sch 149</t>
  </si>
  <si>
    <t>Current Schedule 16 Rate per Mantle Including RAF</t>
  </si>
  <si>
    <t>Total Schedule 16 Rate per Mantle Including RAF</t>
  </si>
  <si>
    <t>Proposed Total 106 Tracker Rates</t>
  </si>
  <si>
    <t>Proposed Total 106 Tracker Rates Including RAF (line 16 x (1 + line 17))</t>
  </si>
  <si>
    <t>Current 106 Tracker Rates Including RAF</t>
  </si>
  <si>
    <t>Total Proposed 106 Tracker &amp; Supplemental Rates Including RAF</t>
  </si>
  <si>
    <t>Commodity Surcharge (Refund) Amortization Rates (Schedule 106B - Supplemental)</t>
  </si>
  <si>
    <t>Commodity Surcharge (Refund) Amortization Rates (Schedule 106A - Supplemental)</t>
  </si>
  <si>
    <t>No.</t>
  </si>
  <si>
    <t>TOTAL</t>
  </si>
  <si>
    <t xml:space="preserve">Calculation of Amortization Commodity Rates </t>
  </si>
  <si>
    <t>Schedule 16 Rate per Mantle</t>
  </si>
  <si>
    <t>Schedule 16 Rate per Mantle Including RAF</t>
  </si>
  <si>
    <t xml:space="preserve">Transfer Deferral Amounts to Surcharge/Refund Account - 106B Portion </t>
  </si>
  <si>
    <t>PGA 106A Supplemental Amortization (Commodity)</t>
  </si>
  <si>
    <t>PGA 106B Supplemental Amortization (Commodity)</t>
  </si>
  <si>
    <t>New Account</t>
  </si>
  <si>
    <t xml:space="preserve">Annual Proposed Commodity Supplemental 106B Rates </t>
  </si>
  <si>
    <t>SCH 106A</t>
  </si>
  <si>
    <t>SCH 106B</t>
  </si>
  <si>
    <t>Deferral amortization (Schedule 106A Supplemental)</t>
  </si>
  <si>
    <t>106 Amortization Accounts</t>
  </si>
  <si>
    <t>Supplemental 106A Amortization Account</t>
  </si>
  <si>
    <t>Supplemental 106B Amortization Account</t>
  </si>
  <si>
    <t>Schedule 101 Rate Change</t>
  </si>
  <si>
    <t>Shaded information is designated as confidential per WAC 480-07-160</t>
  </si>
  <si>
    <t>Projected Annual Demand Balance</t>
  </si>
  <si>
    <t>T</t>
  </si>
  <si>
    <t>U= S/R</t>
  </si>
  <si>
    <t>V= T/R</t>
  </si>
  <si>
    <t>W= S+T/R</t>
  </si>
  <si>
    <t>Summary of Proposed Schedule 106 Rates (Including Supplemental 106A &amp; 106B)</t>
  </si>
  <si>
    <t>Proposed 106 Tracker Rates Including RAF</t>
  </si>
  <si>
    <t>Revenue Impact (Schedule 106 Tracker &amp; Supplemental 106A and 106B)</t>
  </si>
  <si>
    <t>Schedule 106 Change (Including Supplemental 106A &amp; 106B)</t>
  </si>
  <si>
    <t>Schedules 101 and 106 (Including Supplemental 106A &amp; 106B)</t>
  </si>
  <si>
    <t>Sch 106 (Including Supplemental 106A &amp; 106B)</t>
  </si>
  <si>
    <t xml:space="preserve">PGA Deferral Amortization 106 Tracker Filing </t>
  </si>
  <si>
    <t>PGA Deferral Amortization 106 Filing  (Including Supplemental 106A &amp; 106B)</t>
  </si>
  <si>
    <t>Proposed Rates:</t>
  </si>
  <si>
    <t>Proposed Schedule 16 Rate per Mantle Including RAF</t>
  </si>
  <si>
    <t>Current Rates:</t>
  </si>
  <si>
    <t>Current Volumetric Rates Including RAF (Schedule 106)</t>
  </si>
  <si>
    <t>Percent Change</t>
  </si>
  <si>
    <t xml:space="preserve">Proposed Volumetric Change Including RAF </t>
  </si>
  <si>
    <t>Estimated Demand Amortization Balance (106 Tracker)</t>
  </si>
  <si>
    <t>106B Original Amortization Balance</t>
  </si>
  <si>
    <r>
      <t>Projected Volume</t>
    </r>
    <r>
      <rPr>
        <sz val="8"/>
        <color rgb="FF0000FF"/>
        <rFont val="Arial"/>
        <family val="2"/>
      </rPr>
      <t xml:space="preserve"> September 1, 2020 - August 31, 2023 </t>
    </r>
    <r>
      <rPr>
        <sz val="8"/>
        <rFont val="Arial"/>
        <family val="2"/>
      </rPr>
      <t xml:space="preserve"> (therms)</t>
    </r>
  </si>
  <si>
    <t>Applicable Annual Quarter</t>
  </si>
  <si>
    <t xml:space="preserve">Annual Rate </t>
  </si>
  <si>
    <t xml:space="preserve">Monthly Rate </t>
  </si>
  <si>
    <t>Current 106A Supplemental Rates Including RAF (1)</t>
  </si>
  <si>
    <t>Current 106B Supplemental Rates Including RAF (2)</t>
  </si>
  <si>
    <r>
      <rPr>
        <u/>
        <sz val="8"/>
        <rFont val="Arial"/>
        <family val="2"/>
      </rPr>
      <t>(1)</t>
    </r>
    <r>
      <rPr>
        <sz val="8"/>
        <rFont val="Arial"/>
        <family val="2"/>
      </rPr>
      <t xml:space="preserve"> Supplemental SCH 106A rate was set from May 2019 to April 2020, after which rates were set to zero and balance on the account 19100192 transferred to regular SCH 106 Amortization account 19100162.</t>
    </r>
  </si>
  <si>
    <r>
      <rPr>
        <u/>
        <sz val="8"/>
        <rFont val="Arial"/>
        <family val="2"/>
      </rPr>
      <t xml:space="preserve">(2) </t>
    </r>
    <r>
      <rPr>
        <sz val="8"/>
        <rFont val="Arial"/>
        <family val="2"/>
      </rPr>
      <t xml:space="preserve">Supplemental SCH 106B rate was extended to 3 years per 2019 GRC. </t>
    </r>
  </si>
  <si>
    <t>Source: 2019 Gas General Rate Case, Cost of service model.</t>
  </si>
  <si>
    <t>2019 GRC (UG-190530) - Test Year Ended December 31, 2018</t>
  </si>
  <si>
    <t>(1) 2019 GRC cost of service study  (UG-190530)</t>
  </si>
  <si>
    <t>Res
16, 23 &amp; 53</t>
  </si>
  <si>
    <t>Commercial &amp; Industrial
31 &amp; 31T</t>
  </si>
  <si>
    <t>Large Volume
41 &amp; 41T</t>
  </si>
  <si>
    <t>Interruptible
85 &amp; 85T</t>
  </si>
  <si>
    <t>Limited Interruptible
86 &amp; 86T</t>
  </si>
  <si>
    <t>Non-Exclusive Interruptible
87 &amp; 87T</t>
  </si>
  <si>
    <t>Spl Contracts</t>
  </si>
  <si>
    <t>Annual Sales</t>
  </si>
  <si>
    <t>Winter Sales</t>
  </si>
  <si>
    <t>Design Peak</t>
  </si>
  <si>
    <t>Sys.Balanc'g</t>
  </si>
  <si>
    <t>Illustrative Demand Component</t>
  </si>
  <si>
    <t>PGA Demand Component</t>
  </si>
  <si>
    <t>PGA System Balancing Component</t>
  </si>
  <si>
    <t>E</t>
  </si>
  <si>
    <t>F</t>
  </si>
  <si>
    <t>G</t>
  </si>
  <si>
    <t>Units</t>
  </si>
  <si>
    <t>Annual Throughput (Sales &amp; Transport Excluding Spl Contracts)</t>
  </si>
  <si>
    <t>(Therms)</t>
  </si>
  <si>
    <t>Nov-Mar Winter Throughput (Sales &amp; Transport Excluding Spl Contracts)</t>
  </si>
  <si>
    <t>Nov-Mar Winter Sales</t>
  </si>
  <si>
    <t>Design Day Sales</t>
  </si>
  <si>
    <t>Cost Allocations</t>
  </si>
  <si>
    <t>Indication</t>
  </si>
  <si>
    <t>Williams Northwest Pipeline,  Gas Transmission Northwest, NGTL, Foothills</t>
  </si>
  <si>
    <t>YR Capacity</t>
  </si>
  <si>
    <t>TF-2 for PSE Owned Storage &amp; JP Leased</t>
  </si>
  <si>
    <t>TF-2</t>
  </si>
  <si>
    <t>Jackson Prairie Storage plus Williams Northwest Pipeline TF-2</t>
  </si>
  <si>
    <t>JP</t>
  </si>
  <si>
    <t>Delivered Product Peaking Contract</t>
  </si>
  <si>
    <t>PC</t>
  </si>
  <si>
    <t>Clay Basin Storage</t>
  </si>
  <si>
    <t>CB</t>
  </si>
  <si>
    <t>Illustrative Costs</t>
  </si>
  <si>
    <t>Clay Basin Storage + Credit for release of JP</t>
  </si>
  <si>
    <t>Source: 2019 Gas General Rate Case</t>
  </si>
  <si>
    <t>Proposed 106A Supplemental Rates Including RAF (1)</t>
  </si>
  <si>
    <t>Proposed 106B Supplemental Rates Including RAF (2)</t>
  </si>
  <si>
    <r>
      <t xml:space="preserve">Prior periods 106B Amortization </t>
    </r>
    <r>
      <rPr>
        <sz val="8"/>
        <color rgb="FF0000FF"/>
        <rFont val="Arial"/>
        <family val="2"/>
      </rPr>
      <t>(November 2019 - August 2020)</t>
    </r>
  </si>
  <si>
    <r>
      <t>106B Amortization Balance as of</t>
    </r>
    <r>
      <rPr>
        <sz val="8"/>
        <color rgb="FF0000FF"/>
        <rFont val="Arial"/>
        <family val="2"/>
      </rPr>
      <t xml:space="preserve"> August 31, 2020</t>
    </r>
  </si>
  <si>
    <t>Deferral amortization (Schedule 106B Supplemental)  (2)</t>
  </si>
  <si>
    <t>EDIT adjusting charge (Schedule 141Z)</t>
  </si>
  <si>
    <r>
      <t xml:space="preserve">Effective </t>
    </r>
    <r>
      <rPr>
        <b/>
        <sz val="8"/>
        <color rgb="FF0000FF"/>
        <rFont val="Arial"/>
        <family val="2"/>
      </rPr>
      <t>November 1, 2021</t>
    </r>
  </si>
  <si>
    <r>
      <t xml:space="preserve">Estimated Amortization Balance as of </t>
    </r>
    <r>
      <rPr>
        <b/>
        <sz val="8"/>
        <color rgb="FF0000FF"/>
        <rFont val="Arial"/>
        <family val="2"/>
      </rPr>
      <t>Oct 31, 2021</t>
    </r>
  </si>
  <si>
    <r>
      <t>Estimated Current Period Balance as of</t>
    </r>
    <r>
      <rPr>
        <b/>
        <sz val="8"/>
        <color rgb="FF0000FF"/>
        <rFont val="Arial"/>
        <family val="2"/>
      </rPr>
      <t xml:space="preserve"> Oct 31, 2021</t>
    </r>
  </si>
  <si>
    <r>
      <t xml:space="preserve">Balance To Collect Through Schedule 106 Amortization Rates in </t>
    </r>
    <r>
      <rPr>
        <b/>
        <sz val="8"/>
        <color rgb="FF0000FF"/>
        <rFont val="Arial"/>
        <family val="2"/>
      </rPr>
      <t xml:space="preserve">2021 PGA </t>
    </r>
  </si>
  <si>
    <r>
      <t xml:space="preserve">Projected 191 Balances </t>
    </r>
    <r>
      <rPr>
        <b/>
        <sz val="8"/>
        <color rgb="FF0000FF"/>
        <rFont val="Arial"/>
        <family val="2"/>
      </rPr>
      <t>Nov 21- Oct 22</t>
    </r>
  </si>
  <si>
    <t>Oct. 2022</t>
  </si>
  <si>
    <r>
      <t xml:space="preserve">Projected Volume </t>
    </r>
    <r>
      <rPr>
        <sz val="8"/>
        <color rgb="FF0000FF"/>
        <rFont val="Arial"/>
        <family val="2"/>
      </rPr>
      <t>Nov. 21 - Oct. 22</t>
    </r>
    <r>
      <rPr>
        <sz val="8"/>
        <rFont val="Arial"/>
        <family val="2"/>
      </rPr>
      <t xml:space="preserve"> (therms)</t>
    </r>
  </si>
  <si>
    <t>Nov 21 - Oct 22</t>
  </si>
  <si>
    <t>Source: F2021 Forecast Customer counts and delivered volumes</t>
  </si>
  <si>
    <t>Third Quarter 2021</t>
  </si>
  <si>
    <t>Nov 21- Oct 22</t>
  </si>
  <si>
    <t xml:space="preserve">cross check </t>
  </si>
  <si>
    <t>Proposed Commodity Supplemental 106B Rates Including RAF*</t>
  </si>
  <si>
    <t>*Note: Rate is set durring 2019 GRC; will be in the effect untill September 30, 2023.</t>
  </si>
  <si>
    <t>September 2020 - October 2021 estimates are based on 3 month average prices ending August 31, 2021.</t>
  </si>
  <si>
    <t>12ME Oct 2022</t>
  </si>
  <si>
    <r>
      <rPr>
        <vertAlign val="superscript"/>
        <sz val="8"/>
        <rFont val="Arial"/>
        <family val="2"/>
      </rPr>
      <t xml:space="preserve">(1) </t>
    </r>
    <r>
      <rPr>
        <sz val="8"/>
        <rFont val="Arial"/>
        <family val="2"/>
      </rPr>
      <t>Rates for Schedule 23 customers in effect May 1, 2021</t>
    </r>
  </si>
  <si>
    <t xml:space="preserve">CRM Charge (Schedule 149) </t>
  </si>
  <si>
    <r>
      <rPr>
        <vertAlign val="superscript"/>
        <sz val="8"/>
        <rFont val="Arial"/>
        <family val="2"/>
      </rPr>
      <t xml:space="preserve">(2) </t>
    </r>
    <r>
      <rPr>
        <sz val="8"/>
        <rFont val="Arial"/>
        <family val="2"/>
      </rPr>
      <t>Rates for Schedule 106B from proposed 2019 GRC filings</t>
    </r>
  </si>
  <si>
    <t>PUGET SOUND ENERGY</t>
  </si>
  <si>
    <t>2019 GRC Compliance Filing - PGA Supplemental 106B</t>
  </si>
  <si>
    <t>Calculation of Schedule 106B Supplemental Rates</t>
  </si>
  <si>
    <t>Proposed Effective October 1, 2020</t>
  </si>
  <si>
    <t>UG-190530</t>
  </si>
  <si>
    <t>(1) Weather normalized volume and margin for 12 months ending December 2018, at approved rates from UG-190530 GRC compliance filing. The rates do not include schedules 140, 141 and 142.</t>
  </si>
  <si>
    <t>(2) Forecasted revenues at current rates effective May 1, 2021.</t>
  </si>
  <si>
    <t>Estimated Commodity Amortization Balance (106 Tracker)</t>
  </si>
  <si>
    <t>1) The portion of the demand balance to transfer to the amortization account was calculated as the amount necessary to set the average balance for the November 2021 - October 2022 period equal to zero. I.e., on a monthly average basis, the demand cost balance is zero.</t>
  </si>
  <si>
    <t>Portion of Current Demand to Transfer to Amortization Account (1)</t>
  </si>
  <si>
    <t>Portion of Current Commodity to Transfer to Amortization Account (2)</t>
  </si>
  <si>
    <t xml:space="preserve">(2) 100% of PGA Commodity balance is transferred to the amortization account. </t>
  </si>
  <si>
    <t>REDACTED VERSION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</si>
</sst>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2">
    <numFmt numFmtId="6" formatCode="&quot;$&quot;#,##0_);[Red]\(&quot;$&quot;#,##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quot;$&quot;#,##0"/>
    <numFmt numFmtId="165" formatCode="_(&quot;$&quot;* #,##0_);_(&quot;$&quot;* \(#,##0\);_(&quot;$&quot;* &quot;-&quot;??_);_(@_)"/>
    <numFmt numFmtId="166" formatCode="0.0000%"/>
    <numFmt numFmtId="167" formatCode="_(* #,##0_);_(* \(#,##0\);_(* &quot;-&quot;??_);_(@_)"/>
    <numFmt numFmtId="168" formatCode="_(&quot;$&quot;* #,##0.00000_);_(&quot;$&quot;* \(#,##0.00000\);_(&quot;$&quot;* &quot;-&quot;??_);_(@_)"/>
    <numFmt numFmtId="169" formatCode="0.0%"/>
    <numFmt numFmtId="170" formatCode="_(* #,##0.00000_);_(* \(#,##0.00000\);_(* &quot;-&quot;??_);_(@_)"/>
    <numFmt numFmtId="171" formatCode="_(&quot;$&quot;* #,##0.00000_);_(&quot;$&quot;* \(#,##0.00000\);_(&quot;$&quot;* &quot;-&quot;?????_);_(@_)"/>
    <numFmt numFmtId="172" formatCode="_(&quot;$&quot;* #,##0.00_);_(&quot;$&quot;* \(#,##0.00\);_(&quot;$&quot;* &quot;-&quot;?????_);_(@_)"/>
    <numFmt numFmtId="173" formatCode="_(&quot;$&quot;* #,##0.00_);_(&quot;$&quot;* \(#,##0.00\);_(&quot;$&quot;* &quot;-&quot;_);_(@_)"/>
    <numFmt numFmtId="174" formatCode="0.000000%"/>
    <numFmt numFmtId="175" formatCode="_(&quot;$&quot;* #,##0.0_);_(&quot;$&quot;* \(#,##0.0\);_(&quot;$&quot;* &quot;-&quot;??_);_(@_)"/>
    <numFmt numFmtId="176" formatCode="_(* #,##0.0000000_);_(* \(#,##0.0000000\);_(* &quot;-&quot;???????_);_(@_)"/>
    <numFmt numFmtId="177" formatCode="_(* #,##0.00_);_(* \(#,##0.00\);_(* &quot;-&quot;_);_(@_)"/>
    <numFmt numFmtId="178" formatCode="0.0000"/>
    <numFmt numFmtId="179" formatCode="_(* #,##0.0000000_);_(* \(#,##0.0000000\);_(* &quot;-&quot;??????_);_(@_)"/>
    <numFmt numFmtId="180" formatCode="_(* #,##0.0000_);_(* \(#,##0.0000\);_(* &quot;-&quot;??_);_(@_)"/>
  </numFmts>
  <fonts count="40" x14ac:knownFonts="1">
    <font>
      <sz val="10"/>
      <name val="Arial"/>
    </font>
    <font>
      <sz val="11"/>
      <color theme="1"/>
      <name val="Calibri"/>
      <family val="2"/>
      <scheme val="minor"/>
    </font>
    <font>
      <sz val="10"/>
      <name val="Arial"/>
      <family val="2"/>
    </font>
    <font>
      <b/>
      <sz val="10"/>
      <name val="Arial"/>
      <family val="2"/>
    </font>
    <font>
      <sz val="8"/>
      <name val="Arial"/>
      <family val="2"/>
    </font>
    <font>
      <sz val="8"/>
      <color indexed="81"/>
      <name val="Tahoma"/>
      <family val="2"/>
    </font>
    <font>
      <b/>
      <sz val="12"/>
      <name val="Arial"/>
      <family val="2"/>
    </font>
    <font>
      <b/>
      <sz val="8"/>
      <color indexed="81"/>
      <name val="Tahoma"/>
      <family val="2"/>
    </font>
    <font>
      <sz val="10"/>
      <name val="Arial"/>
      <family val="2"/>
    </font>
    <font>
      <b/>
      <sz val="9"/>
      <color indexed="81"/>
      <name val="Tahoma"/>
      <family val="2"/>
    </font>
    <font>
      <b/>
      <sz val="8"/>
      <name val="Arial"/>
      <family val="2"/>
    </font>
    <font>
      <sz val="8"/>
      <color indexed="12"/>
      <name val="Arial"/>
      <family val="2"/>
    </font>
    <font>
      <sz val="8"/>
      <color rgb="FF0000FF"/>
      <name val="Arial"/>
      <family val="2"/>
    </font>
    <font>
      <sz val="8"/>
      <color rgb="FF008080"/>
      <name val="Arial"/>
      <family val="2"/>
    </font>
    <font>
      <sz val="8"/>
      <color indexed="12"/>
      <name val="Times New Roman"/>
      <family val="1"/>
    </font>
    <font>
      <sz val="8"/>
      <color indexed="57"/>
      <name val="Arial"/>
      <family val="2"/>
    </font>
    <font>
      <sz val="8"/>
      <color indexed="17"/>
      <name val="Arial"/>
      <family val="2"/>
    </font>
    <font>
      <u/>
      <sz val="8"/>
      <name val="Arial"/>
      <family val="2"/>
    </font>
    <font>
      <sz val="8"/>
      <color theme="1"/>
      <name val="Arial"/>
      <family val="2"/>
    </font>
    <font>
      <sz val="8"/>
      <color rgb="FFFF0000"/>
      <name val="Arial"/>
      <family val="2"/>
    </font>
    <font>
      <b/>
      <sz val="8"/>
      <color rgb="FF0000FF"/>
      <name val="Arial"/>
      <family val="2"/>
    </font>
    <font>
      <sz val="8"/>
      <color indexed="21"/>
      <name val="Arial"/>
      <family val="2"/>
    </font>
    <font>
      <sz val="8"/>
      <color indexed="10"/>
      <name val="Arial"/>
      <family val="2"/>
    </font>
    <font>
      <b/>
      <sz val="8"/>
      <color rgb="FF009999"/>
      <name val="Arial"/>
      <family val="2"/>
    </font>
    <font>
      <sz val="8"/>
      <color rgb="FF009999"/>
      <name val="Arial"/>
      <family val="2"/>
    </font>
    <font>
      <b/>
      <sz val="8"/>
      <color rgb="FF008080"/>
      <name val="Arial"/>
      <family val="2"/>
    </font>
    <font>
      <b/>
      <sz val="8"/>
      <color theme="1"/>
      <name val="Arial"/>
      <family val="2"/>
    </font>
    <font>
      <vertAlign val="superscript"/>
      <sz val="8"/>
      <color theme="1"/>
      <name val="Arial"/>
      <family val="2"/>
    </font>
    <font>
      <vertAlign val="superscript"/>
      <sz val="8"/>
      <name val="Arial"/>
      <family val="2"/>
    </font>
    <font>
      <sz val="9"/>
      <color indexed="81"/>
      <name val="Tahoma"/>
      <family val="2"/>
    </font>
    <font>
      <b/>
      <i/>
      <sz val="8"/>
      <name val="Arial"/>
      <family val="2"/>
    </font>
    <font>
      <u/>
      <sz val="8"/>
      <color rgb="FF0000FF"/>
      <name val="Arial"/>
      <family val="2"/>
    </font>
    <font>
      <i/>
      <u/>
      <sz val="8"/>
      <name val="Arial"/>
      <family val="2"/>
    </font>
    <font>
      <i/>
      <sz val="8"/>
      <color theme="1"/>
      <name val="Arial"/>
      <family val="2"/>
    </font>
    <font>
      <sz val="11"/>
      <color rgb="FF9C6500"/>
      <name val="Calibri"/>
      <family val="2"/>
      <scheme val="minor"/>
    </font>
    <font>
      <sz val="10"/>
      <color rgb="FF009999"/>
      <name val="Arial"/>
      <family val="2"/>
    </font>
    <font>
      <sz val="10"/>
      <name val="Arial"/>
      <family val="2"/>
    </font>
    <font>
      <b/>
      <u/>
      <sz val="8"/>
      <name val="Arial"/>
      <family val="2"/>
    </font>
    <font>
      <sz val="10"/>
      <name val="Arial"/>
      <family val="2"/>
    </font>
    <font>
      <b/>
      <sz val="9"/>
      <name val="Arial"/>
      <family val="2"/>
    </font>
  </fonts>
  <fills count="13">
    <fill>
      <patternFill patternType="none"/>
    </fill>
    <fill>
      <patternFill patternType="gray125"/>
    </fill>
    <fill>
      <patternFill patternType="solid">
        <fgColor theme="0" tint="-0.14999847407452621"/>
        <bgColor indexed="64"/>
      </patternFill>
    </fill>
    <fill>
      <patternFill patternType="solid">
        <fgColor indexed="46"/>
        <bgColor indexed="64"/>
      </patternFill>
    </fill>
    <fill>
      <patternFill patternType="solid">
        <fgColor indexed="9"/>
        <bgColor indexed="64"/>
      </patternFill>
    </fill>
    <fill>
      <patternFill patternType="solid">
        <fgColor rgb="FFFFFF00"/>
        <bgColor indexed="64"/>
      </patternFill>
    </fill>
    <fill>
      <patternFill patternType="solid">
        <fgColor theme="9" tint="0.79998168889431442"/>
        <bgColor indexed="64"/>
      </patternFill>
    </fill>
    <fill>
      <patternFill patternType="solid">
        <fgColor theme="3" tint="0.79998168889431442"/>
        <bgColor indexed="64"/>
      </patternFill>
    </fill>
    <fill>
      <patternFill patternType="solid">
        <fgColor rgb="FFFFEB9C"/>
      </patternFill>
    </fill>
    <fill>
      <patternFill patternType="solid">
        <fgColor theme="7" tint="0.79998168889431442"/>
        <bgColor indexed="64"/>
      </patternFill>
    </fill>
    <fill>
      <patternFill patternType="solid">
        <fgColor theme="8" tint="0.79998168889431442"/>
        <bgColor indexed="64"/>
      </patternFill>
    </fill>
    <fill>
      <patternFill patternType="solid">
        <fgColor theme="6" tint="0.79998168889431442"/>
        <bgColor indexed="64"/>
      </patternFill>
    </fill>
    <fill>
      <patternFill patternType="solid">
        <fgColor theme="1"/>
        <bgColor indexed="64"/>
      </patternFill>
    </fill>
  </fills>
  <borders count="55">
    <border>
      <left/>
      <right/>
      <top/>
      <bottom/>
      <diagonal/>
    </border>
    <border>
      <left/>
      <right/>
      <top style="thin">
        <color indexed="64"/>
      </top>
      <bottom style="thin">
        <color indexed="64"/>
      </bottom>
      <diagonal/>
    </border>
    <border>
      <left/>
      <right/>
      <top/>
      <bottom style="thin">
        <color indexed="64"/>
      </bottom>
      <diagonal/>
    </border>
    <border>
      <left/>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style="thin">
        <color indexed="64"/>
      </right>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bottom style="double">
        <color indexed="64"/>
      </bottom>
      <diagonal/>
    </border>
    <border>
      <left/>
      <right/>
      <top/>
      <bottom style="medium">
        <color indexed="64"/>
      </bottom>
      <diagonal/>
    </border>
    <border>
      <left/>
      <right/>
      <top style="medium">
        <color indexed="64"/>
      </top>
      <bottom style="thin">
        <color indexed="64"/>
      </bottom>
      <diagonal/>
    </border>
    <border>
      <left/>
      <right/>
      <top style="thin">
        <color indexed="64"/>
      </top>
      <bottom style="double">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ck">
        <color rgb="FFFFFF00"/>
      </left>
      <right/>
      <top style="thick">
        <color rgb="FFFFFF00"/>
      </top>
      <bottom/>
      <diagonal/>
    </border>
    <border>
      <left/>
      <right/>
      <top style="thick">
        <color rgb="FFFFFF00"/>
      </top>
      <bottom/>
      <diagonal/>
    </border>
    <border>
      <left/>
      <right style="thick">
        <color rgb="FFFFFF00"/>
      </right>
      <top style="thick">
        <color rgb="FFFFFF00"/>
      </top>
      <bottom/>
      <diagonal/>
    </border>
    <border>
      <left style="thick">
        <color rgb="FFFFFF00"/>
      </left>
      <right/>
      <top/>
      <bottom/>
      <diagonal/>
    </border>
    <border>
      <left/>
      <right style="thick">
        <color rgb="FFFFFF00"/>
      </right>
      <top/>
      <bottom/>
      <diagonal/>
    </border>
    <border>
      <left style="thick">
        <color rgb="FFFFFF00"/>
      </left>
      <right/>
      <top/>
      <bottom style="thin">
        <color indexed="64"/>
      </bottom>
      <diagonal/>
    </border>
    <border>
      <left/>
      <right style="thick">
        <color rgb="FFFFFF00"/>
      </right>
      <top/>
      <bottom style="thin">
        <color indexed="64"/>
      </bottom>
      <diagonal/>
    </border>
    <border>
      <left style="thick">
        <color rgb="FFFFFF00"/>
      </left>
      <right/>
      <top style="thin">
        <color indexed="64"/>
      </top>
      <bottom style="thin">
        <color indexed="64"/>
      </bottom>
      <diagonal/>
    </border>
    <border>
      <left/>
      <right style="thick">
        <color rgb="FFFFFF00"/>
      </right>
      <top style="thin">
        <color indexed="64"/>
      </top>
      <bottom style="thin">
        <color indexed="64"/>
      </bottom>
      <diagonal/>
    </border>
    <border>
      <left style="thick">
        <color rgb="FFFFFF00"/>
      </left>
      <right/>
      <top/>
      <bottom style="medium">
        <color indexed="64"/>
      </bottom>
      <diagonal/>
    </border>
    <border>
      <left/>
      <right style="thick">
        <color rgb="FFFFFF00"/>
      </right>
      <top/>
      <bottom style="medium">
        <color indexed="64"/>
      </bottom>
      <diagonal/>
    </border>
    <border>
      <left style="thick">
        <color rgb="FFFFFF00"/>
      </left>
      <right/>
      <top style="medium">
        <color indexed="64"/>
      </top>
      <bottom style="thin">
        <color indexed="64"/>
      </bottom>
      <diagonal/>
    </border>
    <border>
      <left/>
      <right style="thick">
        <color rgb="FFFFFF00"/>
      </right>
      <top style="medium">
        <color indexed="64"/>
      </top>
      <bottom style="thin">
        <color indexed="64"/>
      </bottom>
      <diagonal/>
    </border>
    <border>
      <left style="thick">
        <color rgb="FFFFFF00"/>
      </left>
      <right/>
      <top/>
      <bottom style="thick">
        <color rgb="FFFFFF00"/>
      </bottom>
      <diagonal/>
    </border>
    <border>
      <left/>
      <right/>
      <top/>
      <bottom style="thick">
        <color rgb="FFFFFF00"/>
      </bottom>
      <diagonal/>
    </border>
    <border>
      <left/>
      <right style="thick">
        <color rgb="FFFFFF00"/>
      </right>
      <top/>
      <bottom style="thick">
        <color rgb="FFFFFF00"/>
      </bottom>
      <diagonal/>
    </border>
    <border>
      <left style="medium">
        <color indexed="64"/>
      </left>
      <right/>
      <top/>
      <bottom style="thin">
        <color indexed="64"/>
      </bottom>
      <diagonal/>
    </border>
    <border>
      <left/>
      <right style="medium">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s>
  <cellStyleXfs count="12">
    <xf numFmtId="0" fontId="0" fillId="0" borderId="0"/>
    <xf numFmtId="43" fontId="8" fillId="0" borderId="0" applyFont="0" applyFill="0" applyBorder="0" applyAlignment="0" applyProtection="0"/>
    <xf numFmtId="0" fontId="3" fillId="4" borderId="2" applyNumberFormat="0">
      <alignment horizontal="center" vertical="center" wrapText="1"/>
    </xf>
    <xf numFmtId="0" fontId="2" fillId="0" borderId="0"/>
    <xf numFmtId="0" fontId="1" fillId="0" borderId="0"/>
    <xf numFmtId="0" fontId="2" fillId="0" borderId="0"/>
    <xf numFmtId="9" fontId="2" fillId="0" borderId="0" applyFont="0" applyFill="0" applyBorder="0" applyAlignment="0" applyProtection="0"/>
    <xf numFmtId="44" fontId="2" fillId="0" borderId="0" applyFont="0" applyFill="0" applyBorder="0" applyAlignment="0" applyProtection="0"/>
    <xf numFmtId="0" fontId="34" fillId="8" borderId="0" applyNumberFormat="0" applyBorder="0" applyAlignment="0" applyProtection="0"/>
    <xf numFmtId="9" fontId="36" fillId="0" borderId="0" applyFont="0" applyFill="0" applyBorder="0" applyAlignment="0" applyProtection="0"/>
    <xf numFmtId="44" fontId="38" fillId="0" borderId="0" applyFont="0" applyFill="0" applyBorder="0" applyAlignment="0" applyProtection="0"/>
    <xf numFmtId="43" fontId="2" fillId="0" borderId="0" applyFont="0" applyFill="0" applyBorder="0" applyAlignment="0" applyProtection="0"/>
  </cellStyleXfs>
  <cellXfs count="648">
    <xf numFmtId="0" fontId="0" fillId="0" borderId="0" xfId="0"/>
    <xf numFmtId="0" fontId="4" fillId="0" borderId="0" xfId="0" applyFont="1" applyFill="1"/>
    <xf numFmtId="14" fontId="4" fillId="0" borderId="0" xfId="0" applyNumberFormat="1" applyFont="1" applyFill="1"/>
    <xf numFmtId="14" fontId="4" fillId="0" borderId="0" xfId="0" applyNumberFormat="1" applyFont="1" applyFill="1" applyBorder="1"/>
    <xf numFmtId="14" fontId="4" fillId="0" borderId="0" xfId="0" applyNumberFormat="1" applyFont="1" applyFill="1" applyBorder="1" applyAlignment="1">
      <alignment horizontal="center"/>
    </xf>
    <xf numFmtId="17" fontId="4" fillId="0" borderId="0" xfId="0" applyNumberFormat="1" applyFont="1" applyFill="1"/>
    <xf numFmtId="0" fontId="4" fillId="0" borderId="0" xfId="0" applyFont="1" applyFill="1" applyBorder="1"/>
    <xf numFmtId="0" fontId="10" fillId="0" borderId="0" xfId="0" applyFont="1" applyFill="1"/>
    <xf numFmtId="0" fontId="4" fillId="0" borderId="0" xfId="0" applyFont="1" applyAlignment="1">
      <alignment horizontal="center" wrapText="1"/>
    </xf>
    <xf numFmtId="41" fontId="4" fillId="0" borderId="0" xfId="0" applyNumberFormat="1" applyFont="1" applyFill="1" applyBorder="1" applyAlignment="1">
      <alignment horizontal="center"/>
    </xf>
    <xf numFmtId="0" fontId="4" fillId="0" borderId="0" xfId="0" applyFont="1" applyFill="1" applyBorder="1" applyAlignment="1">
      <alignment horizontal="center"/>
    </xf>
    <xf numFmtId="0" fontId="11" fillId="0" borderId="0" xfId="0" applyFont="1" applyFill="1" applyBorder="1" applyAlignment="1">
      <alignment horizontal="center"/>
    </xf>
    <xf numFmtId="0" fontId="12" fillId="0" borderId="0" xfId="0" applyFont="1" applyFill="1" applyBorder="1" applyAlignment="1">
      <alignment horizontal="center"/>
    </xf>
    <xf numFmtId="0" fontId="4" fillId="0" borderId="2" xfId="0" applyFont="1" applyFill="1" applyBorder="1" applyAlignment="1">
      <alignment horizontal="center"/>
    </xf>
    <xf numFmtId="17" fontId="4" fillId="0" borderId="2" xfId="0" applyNumberFormat="1" applyFont="1" applyFill="1" applyBorder="1" applyAlignment="1">
      <alignment horizontal="center" wrapText="1"/>
    </xf>
    <xf numFmtId="42" fontId="4" fillId="0" borderId="0" xfId="0" applyNumberFormat="1" applyFont="1" applyFill="1"/>
    <xf numFmtId="42" fontId="4" fillId="0" borderId="0" xfId="0" applyNumberFormat="1" applyFont="1" applyFill="1" applyBorder="1"/>
    <xf numFmtId="42" fontId="11" fillId="0" borderId="0" xfId="0" applyNumberFormat="1" applyFont="1" applyFill="1"/>
    <xf numFmtId="41" fontId="4" fillId="0" borderId="0" xfId="0" applyNumberFormat="1" applyFont="1" applyFill="1" applyBorder="1"/>
    <xf numFmtId="41" fontId="4" fillId="2" borderId="0" xfId="0" applyNumberFormat="1" applyFont="1" applyFill="1" applyBorder="1"/>
    <xf numFmtId="41" fontId="4" fillId="0" borderId="0" xfId="0" applyNumberFormat="1" applyFont="1" applyFill="1"/>
    <xf numFmtId="41" fontId="11" fillId="0" borderId="0" xfId="0" applyNumberFormat="1" applyFont="1" applyFill="1"/>
    <xf numFmtId="41" fontId="11" fillId="0" borderId="0" xfId="0" applyNumberFormat="1" applyFont="1" applyFill="1" applyBorder="1"/>
    <xf numFmtId="41" fontId="12" fillId="0" borderId="0" xfId="0" applyNumberFormat="1" applyFont="1" applyFill="1" applyBorder="1"/>
    <xf numFmtId="167" fontId="4" fillId="0" borderId="0" xfId="0" applyNumberFormat="1" applyFont="1" applyFill="1"/>
    <xf numFmtId="167" fontId="11" fillId="0" borderId="0" xfId="0" applyNumberFormat="1" applyFont="1" applyFill="1" applyBorder="1"/>
    <xf numFmtId="167" fontId="11" fillId="0" borderId="0" xfId="0" applyNumberFormat="1" applyFont="1" applyFill="1"/>
    <xf numFmtId="43" fontId="11" fillId="0" borderId="0" xfId="0" applyNumberFormat="1" applyFont="1" applyFill="1"/>
    <xf numFmtId="41" fontId="13" fillId="2" borderId="0" xfId="0" applyNumberFormat="1" applyFont="1" applyFill="1" applyBorder="1"/>
    <xf numFmtId="41" fontId="11" fillId="2" borderId="0" xfId="0" applyNumberFormat="1" applyFont="1" applyFill="1" applyBorder="1"/>
    <xf numFmtId="41" fontId="11" fillId="0" borderId="2" xfId="0" applyNumberFormat="1" applyFont="1" applyFill="1" applyBorder="1"/>
    <xf numFmtId="42" fontId="4" fillId="0" borderId="1" xfId="0" applyNumberFormat="1" applyFont="1" applyFill="1" applyBorder="1" applyAlignment="1"/>
    <xf numFmtId="41" fontId="4" fillId="0" borderId="1" xfId="0" applyNumberFormat="1" applyFont="1" applyFill="1" applyBorder="1" applyAlignment="1"/>
    <xf numFmtId="41" fontId="4" fillId="2" borderId="1" xfId="0" applyNumberFormat="1" applyFont="1" applyFill="1" applyBorder="1" applyAlignment="1"/>
    <xf numFmtId="42" fontId="4" fillId="0" borderId="3" xfId="0" applyNumberFormat="1" applyFont="1" applyFill="1" applyBorder="1"/>
    <xf numFmtId="167" fontId="12" fillId="0" borderId="0" xfId="0" applyNumberFormat="1" applyFont="1" applyFill="1"/>
    <xf numFmtId="43" fontId="4" fillId="0" borderId="0" xfId="0" applyNumberFormat="1" applyFont="1" applyFill="1"/>
    <xf numFmtId="0" fontId="4" fillId="0" borderId="0" xfId="0" applyFont="1"/>
    <xf numFmtId="44" fontId="4" fillId="0" borderId="0" xfId="0" applyNumberFormat="1" applyFont="1" applyFill="1"/>
    <xf numFmtId="44" fontId="4" fillId="0" borderId="0" xfId="0" applyNumberFormat="1" applyFont="1"/>
    <xf numFmtId="167" fontId="14" fillId="0" borderId="0" xfId="0" applyNumberFormat="1" applyFont="1" applyFill="1"/>
    <xf numFmtId="0" fontId="4" fillId="0" borderId="0" xfId="0" applyFont="1" applyBorder="1"/>
    <xf numFmtId="44" fontId="12" fillId="0" borderId="0" xfId="0" applyNumberFormat="1" applyFont="1" applyFill="1"/>
    <xf numFmtId="167" fontId="4" fillId="0" borderId="0" xfId="0" applyNumberFormat="1" applyFont="1" applyBorder="1"/>
    <xf numFmtId="43" fontId="12" fillId="0" borderId="0" xfId="0" applyNumberFormat="1" applyFont="1" applyFill="1"/>
    <xf numFmtId="167" fontId="4" fillId="0" borderId="0" xfId="0" applyNumberFormat="1" applyFont="1" applyFill="1" applyBorder="1"/>
    <xf numFmtId="0" fontId="11" fillId="0" borderId="0" xfId="0" applyFont="1" applyBorder="1"/>
    <xf numFmtId="41" fontId="11" fillId="0" borderId="0" xfId="0" applyNumberFormat="1" applyFont="1" applyBorder="1"/>
    <xf numFmtId="41" fontId="4" fillId="0" borderId="1" xfId="0" applyNumberFormat="1" applyFont="1" applyFill="1" applyBorder="1"/>
    <xf numFmtId="43" fontId="4" fillId="0" borderId="0" xfId="0" applyNumberFormat="1" applyFont="1" applyFill="1" applyBorder="1"/>
    <xf numFmtId="41" fontId="15" fillId="0" borderId="0" xfId="0" applyNumberFormat="1" applyFont="1" applyFill="1" applyBorder="1"/>
    <xf numFmtId="167" fontId="11" fillId="0" borderId="0" xfId="0" applyNumberFormat="1" applyFont="1" applyFill="1" applyBorder="1" applyAlignment="1">
      <alignment horizontal="left" indent="2"/>
    </xf>
    <xf numFmtId="167" fontId="11" fillId="0" borderId="0" xfId="1" applyNumberFormat="1" applyFont="1" applyFill="1"/>
    <xf numFmtId="42" fontId="4" fillId="0" borderId="1" xfId="0" applyNumberFormat="1" applyFont="1" applyFill="1" applyBorder="1"/>
    <xf numFmtId="43" fontId="13" fillId="0" borderId="0" xfId="0" applyNumberFormat="1" applyFont="1" applyFill="1"/>
    <xf numFmtId="37" fontId="11" fillId="0" borderId="0" xfId="0" applyNumberFormat="1" applyFont="1" applyFill="1" applyBorder="1"/>
    <xf numFmtId="37" fontId="11" fillId="0" borderId="0" xfId="0" applyNumberFormat="1" applyFont="1" applyFill="1"/>
    <xf numFmtId="39" fontId="11" fillId="0" borderId="0" xfId="0" applyNumberFormat="1" applyFont="1" applyFill="1"/>
    <xf numFmtId="165" fontId="4" fillId="0" borderId="0" xfId="0" applyNumberFormat="1" applyFont="1" applyFill="1" applyBorder="1"/>
    <xf numFmtId="165" fontId="16" fillId="0" borderId="0" xfId="0" applyNumberFormat="1" applyFont="1" applyFill="1" applyBorder="1"/>
    <xf numFmtId="41" fontId="4" fillId="0" borderId="2" xfId="0" applyNumberFormat="1" applyFont="1" applyFill="1" applyBorder="1"/>
    <xf numFmtId="165" fontId="11" fillId="0" borderId="0" xfId="0" applyNumberFormat="1" applyFont="1" applyFill="1" applyBorder="1"/>
    <xf numFmtId="37" fontId="12" fillId="0" borderId="0" xfId="0" applyNumberFormat="1" applyFont="1" applyFill="1"/>
    <xf numFmtId="42" fontId="17" fillId="0" borderId="0" xfId="0" applyNumberFormat="1" applyFont="1" applyFill="1" applyAlignment="1">
      <alignment horizontal="center" wrapText="1"/>
    </xf>
    <xf numFmtId="42" fontId="17" fillId="0" borderId="0" xfId="0" applyNumberFormat="1" applyFont="1" applyFill="1" applyBorder="1" applyAlignment="1">
      <alignment horizontal="center" wrapText="1"/>
    </xf>
    <xf numFmtId="41" fontId="17" fillId="0" borderId="0" xfId="0" applyNumberFormat="1" applyFont="1" applyFill="1" applyBorder="1" applyAlignment="1">
      <alignment horizontal="center" wrapText="1"/>
    </xf>
    <xf numFmtId="42" fontId="4" fillId="0" borderId="11" xfId="0" applyNumberFormat="1" applyFont="1" applyFill="1" applyBorder="1"/>
    <xf numFmtId="42" fontId="4" fillId="0" borderId="12" xfId="0" applyNumberFormat="1" applyFont="1" applyFill="1" applyBorder="1"/>
    <xf numFmtId="41" fontId="4" fillId="0" borderId="12" xfId="0" applyNumberFormat="1" applyFont="1" applyFill="1" applyBorder="1"/>
    <xf numFmtId="42" fontId="4" fillId="0" borderId="13" xfId="0" applyNumberFormat="1" applyFont="1" applyFill="1" applyBorder="1"/>
    <xf numFmtId="41" fontId="4" fillId="0" borderId="13" xfId="0" applyNumberFormat="1" applyFont="1" applyFill="1" applyBorder="1"/>
    <xf numFmtId="42" fontId="4" fillId="0" borderId="14" xfId="0" applyNumberFormat="1" applyFont="1" applyFill="1" applyBorder="1"/>
    <xf numFmtId="9" fontId="4" fillId="0" borderId="0" xfId="0" applyNumberFormat="1" applyFont="1" applyFill="1"/>
    <xf numFmtId="165" fontId="4" fillId="0" borderId="0" xfId="0" applyNumberFormat="1" applyFont="1" applyFill="1"/>
    <xf numFmtId="165" fontId="10" fillId="0" borderId="0" xfId="0" applyNumberFormat="1" applyFont="1" applyFill="1" applyBorder="1"/>
    <xf numFmtId="168" fontId="4" fillId="0" borderId="0" xfId="0" applyNumberFormat="1" applyFont="1" applyFill="1"/>
    <xf numFmtId="17" fontId="17" fillId="0" borderId="0" xfId="0" applyNumberFormat="1" applyFont="1" applyFill="1" applyBorder="1" applyAlignment="1">
      <alignment horizontal="center" wrapText="1"/>
    </xf>
    <xf numFmtId="175" fontId="4" fillId="0" borderId="0" xfId="0" applyNumberFormat="1" applyFont="1" applyFill="1" applyBorder="1"/>
    <xf numFmtId="44" fontId="4" fillId="0" borderId="0" xfId="0" applyNumberFormat="1" applyFont="1" applyFill="1" applyBorder="1"/>
    <xf numFmtId="0" fontId="4" fillId="0" borderId="0" xfId="0" applyFont="1" applyAlignment="1">
      <alignment horizontal="center"/>
    </xf>
    <xf numFmtId="0" fontId="19" fillId="0" borderId="0" xfId="0" applyFont="1"/>
    <xf numFmtId="0" fontId="4" fillId="0" borderId="0" xfId="0" applyFont="1" applyBorder="1" applyAlignment="1">
      <alignment horizontal="center" wrapText="1"/>
    </xf>
    <xf numFmtId="0" fontId="4" fillId="0" borderId="0" xfId="0" applyFont="1" applyFill="1" applyAlignment="1">
      <alignment horizontal="center"/>
    </xf>
    <xf numFmtId="0" fontId="10" fillId="0" borderId="0" xfId="0" applyFont="1"/>
    <xf numFmtId="17" fontId="4" fillId="0" borderId="0" xfId="0" applyNumberFormat="1" applyFont="1" applyAlignment="1">
      <alignment horizontal="center" wrapText="1"/>
    </xf>
    <xf numFmtId="17" fontId="4" fillId="0" borderId="2" xfId="0" applyNumberFormat="1" applyFont="1" applyBorder="1" applyAlignment="1">
      <alignment horizontal="center" wrapText="1"/>
    </xf>
    <xf numFmtId="165" fontId="4" fillId="0" borderId="3" xfId="0" applyNumberFormat="1" applyFont="1" applyBorder="1"/>
    <xf numFmtId="165" fontId="4" fillId="0" borderId="0" xfId="0" applyNumberFormat="1" applyFont="1"/>
    <xf numFmtId="167" fontId="4" fillId="0" borderId="0" xfId="0" applyNumberFormat="1" applyFont="1"/>
    <xf numFmtId="0" fontId="4" fillId="0" borderId="2" xfId="0" applyFont="1" applyBorder="1" applyAlignment="1">
      <alignment horizontal="center"/>
    </xf>
    <xf numFmtId="9" fontId="4" fillId="0" borderId="2" xfId="0" applyNumberFormat="1" applyFont="1" applyBorder="1" applyAlignment="1">
      <alignment horizontal="center"/>
    </xf>
    <xf numFmtId="0" fontId="4" fillId="0" borderId="0" xfId="0" applyFont="1" applyAlignment="1"/>
    <xf numFmtId="174" fontId="22" fillId="0" borderId="0" xfId="0" applyNumberFormat="1" applyFont="1" applyFill="1" applyBorder="1"/>
    <xf numFmtId="165" fontId="4" fillId="0" borderId="0" xfId="0" applyNumberFormat="1" applyFont="1" applyAlignment="1">
      <alignment horizontal="center"/>
    </xf>
    <xf numFmtId="169" fontId="4" fillId="0" borderId="2" xfId="0" applyNumberFormat="1" applyFont="1" applyBorder="1" applyAlignment="1">
      <alignment horizontal="center"/>
    </xf>
    <xf numFmtId="0" fontId="4" fillId="0" borderId="0" xfId="0" applyFont="1" applyBorder="1" applyAlignment="1">
      <alignment horizontal="center"/>
    </xf>
    <xf numFmtId="164" fontId="4" fillId="0" borderId="0" xfId="0" applyNumberFormat="1" applyFont="1" applyFill="1"/>
    <xf numFmtId="164" fontId="4" fillId="0" borderId="0" xfId="0" applyNumberFormat="1" applyFont="1"/>
    <xf numFmtId="0" fontId="10" fillId="0" borderId="0" xfId="0" applyFont="1" applyAlignment="1">
      <alignment horizontal="left" wrapText="1"/>
    </xf>
    <xf numFmtId="0" fontId="12" fillId="0" borderId="0" xfId="0" applyFont="1" applyFill="1" applyBorder="1" applyAlignment="1">
      <alignment horizontal="center" wrapText="1"/>
    </xf>
    <xf numFmtId="0" fontId="4" fillId="0" borderId="0" xfId="0" applyFont="1" applyAlignment="1">
      <alignment horizontal="left"/>
    </xf>
    <xf numFmtId="42" fontId="19" fillId="0" borderId="0" xfId="0" applyNumberFormat="1" applyFont="1" applyFill="1" applyBorder="1"/>
    <xf numFmtId="0" fontId="4" fillId="0" borderId="0" xfId="0" applyFont="1" applyAlignment="1">
      <alignment horizontal="left" wrapText="1"/>
    </xf>
    <xf numFmtId="0" fontId="10" fillId="0" borderId="0" xfId="0" applyFont="1" applyBorder="1" applyAlignment="1">
      <alignment horizontal="left"/>
    </xf>
    <xf numFmtId="3" fontId="4" fillId="0" borderId="0" xfId="0" applyNumberFormat="1" applyFont="1"/>
    <xf numFmtId="3" fontId="21" fillId="0" borderId="0" xfId="0" applyNumberFormat="1" applyFont="1"/>
    <xf numFmtId="171" fontId="21" fillId="0" borderId="0" xfId="0" applyNumberFormat="1" applyFont="1"/>
    <xf numFmtId="171" fontId="13" fillId="0" borderId="0" xfId="0" applyNumberFormat="1" applyFont="1"/>
    <xf numFmtId="42" fontId="4" fillId="0" borderId="0" xfId="0" applyNumberFormat="1" applyFont="1"/>
    <xf numFmtId="169" fontId="18" fillId="0" borderId="0" xfId="0" applyNumberFormat="1" applyFont="1" applyFill="1"/>
    <xf numFmtId="169" fontId="4" fillId="0" borderId="0" xfId="0" applyNumberFormat="1" applyFont="1"/>
    <xf numFmtId="168" fontId="4" fillId="0" borderId="0" xfId="0" applyNumberFormat="1" applyFont="1"/>
    <xf numFmtId="171" fontId="4" fillId="0" borderId="0" xfId="0" applyNumberFormat="1" applyFont="1"/>
    <xf numFmtId="171" fontId="4" fillId="0" borderId="3" xfId="0" applyNumberFormat="1" applyFont="1" applyBorder="1"/>
    <xf numFmtId="0" fontId="4" fillId="0" borderId="0" xfId="0" applyFont="1" applyFill="1" applyAlignment="1"/>
    <xf numFmtId="0" fontId="10" fillId="0" borderId="0" xfId="0" applyFont="1" applyFill="1" applyAlignment="1">
      <alignment horizontal="centerContinuous"/>
    </xf>
    <xf numFmtId="0" fontId="10" fillId="0" borderId="0" xfId="0" applyFont="1" applyAlignment="1">
      <alignment horizontal="center" vertical="center" wrapText="1"/>
    </xf>
    <xf numFmtId="17" fontId="4" fillId="0" borderId="2" xfId="0" applyNumberFormat="1" applyFont="1" applyFill="1" applyBorder="1" applyAlignment="1">
      <alignment horizontal="center"/>
    </xf>
    <xf numFmtId="37" fontId="4" fillId="0" borderId="0" xfId="0" applyNumberFormat="1" applyFont="1" applyFill="1"/>
    <xf numFmtId="37" fontId="4" fillId="0" borderId="3" xfId="0" applyNumberFormat="1" applyFont="1" applyFill="1" applyBorder="1"/>
    <xf numFmtId="37" fontId="19" fillId="0" borderId="0" xfId="0" applyNumberFormat="1" applyFont="1" applyFill="1"/>
    <xf numFmtId="0" fontId="19" fillId="0" borderId="0" xfId="0" applyFont="1" applyFill="1"/>
    <xf numFmtId="37" fontId="10" fillId="0" borderId="0" xfId="0" applyNumberFormat="1" applyFont="1" applyFill="1"/>
    <xf numFmtId="37" fontId="10" fillId="0" borderId="0" xfId="0" applyNumberFormat="1" applyFont="1" applyFill="1" applyBorder="1"/>
    <xf numFmtId="0" fontId="4" fillId="0" borderId="0" xfId="0" applyFont="1" applyFill="1" applyAlignment="1">
      <alignment horizontal="left"/>
    </xf>
    <xf numFmtId="17" fontId="4" fillId="0" borderId="0" xfId="0" applyNumberFormat="1" applyFont="1" applyFill="1" applyBorder="1"/>
    <xf numFmtId="37" fontId="4" fillId="0" borderId="0" xfId="0" applyNumberFormat="1" applyFont="1" applyFill="1" applyBorder="1"/>
    <xf numFmtId="39" fontId="4" fillId="0" borderId="0" xfId="0" applyNumberFormat="1" applyFont="1" applyFill="1"/>
    <xf numFmtId="2" fontId="4" fillId="0" borderId="0" xfId="0" applyNumberFormat="1" applyFont="1" applyFill="1"/>
    <xf numFmtId="0" fontId="18" fillId="0" borderId="0" xfId="4" applyFont="1"/>
    <xf numFmtId="0" fontId="18" fillId="0" borderId="0" xfId="4" applyFont="1" applyAlignment="1">
      <alignment horizontal="center"/>
    </xf>
    <xf numFmtId="0" fontId="18" fillId="0" borderId="0" xfId="4" applyFont="1" applyBorder="1" applyAlignment="1">
      <alignment horizontal="center"/>
    </xf>
    <xf numFmtId="0" fontId="18" fillId="0" borderId="2" xfId="4" applyFont="1" applyBorder="1" applyAlignment="1">
      <alignment horizontal="center"/>
    </xf>
    <xf numFmtId="0" fontId="18" fillId="0" borderId="0" xfId="4" applyFont="1" applyAlignment="1">
      <alignment horizontal="left"/>
    </xf>
    <xf numFmtId="168" fontId="18" fillId="0" borderId="0" xfId="4" applyNumberFormat="1" applyFont="1"/>
    <xf numFmtId="42" fontId="18" fillId="0" borderId="0" xfId="4" applyNumberFormat="1" applyFont="1"/>
    <xf numFmtId="42" fontId="4" fillId="0" borderId="0" xfId="4" applyNumberFormat="1" applyFont="1"/>
    <xf numFmtId="42" fontId="18" fillId="0" borderId="3" xfId="4" applyNumberFormat="1" applyFont="1" applyBorder="1"/>
    <xf numFmtId="42" fontId="4" fillId="0" borderId="3" xfId="4" applyNumberFormat="1" applyFont="1" applyBorder="1"/>
    <xf numFmtId="3" fontId="4" fillId="0" borderId="0" xfId="4" applyNumberFormat="1" applyFont="1" applyFill="1" applyBorder="1"/>
    <xf numFmtId="171" fontId="4" fillId="0" borderId="0" xfId="4" applyNumberFormat="1" applyFont="1" applyFill="1" applyBorder="1"/>
    <xf numFmtId="171" fontId="4" fillId="0" borderId="0" xfId="4" applyNumberFormat="1" applyFont="1" applyFill="1"/>
    <xf numFmtId="169" fontId="4" fillId="0" borderId="0" xfId="4" applyNumberFormat="1" applyFont="1"/>
    <xf numFmtId="10" fontId="4" fillId="0" borderId="0" xfId="4" applyNumberFormat="1" applyFont="1"/>
    <xf numFmtId="0" fontId="4" fillId="0" borderId="0" xfId="4" applyFont="1"/>
    <xf numFmtId="0" fontId="4" fillId="0" borderId="0" xfId="4" applyFont="1" applyFill="1"/>
    <xf numFmtId="167" fontId="4" fillId="0" borderId="0" xfId="4" applyNumberFormat="1" applyFont="1" applyFill="1"/>
    <xf numFmtId="165" fontId="4" fillId="0" borderId="0" xfId="4" applyNumberFormat="1" applyFont="1" applyFill="1"/>
    <xf numFmtId="0" fontId="4" fillId="0" borderId="0" xfId="4" applyFont="1" applyFill="1" applyBorder="1" applyAlignment="1">
      <alignment horizontal="left"/>
    </xf>
    <xf numFmtId="0" fontId="4" fillId="0" borderId="0" xfId="4" applyFont="1" applyFill="1" applyBorder="1"/>
    <xf numFmtId="0" fontId="4" fillId="0" borderId="0" xfId="4" applyFont="1" applyBorder="1"/>
    <xf numFmtId="165" fontId="4" fillId="0" borderId="0" xfId="4" applyNumberFormat="1" applyFont="1" applyFill="1" applyBorder="1"/>
    <xf numFmtId="167" fontId="4" fillId="0" borderId="3" xfId="4" applyNumberFormat="1" applyFont="1" applyFill="1" applyBorder="1"/>
    <xf numFmtId="165" fontId="4" fillId="0" borderId="3" xfId="4" applyNumberFormat="1" applyFont="1" applyFill="1" applyBorder="1"/>
    <xf numFmtId="44" fontId="4" fillId="0" borderId="0" xfId="4" applyNumberFormat="1" applyFont="1"/>
    <xf numFmtId="0" fontId="10" fillId="0" borderId="0" xfId="0" applyNumberFormat="1" applyFont="1" applyFill="1" applyAlignment="1">
      <alignment horizontal="centerContinuous"/>
    </xf>
    <xf numFmtId="0" fontId="10" fillId="0" borderId="0" xfId="0" applyNumberFormat="1" applyFont="1" applyFill="1" applyAlignment="1"/>
    <xf numFmtId="0" fontId="4" fillId="0" borderId="0" xfId="0" applyNumberFormat="1" applyFont="1" applyFill="1" applyAlignment="1"/>
    <xf numFmtId="0" fontId="4" fillId="0" borderId="0" xfId="0" applyNumberFormat="1" applyFont="1" applyFill="1" applyAlignment="1">
      <alignment horizontal="center"/>
    </xf>
    <xf numFmtId="171" fontId="4" fillId="0" borderId="0" xfId="0" applyNumberFormat="1" applyFont="1" applyFill="1"/>
    <xf numFmtId="41" fontId="10" fillId="0" borderId="2" xfId="0" applyNumberFormat="1" applyFont="1" applyFill="1" applyBorder="1" applyAlignment="1">
      <alignment horizontal="center" wrapText="1"/>
    </xf>
    <xf numFmtId="17" fontId="24" fillId="0" borderId="2" xfId="0" applyNumberFormat="1" applyFont="1" applyFill="1" applyBorder="1" applyAlignment="1">
      <alignment horizontal="center"/>
    </xf>
    <xf numFmtId="167" fontId="4" fillId="0" borderId="1" xfId="0" applyNumberFormat="1" applyFont="1" applyFill="1" applyBorder="1"/>
    <xf numFmtId="167" fontId="15" fillId="0" borderId="0" xfId="0" applyNumberFormat="1" applyFont="1" applyFill="1"/>
    <xf numFmtId="167" fontId="4" fillId="0" borderId="3" xfId="0" applyNumberFormat="1" applyFont="1" applyFill="1" applyBorder="1"/>
    <xf numFmtId="0" fontId="4" fillId="3" borderId="0" xfId="0" applyFont="1" applyFill="1"/>
    <xf numFmtId="165" fontId="4" fillId="3" borderId="1" xfId="0" applyNumberFormat="1" applyFont="1" applyFill="1" applyBorder="1"/>
    <xf numFmtId="0" fontId="10" fillId="0" borderId="0" xfId="0" applyFont="1" applyFill="1" applyAlignment="1">
      <alignment vertical="center"/>
    </xf>
    <xf numFmtId="171" fontId="13" fillId="0" borderId="9" xfId="0" applyNumberFormat="1" applyFont="1" applyFill="1" applyBorder="1"/>
    <xf numFmtId="165" fontId="4" fillId="0" borderId="1" xfId="0" applyNumberFormat="1" applyFont="1" applyFill="1" applyBorder="1"/>
    <xf numFmtId="168" fontId="13" fillId="0" borderId="10" xfId="0" applyNumberFormat="1" applyFont="1" applyFill="1" applyBorder="1"/>
    <xf numFmtId="168" fontId="4" fillId="0" borderId="15" xfId="0" applyNumberFormat="1" applyFont="1" applyFill="1" applyBorder="1"/>
    <xf numFmtId="168" fontId="4" fillId="0" borderId="16" xfId="0" applyNumberFormat="1" applyFont="1" applyFill="1" applyBorder="1"/>
    <xf numFmtId="0" fontId="4" fillId="0" borderId="0" xfId="5" applyFont="1" applyAlignment="1">
      <alignment horizontal="left"/>
    </xf>
    <xf numFmtId="0" fontId="10" fillId="0" borderId="0" xfId="5" applyFont="1" applyAlignment="1">
      <alignment horizontal="center"/>
    </xf>
    <xf numFmtId="0" fontId="10" fillId="0" borderId="0" xfId="5" applyFont="1" applyAlignment="1">
      <alignment horizontal="left"/>
    </xf>
    <xf numFmtId="0" fontId="4" fillId="0" borderId="0" xfId="5" applyNumberFormat="1" applyFont="1" applyAlignment="1">
      <alignment horizontal="center"/>
    </xf>
    <xf numFmtId="166" fontId="4" fillId="0" borderId="0" xfId="6" applyNumberFormat="1" applyFont="1" applyAlignment="1">
      <alignment horizontal="right"/>
    </xf>
    <xf numFmtId="0" fontId="4" fillId="0" borderId="0" xfId="5" applyFont="1" applyAlignment="1">
      <alignment horizontal="right"/>
    </xf>
    <xf numFmtId="0" fontId="4" fillId="0" borderId="0" xfId="5" quotePrefix="1" applyFont="1" applyAlignment="1">
      <alignment horizontal="right"/>
    </xf>
    <xf numFmtId="0" fontId="30" fillId="0" borderId="0" xfId="0" applyFont="1" applyFill="1"/>
    <xf numFmtId="0" fontId="4" fillId="0" borderId="2" xfId="4" applyFont="1" applyBorder="1" applyAlignment="1">
      <alignment horizontal="center"/>
    </xf>
    <xf numFmtId="0" fontId="4" fillId="0" borderId="0" xfId="4" applyFont="1" applyBorder="1" applyAlignment="1">
      <alignment horizontal="center"/>
    </xf>
    <xf numFmtId="0" fontId="11" fillId="0" borderId="0" xfId="4" applyFont="1"/>
    <xf numFmtId="173" fontId="4" fillId="0" borderId="0" xfId="4" applyNumberFormat="1" applyFont="1"/>
    <xf numFmtId="0" fontId="11" fillId="0" borderId="0" xfId="4" applyFont="1" applyBorder="1"/>
    <xf numFmtId="44" fontId="11" fillId="0" borderId="0" xfId="4" applyNumberFormat="1" applyFont="1"/>
    <xf numFmtId="44" fontId="11" fillId="0" borderId="0" xfId="4" applyNumberFormat="1" applyFont="1" applyBorder="1"/>
    <xf numFmtId="173" fontId="4" fillId="0" borderId="0" xfId="4" applyNumberFormat="1" applyFont="1" applyBorder="1"/>
    <xf numFmtId="44" fontId="4" fillId="0" borderId="0" xfId="4" applyNumberFormat="1" applyFont="1" applyBorder="1"/>
    <xf numFmtId="44" fontId="4" fillId="0" borderId="3" xfId="4" applyNumberFormat="1" applyFont="1" applyBorder="1"/>
    <xf numFmtId="171" fontId="11" fillId="0" borderId="0" xfId="4" applyNumberFormat="1" applyFont="1" applyBorder="1"/>
    <xf numFmtId="171" fontId="4" fillId="0" borderId="0" xfId="4" applyNumberFormat="1" applyFont="1"/>
    <xf numFmtId="171" fontId="18" fillId="0" borderId="0" xfId="4" applyNumberFormat="1" applyFont="1"/>
    <xf numFmtId="171" fontId="4" fillId="0" borderId="3" xfId="4" applyNumberFormat="1" applyFont="1" applyBorder="1"/>
    <xf numFmtId="171" fontId="18" fillId="0" borderId="0" xfId="4" applyNumberFormat="1" applyFont="1" applyFill="1"/>
    <xf numFmtId="171" fontId="13" fillId="0" borderId="0" xfId="4" applyNumberFormat="1" applyFont="1"/>
    <xf numFmtId="173" fontId="4" fillId="0" borderId="3" xfId="4" applyNumberFormat="1" applyFont="1" applyBorder="1"/>
    <xf numFmtId="171" fontId="4" fillId="0" borderId="0" xfId="4" applyNumberFormat="1" applyFont="1" applyBorder="1"/>
    <xf numFmtId="169" fontId="4" fillId="0" borderId="0" xfId="4" applyNumberFormat="1" applyFont="1" applyBorder="1"/>
    <xf numFmtId="0" fontId="4" fillId="0" borderId="0" xfId="4" applyFont="1" applyFill="1" applyAlignment="1"/>
    <xf numFmtId="0" fontId="4" fillId="0" borderId="0" xfId="4" applyFont="1" applyAlignment="1"/>
    <xf numFmtId="0" fontId="10" fillId="0" borderId="7" xfId="0" applyFont="1" applyBorder="1"/>
    <xf numFmtId="0" fontId="10" fillId="0" borderId="2" xfId="0" applyFont="1" applyBorder="1" applyAlignment="1">
      <alignment horizontal="centerContinuous"/>
    </xf>
    <xf numFmtId="0" fontId="10" fillId="0" borderId="5" xfId="0" applyFont="1" applyBorder="1" applyAlignment="1">
      <alignment horizontal="centerContinuous"/>
    </xf>
    <xf numFmtId="0" fontId="10" fillId="0" borderId="4" xfId="0" applyFont="1" applyBorder="1" applyAlignment="1">
      <alignment horizontal="centerContinuous"/>
    </xf>
    <xf numFmtId="0" fontId="10" fillId="0" borderId="2" xfId="0" applyFont="1" applyBorder="1" applyAlignment="1">
      <alignment horizontal="center"/>
    </xf>
    <xf numFmtId="0" fontId="10" fillId="0" borderId="5" xfId="0" applyFont="1" applyBorder="1" applyAlignment="1">
      <alignment horizontal="center"/>
    </xf>
    <xf numFmtId="0" fontId="10" fillId="0" borderId="1" xfId="0" applyFont="1" applyFill="1" applyBorder="1" applyAlignment="1">
      <alignment horizontal="center"/>
    </xf>
    <xf numFmtId="0" fontId="10" fillId="0" borderId="6" xfId="0" applyFont="1" applyBorder="1" applyAlignment="1">
      <alignment horizontal="center"/>
    </xf>
    <xf numFmtId="0" fontId="10" fillId="0" borderId="1" xfId="0" applyFont="1" applyBorder="1" applyAlignment="1">
      <alignment horizontal="center"/>
    </xf>
    <xf numFmtId="0" fontId="10" fillId="0" borderId="8" xfId="0" applyFont="1" applyBorder="1" applyAlignment="1">
      <alignment horizontal="center"/>
    </xf>
    <xf numFmtId="0" fontId="4" fillId="0" borderId="0" xfId="0" applyFont="1" applyAlignment="1">
      <alignment horizontal="right"/>
    </xf>
    <xf numFmtId="0" fontId="4" fillId="0" borderId="0" xfId="0" applyFont="1" applyFill="1" applyAlignment="1">
      <alignment horizontal="right"/>
    </xf>
    <xf numFmtId="172" fontId="13" fillId="0" borderId="0" xfId="0" applyNumberFormat="1" applyFont="1"/>
    <xf numFmtId="172" fontId="4" fillId="0" borderId="0" xfId="0" applyNumberFormat="1" applyFont="1"/>
    <xf numFmtId="0" fontId="10" fillId="0" borderId="0" xfId="5" applyFont="1" applyAlignment="1">
      <alignment horizontal="centerContinuous"/>
    </xf>
    <xf numFmtId="0" fontId="20" fillId="0" borderId="0" xfId="0" applyFont="1" applyFill="1" applyAlignment="1">
      <alignment horizontal="center"/>
    </xf>
    <xf numFmtId="0" fontId="18" fillId="0" borderId="10" xfId="4" applyFont="1" applyBorder="1" applyAlignment="1">
      <alignment horizontal="center"/>
    </xf>
    <xf numFmtId="0" fontId="18" fillId="0" borderId="7" xfId="4" applyFont="1" applyBorder="1" applyAlignment="1">
      <alignment horizontal="center"/>
    </xf>
    <xf numFmtId="0" fontId="18" fillId="0" borderId="15" xfId="4" applyFont="1" applyBorder="1" applyAlignment="1">
      <alignment horizontal="center"/>
    </xf>
    <xf numFmtId="0" fontId="12" fillId="0" borderId="2" xfId="4" applyFont="1" applyFill="1" applyBorder="1" applyAlignment="1">
      <alignment horizontal="center"/>
    </xf>
    <xf numFmtId="0" fontId="18" fillId="0" borderId="16" xfId="4" applyFont="1" applyBorder="1" applyAlignment="1">
      <alignment horizontal="center"/>
    </xf>
    <xf numFmtId="0" fontId="18" fillId="0" borderId="5" xfId="4" applyFont="1" applyBorder="1" applyAlignment="1">
      <alignment horizontal="center"/>
    </xf>
    <xf numFmtId="168" fontId="24" fillId="0" borderId="10" xfId="4" applyNumberFormat="1" applyFont="1" applyFill="1" applyBorder="1"/>
    <xf numFmtId="168" fontId="4" fillId="0" borderId="7" xfId="4" applyNumberFormat="1" applyFont="1" applyFill="1" applyBorder="1"/>
    <xf numFmtId="169" fontId="18" fillId="0" borderId="0" xfId="4" applyNumberFormat="1" applyFont="1"/>
    <xf numFmtId="168" fontId="24" fillId="0" borderId="15" xfId="4" applyNumberFormat="1" applyFont="1" applyFill="1" applyBorder="1"/>
    <xf numFmtId="168" fontId="24" fillId="0" borderId="16" xfId="4" applyNumberFormat="1" applyFont="1" applyFill="1" applyBorder="1"/>
    <xf numFmtId="168" fontId="4" fillId="0" borderId="5" xfId="4" applyNumberFormat="1" applyFont="1" applyFill="1" applyBorder="1"/>
    <xf numFmtId="17" fontId="4" fillId="0" borderId="13" xfId="0" applyNumberFormat="1" applyFont="1" applyFill="1" applyBorder="1" applyAlignment="1">
      <alignment horizontal="center"/>
    </xf>
    <xf numFmtId="17" fontId="4" fillId="0" borderId="18" xfId="0" applyNumberFormat="1" applyFont="1" applyFill="1" applyBorder="1" applyAlignment="1">
      <alignment horizontal="center"/>
    </xf>
    <xf numFmtId="37" fontId="4" fillId="0" borderId="21" xfId="0" applyNumberFormat="1" applyFont="1" applyFill="1" applyBorder="1"/>
    <xf numFmtId="17" fontId="4" fillId="0" borderId="17" xfId="0" applyNumberFormat="1" applyFont="1" applyFill="1" applyBorder="1" applyAlignment="1">
      <alignment horizontal="center"/>
    </xf>
    <xf numFmtId="17" fontId="4" fillId="0" borderId="25" xfId="0" applyNumberFormat="1" applyFont="1" applyFill="1" applyBorder="1" applyAlignment="1">
      <alignment horizontal="center"/>
    </xf>
    <xf numFmtId="17" fontId="4" fillId="0" borderId="26" xfId="0" applyNumberFormat="1" applyFont="1" applyFill="1" applyBorder="1" applyAlignment="1">
      <alignment horizontal="center"/>
    </xf>
    <xf numFmtId="17" fontId="4" fillId="0" borderId="27" xfId="0" applyNumberFormat="1" applyFont="1" applyFill="1" applyBorder="1" applyAlignment="1">
      <alignment horizontal="center"/>
    </xf>
    <xf numFmtId="0" fontId="4" fillId="0" borderId="19" xfId="0" applyFont="1" applyFill="1" applyBorder="1"/>
    <xf numFmtId="0" fontId="4" fillId="0" borderId="20" xfId="0" applyFont="1" applyFill="1" applyBorder="1"/>
    <xf numFmtId="37" fontId="4" fillId="0" borderId="23" xfId="0" applyNumberFormat="1" applyFont="1" applyFill="1" applyBorder="1"/>
    <xf numFmtId="37" fontId="4" fillId="0" borderId="12" xfId="0" applyNumberFormat="1" applyFont="1" applyFill="1" applyBorder="1"/>
    <xf numFmtId="37" fontId="4" fillId="0" borderId="24" xfId="0" applyNumberFormat="1" applyFont="1" applyFill="1" applyBorder="1"/>
    <xf numFmtId="167" fontId="4" fillId="0" borderId="28" xfId="0" applyNumberFormat="1" applyFont="1" applyFill="1" applyBorder="1"/>
    <xf numFmtId="167" fontId="4" fillId="0" borderId="29" xfId="0" applyNumberFormat="1" applyFont="1" applyFill="1" applyBorder="1"/>
    <xf numFmtId="167" fontId="15" fillId="0" borderId="19" xfId="0" applyNumberFormat="1" applyFont="1" applyFill="1" applyBorder="1"/>
    <xf numFmtId="167" fontId="15" fillId="0" borderId="0" xfId="0" applyNumberFormat="1" applyFont="1" applyFill="1" applyBorder="1"/>
    <xf numFmtId="167" fontId="15" fillId="0" borderId="20" xfId="0" applyNumberFormat="1" applyFont="1" applyFill="1" applyBorder="1"/>
    <xf numFmtId="167" fontId="4" fillId="0" borderId="19" xfId="0" applyNumberFormat="1" applyFont="1" applyFill="1" applyBorder="1"/>
    <xf numFmtId="167" fontId="4" fillId="0" borderId="20" xfId="0" applyNumberFormat="1" applyFont="1" applyFill="1" applyBorder="1"/>
    <xf numFmtId="167" fontId="4" fillId="0" borderId="21" xfId="0" applyNumberFormat="1" applyFont="1" applyFill="1" applyBorder="1"/>
    <xf numFmtId="167" fontId="4" fillId="0" borderId="22" xfId="0" applyNumberFormat="1" applyFont="1" applyFill="1" applyBorder="1"/>
    <xf numFmtId="171" fontId="13" fillId="0" borderId="30" xfId="0" applyNumberFormat="1" applyFont="1" applyFill="1" applyBorder="1"/>
    <xf numFmtId="171" fontId="4" fillId="0" borderId="0" xfId="0" applyNumberFormat="1" applyFont="1" applyFill="1" applyBorder="1"/>
    <xf numFmtId="171" fontId="4" fillId="0" borderId="20" xfId="0" applyNumberFormat="1" applyFont="1" applyFill="1" applyBorder="1"/>
    <xf numFmtId="171" fontId="13" fillId="0" borderId="31" xfId="0" applyNumberFormat="1" applyFont="1" applyFill="1" applyBorder="1"/>
    <xf numFmtId="165" fontId="4" fillId="0" borderId="19" xfId="0" applyNumberFormat="1" applyFont="1" applyFill="1" applyBorder="1"/>
    <xf numFmtId="165" fontId="4" fillId="0" borderId="20" xfId="0" applyNumberFormat="1" applyFont="1" applyFill="1" applyBorder="1"/>
    <xf numFmtId="165" fontId="4" fillId="3" borderId="28" xfId="0" applyNumberFormat="1" applyFont="1" applyFill="1" applyBorder="1"/>
    <xf numFmtId="165" fontId="4" fillId="3" borderId="29" xfId="0" applyNumberFormat="1" applyFont="1" applyFill="1" applyBorder="1"/>
    <xf numFmtId="171" fontId="4" fillId="0" borderId="19" xfId="0" applyNumberFormat="1" applyFont="1" applyFill="1" applyBorder="1"/>
    <xf numFmtId="171" fontId="13" fillId="0" borderId="33" xfId="0" applyNumberFormat="1" applyFont="1" applyFill="1" applyBorder="1"/>
    <xf numFmtId="165" fontId="4" fillId="0" borderId="28" xfId="0" applyNumberFormat="1" applyFont="1" applyFill="1" applyBorder="1"/>
    <xf numFmtId="165" fontId="4" fillId="0" borderId="29" xfId="0" applyNumberFormat="1" applyFont="1" applyFill="1" applyBorder="1"/>
    <xf numFmtId="168" fontId="13" fillId="0" borderId="30" xfId="0" applyNumberFormat="1" applyFont="1" applyFill="1" applyBorder="1"/>
    <xf numFmtId="168" fontId="4" fillId="0" borderId="0" xfId="0" applyNumberFormat="1" applyFont="1" applyFill="1" applyBorder="1"/>
    <xf numFmtId="168" fontId="4" fillId="0" borderId="20" xfId="0" applyNumberFormat="1" applyFont="1" applyFill="1" applyBorder="1"/>
    <xf numFmtId="168" fontId="13" fillId="0" borderId="31" xfId="0" applyNumberFormat="1" applyFont="1" applyFill="1" applyBorder="1"/>
    <xf numFmtId="168" fontId="13" fillId="0" borderId="32" xfId="0" applyNumberFormat="1" applyFont="1" applyFill="1" applyBorder="1"/>
    <xf numFmtId="170" fontId="4" fillId="0" borderId="19" xfId="0" applyNumberFormat="1" applyFont="1" applyFill="1" applyBorder="1"/>
    <xf numFmtId="168" fontId="4" fillId="0" borderId="31" xfId="0" applyNumberFormat="1" applyFont="1" applyFill="1" applyBorder="1"/>
    <xf numFmtId="168" fontId="4" fillId="0" borderId="32" xfId="0" applyNumberFormat="1" applyFont="1" applyFill="1" applyBorder="1"/>
    <xf numFmtId="168" fontId="4" fillId="0" borderId="19" xfId="0" applyNumberFormat="1" applyFont="1" applyFill="1" applyBorder="1"/>
    <xf numFmtId="0" fontId="4" fillId="0" borderId="23" xfId="0" applyFont="1" applyFill="1" applyBorder="1"/>
    <xf numFmtId="0" fontId="4" fillId="0" borderId="12" xfId="0" applyFont="1" applyFill="1" applyBorder="1"/>
    <xf numFmtId="0" fontId="4" fillId="0" borderId="24" xfId="0" applyFont="1" applyFill="1" applyBorder="1"/>
    <xf numFmtId="0" fontId="10" fillId="0" borderId="0" xfId="0" applyFont="1" applyBorder="1" applyAlignment="1">
      <alignment horizontal="center"/>
    </xf>
    <xf numFmtId="42" fontId="4" fillId="0" borderId="3" xfId="0" applyNumberFormat="1" applyFont="1" applyBorder="1"/>
    <xf numFmtId="0" fontId="4" fillId="0" borderId="8" xfId="0" applyFont="1" applyBorder="1" applyAlignment="1">
      <alignment horizontal="centerContinuous"/>
    </xf>
    <xf numFmtId="0" fontId="4" fillId="0" borderId="6" xfId="0" applyFont="1" applyBorder="1" applyAlignment="1">
      <alignment horizontal="centerContinuous"/>
    </xf>
    <xf numFmtId="0" fontId="4" fillId="0" borderId="1" xfId="0" applyFont="1" applyBorder="1" applyAlignment="1">
      <alignment horizontal="centerContinuous"/>
    </xf>
    <xf numFmtId="0" fontId="4" fillId="0" borderId="8" xfId="0" applyFont="1" applyFill="1" applyBorder="1" applyAlignment="1">
      <alignment horizontal="center"/>
    </xf>
    <xf numFmtId="0" fontId="4" fillId="0" borderId="6" xfId="0" applyFont="1" applyBorder="1" applyAlignment="1">
      <alignment horizontal="center"/>
    </xf>
    <xf numFmtId="0" fontId="4" fillId="0" borderId="1" xfId="0" applyFont="1" applyFill="1" applyBorder="1" applyAlignment="1">
      <alignment horizontal="center"/>
    </xf>
    <xf numFmtId="0" fontId="4" fillId="0" borderId="1" xfId="0" applyFont="1" applyBorder="1" applyAlignment="1">
      <alignment horizontal="center"/>
    </xf>
    <xf numFmtId="0" fontId="4" fillId="0" borderId="8" xfId="0" applyFont="1" applyBorder="1" applyAlignment="1">
      <alignment horizontal="center"/>
    </xf>
    <xf numFmtId="3" fontId="4" fillId="0" borderId="0" xfId="0" applyNumberFormat="1" applyFont="1" applyAlignment="1">
      <alignment horizontal="right"/>
    </xf>
    <xf numFmtId="0" fontId="10" fillId="0" borderId="0" xfId="0" applyFont="1" applyBorder="1"/>
    <xf numFmtId="44" fontId="4" fillId="0" borderId="0" xfId="0" applyNumberFormat="1" applyFont="1" applyBorder="1"/>
    <xf numFmtId="37" fontId="12" fillId="6" borderId="0" xfId="0" applyNumberFormat="1" applyFont="1" applyFill="1"/>
    <xf numFmtId="37" fontId="11" fillId="6" borderId="0" xfId="0" applyNumberFormat="1" applyFont="1" applyFill="1"/>
    <xf numFmtId="41" fontId="12" fillId="6" borderId="0" xfId="0" applyNumberFormat="1" applyFont="1" applyFill="1" applyBorder="1"/>
    <xf numFmtId="0" fontId="4" fillId="6" borderId="0" xfId="0" applyFont="1" applyFill="1"/>
    <xf numFmtId="168" fontId="4" fillId="0" borderId="15" xfId="4" applyNumberFormat="1" applyFont="1" applyFill="1" applyBorder="1"/>
    <xf numFmtId="168" fontId="4" fillId="0" borderId="16" xfId="4" applyNumberFormat="1" applyFont="1" applyFill="1" applyBorder="1"/>
    <xf numFmtId="0" fontId="19" fillId="0" borderId="0" xfId="4" applyFont="1"/>
    <xf numFmtId="177" fontId="4" fillId="0" borderId="0" xfId="0" applyNumberFormat="1" applyFont="1"/>
    <xf numFmtId="41" fontId="12" fillId="7" borderId="0" xfId="0" applyNumberFormat="1" applyFont="1" applyFill="1" applyBorder="1"/>
    <xf numFmtId="37" fontId="12" fillId="7" borderId="0" xfId="0" applyNumberFormat="1" applyFont="1" applyFill="1"/>
    <xf numFmtId="0" fontId="0" fillId="0" borderId="0" xfId="0" applyBorder="1" applyAlignment="1">
      <alignment horizontal="center" wrapText="1"/>
    </xf>
    <xf numFmtId="169" fontId="22" fillId="6" borderId="9" xfId="0" applyNumberFormat="1" applyFont="1" applyFill="1" applyBorder="1"/>
    <xf numFmtId="0" fontId="25" fillId="0" borderId="0" xfId="0" applyFont="1" applyAlignment="1">
      <alignment horizontal="center" wrapText="1"/>
    </xf>
    <xf numFmtId="0" fontId="13" fillId="0" borderId="0" xfId="0" applyFont="1" applyAlignment="1">
      <alignment horizontal="center" wrapText="1"/>
    </xf>
    <xf numFmtId="17" fontId="31" fillId="0" borderId="0" xfId="0" applyNumberFormat="1" applyFont="1" applyFill="1" applyAlignment="1">
      <alignment horizontal="center" wrapText="1"/>
    </xf>
    <xf numFmtId="17" fontId="17" fillId="0" borderId="0" xfId="0" applyNumberFormat="1" applyFont="1" applyFill="1" applyAlignment="1">
      <alignment horizontal="center" wrapText="1"/>
    </xf>
    <xf numFmtId="0" fontId="31" fillId="0" borderId="0" xfId="0" applyFont="1" applyAlignment="1">
      <alignment horizontal="center"/>
    </xf>
    <xf numFmtId="0" fontId="17" fillId="0" borderId="0" xfId="0" applyFont="1" applyAlignment="1">
      <alignment horizontal="center"/>
    </xf>
    <xf numFmtId="42" fontId="4" fillId="0" borderId="2" xfId="0" applyNumberFormat="1" applyFont="1" applyBorder="1"/>
    <xf numFmtId="17" fontId="4" fillId="0" borderId="0" xfId="0" applyNumberFormat="1" applyFont="1"/>
    <xf numFmtId="42" fontId="4" fillId="0" borderId="0" xfId="0" applyNumberFormat="1" applyFont="1" applyBorder="1"/>
    <xf numFmtId="44" fontId="4" fillId="0" borderId="0" xfId="0" applyNumberFormat="1" applyFont="1" applyFill="1" applyAlignment="1">
      <alignment horizontal="center" wrapText="1"/>
    </xf>
    <xf numFmtId="17" fontId="32" fillId="0" borderId="0" xfId="0" applyNumberFormat="1" applyFont="1" applyBorder="1"/>
    <xf numFmtId="42" fontId="11" fillId="0" borderId="0" xfId="0" applyNumberFormat="1" applyFont="1"/>
    <xf numFmtId="17" fontId="4" fillId="0" borderId="0" xfId="0" applyNumberFormat="1" applyFont="1" applyBorder="1"/>
    <xf numFmtId="17" fontId="10" fillId="0" borderId="0" xfId="0" applyNumberFormat="1" applyFont="1" applyBorder="1"/>
    <xf numFmtId="42" fontId="11" fillId="0" borderId="0" xfId="0" applyNumberFormat="1" applyFont="1" applyFill="1" applyBorder="1"/>
    <xf numFmtId="0" fontId="17" fillId="0" borderId="0" xfId="0" applyFont="1" applyBorder="1" applyAlignment="1">
      <alignment horizontal="center"/>
    </xf>
    <xf numFmtId="6" fontId="11" fillId="0" borderId="0" xfId="0" applyNumberFormat="1" applyFont="1" applyFill="1" applyBorder="1"/>
    <xf numFmtId="37" fontId="13" fillId="0" borderId="0" xfId="0" applyNumberFormat="1" applyFont="1" applyBorder="1"/>
    <xf numFmtId="3" fontId="4" fillId="0" borderId="0" xfId="0" applyNumberFormat="1" applyFont="1" applyBorder="1"/>
    <xf numFmtId="165" fontId="4" fillId="0" borderId="0" xfId="0" applyNumberFormat="1" applyFont="1" applyBorder="1"/>
    <xf numFmtId="166" fontId="24" fillId="0" borderId="0" xfId="6" applyNumberFormat="1" applyFont="1" applyFill="1" applyBorder="1"/>
    <xf numFmtId="0" fontId="34" fillId="0" borderId="0" xfId="8" applyFill="1"/>
    <xf numFmtId="165" fontId="4" fillId="0" borderId="10" xfId="0" applyNumberFormat="1" applyFont="1" applyFill="1" applyBorder="1"/>
    <xf numFmtId="41" fontId="4" fillId="2" borderId="37" xfId="0" applyNumberFormat="1" applyFont="1" applyFill="1" applyBorder="1"/>
    <xf numFmtId="41" fontId="4" fillId="2" borderId="38" xfId="0" applyNumberFormat="1" applyFont="1" applyFill="1" applyBorder="1"/>
    <xf numFmtId="41" fontId="13" fillId="2" borderId="37" xfId="0" applyNumberFormat="1" applyFont="1" applyFill="1" applyBorder="1"/>
    <xf numFmtId="41" fontId="13" fillId="2" borderId="38" xfId="0" applyNumberFormat="1" applyFont="1" applyFill="1" applyBorder="1"/>
    <xf numFmtId="41" fontId="11" fillId="2" borderId="37" xfId="0" applyNumberFormat="1" applyFont="1" applyFill="1" applyBorder="1"/>
    <xf numFmtId="41" fontId="11" fillId="2" borderId="38" xfId="0" applyNumberFormat="1" applyFont="1" applyFill="1" applyBorder="1"/>
    <xf numFmtId="41" fontId="4" fillId="2" borderId="41" xfId="0" applyNumberFormat="1" applyFont="1" applyFill="1" applyBorder="1" applyAlignment="1"/>
    <xf numFmtId="41" fontId="4" fillId="2" borderId="42" xfId="0" applyNumberFormat="1" applyFont="1" applyFill="1" applyBorder="1" applyAlignment="1"/>
    <xf numFmtId="41" fontId="4" fillId="2" borderId="47" xfId="0" applyNumberFormat="1" applyFont="1" applyFill="1" applyBorder="1"/>
    <xf numFmtId="41" fontId="4" fillId="2" borderId="48" xfId="0" applyNumberFormat="1" applyFont="1" applyFill="1" applyBorder="1"/>
    <xf numFmtId="41" fontId="4" fillId="2" borderId="49" xfId="0" applyNumberFormat="1" applyFont="1" applyFill="1" applyBorder="1"/>
    <xf numFmtId="41" fontId="4" fillId="2" borderId="34" xfId="0" applyNumberFormat="1" applyFont="1" applyFill="1" applyBorder="1"/>
    <xf numFmtId="41" fontId="4" fillId="2" borderId="35" xfId="0" applyNumberFormat="1" applyFont="1" applyFill="1" applyBorder="1"/>
    <xf numFmtId="41" fontId="4" fillId="2" borderId="36" xfId="0" applyNumberFormat="1" applyFont="1" applyFill="1" applyBorder="1"/>
    <xf numFmtId="44" fontId="18" fillId="0" borderId="0" xfId="4" applyNumberFormat="1" applyFont="1"/>
    <xf numFmtId="9" fontId="4" fillId="0" borderId="0" xfId="9" applyFont="1"/>
    <xf numFmtId="0" fontId="10" fillId="0" borderId="0" xfId="0" applyFont="1" applyFill="1" applyBorder="1" applyAlignment="1">
      <alignment horizontal="center"/>
    </xf>
    <xf numFmtId="0" fontId="37" fillId="0" borderId="0" xfId="0" applyFont="1" applyBorder="1" applyAlignment="1">
      <alignment horizontal="left"/>
    </xf>
    <xf numFmtId="169" fontId="4" fillId="0" borderId="0" xfId="9" applyNumberFormat="1" applyFont="1"/>
    <xf numFmtId="171" fontId="12" fillId="0" borderId="0" xfId="0" applyNumberFormat="1" applyFont="1"/>
    <xf numFmtId="172" fontId="12" fillId="0" borderId="0" xfId="0" applyNumberFormat="1" applyFont="1"/>
    <xf numFmtId="41" fontId="13" fillId="2" borderId="39" xfId="0" applyNumberFormat="1" applyFont="1" applyFill="1" applyBorder="1"/>
    <xf numFmtId="41" fontId="13" fillId="2" borderId="2" xfId="0" applyNumberFormat="1" applyFont="1" applyFill="1" applyBorder="1"/>
    <xf numFmtId="41" fontId="4" fillId="0" borderId="14" xfId="0" applyNumberFormat="1" applyFont="1" applyBorder="1" applyAlignment="1">
      <alignment horizontal="center" wrapText="1"/>
    </xf>
    <xf numFmtId="41" fontId="4" fillId="0" borderId="0" xfId="0" applyNumberFormat="1" applyFont="1" applyBorder="1" applyAlignment="1">
      <alignment horizontal="center" wrapText="1"/>
    </xf>
    <xf numFmtId="168" fontId="4" fillId="0" borderId="10" xfId="4" applyNumberFormat="1" applyFont="1" applyFill="1" applyBorder="1"/>
    <xf numFmtId="169" fontId="18" fillId="0" borderId="2" xfId="4" applyNumberFormat="1" applyFont="1" applyBorder="1"/>
    <xf numFmtId="17" fontId="12" fillId="0" borderId="25" xfId="0" applyNumberFormat="1" applyFont="1" applyFill="1" applyBorder="1" applyAlignment="1">
      <alignment horizontal="center"/>
    </xf>
    <xf numFmtId="0" fontId="4" fillId="0" borderId="52" xfId="0" applyFont="1" applyBorder="1"/>
    <xf numFmtId="0" fontId="4" fillId="0" borderId="10" xfId="0" applyFont="1" applyBorder="1"/>
    <xf numFmtId="0" fontId="4" fillId="0" borderId="53" xfId="0" applyFont="1" applyBorder="1"/>
    <xf numFmtId="0" fontId="4" fillId="0" borderId="54" xfId="0" applyFont="1" applyBorder="1"/>
    <xf numFmtId="178" fontId="4" fillId="0" borderId="7" xfId="6" applyNumberFormat="1" applyFont="1" applyBorder="1"/>
    <xf numFmtId="0" fontId="4" fillId="0" borderId="4" xfId="0" applyFont="1" applyBorder="1"/>
    <xf numFmtId="0" fontId="4" fillId="0" borderId="16" xfId="0" applyFont="1" applyBorder="1"/>
    <xf numFmtId="0" fontId="4" fillId="0" borderId="5" xfId="0" applyFont="1" applyBorder="1"/>
    <xf numFmtId="176" fontId="13" fillId="0" borderId="0" xfId="5" applyNumberFormat="1" applyFont="1" applyAlignment="1">
      <alignment horizontal="right"/>
    </xf>
    <xf numFmtId="0" fontId="13" fillId="0" borderId="0" xfId="5" applyFont="1" applyAlignment="1">
      <alignment horizontal="left"/>
    </xf>
    <xf numFmtId="179" fontId="4" fillId="0" borderId="0" xfId="5" applyNumberFormat="1" applyFont="1" applyAlignment="1">
      <alignment horizontal="right"/>
    </xf>
    <xf numFmtId="179" fontId="4" fillId="0" borderId="3" xfId="5" applyNumberFormat="1" applyFont="1" applyBorder="1" applyAlignment="1">
      <alignment horizontal="right"/>
    </xf>
    <xf numFmtId="179" fontId="4" fillId="0" borderId="14" xfId="5" applyNumberFormat="1" applyFont="1" applyBorder="1" applyAlignment="1">
      <alignment horizontal="right"/>
    </xf>
    <xf numFmtId="10" fontId="12" fillId="0" borderId="15" xfId="6" applyNumberFormat="1" applyFont="1" applyBorder="1"/>
    <xf numFmtId="166" fontId="13" fillId="0" borderId="0" xfId="6" applyNumberFormat="1" applyFont="1" applyFill="1" applyBorder="1"/>
    <xf numFmtId="0" fontId="10" fillId="0" borderId="0" xfId="0" applyFont="1" applyAlignment="1">
      <alignment horizontal="center"/>
    </xf>
    <xf numFmtId="0" fontId="26" fillId="0" borderId="8" xfId="0" applyFont="1" applyBorder="1"/>
    <xf numFmtId="0" fontId="26" fillId="0" borderId="1" xfId="0" applyFont="1" applyBorder="1"/>
    <xf numFmtId="0" fontId="26" fillId="0" borderId="9" xfId="0" applyFont="1" applyBorder="1" applyAlignment="1">
      <alignment horizontal="center"/>
    </xf>
    <xf numFmtId="37" fontId="26" fillId="0" borderId="8" xfId="0" applyNumberFormat="1" applyFont="1" applyFill="1" applyBorder="1" applyAlignment="1" applyProtection="1">
      <alignment horizontal="center" vertical="center" wrapText="1"/>
    </xf>
    <xf numFmtId="37" fontId="26" fillId="0" borderId="1" xfId="0" applyNumberFormat="1" applyFont="1" applyFill="1" applyBorder="1" applyAlignment="1" applyProtection="1">
      <alignment horizontal="center" vertical="center" wrapText="1"/>
    </xf>
    <xf numFmtId="37" fontId="26" fillId="0" borderId="6" xfId="0" applyNumberFormat="1" applyFont="1" applyFill="1" applyBorder="1" applyAlignment="1" applyProtection="1">
      <alignment horizontal="center" vertical="center" wrapText="1"/>
    </xf>
    <xf numFmtId="0" fontId="18" fillId="0" borderId="54" xfId="0" applyFont="1" applyBorder="1"/>
    <xf numFmtId="0" fontId="18" fillId="0" borderId="0" xfId="0" applyFont="1" applyBorder="1"/>
    <xf numFmtId="0" fontId="18" fillId="0" borderId="15" xfId="0" applyFont="1" applyBorder="1"/>
    <xf numFmtId="0" fontId="18" fillId="0" borderId="7" xfId="0" applyFont="1" applyBorder="1"/>
    <xf numFmtId="165" fontId="18" fillId="0" borderId="15" xfId="0" applyNumberFormat="1" applyFont="1" applyBorder="1"/>
    <xf numFmtId="165" fontId="18" fillId="0" borderId="0" xfId="0" applyNumberFormat="1" applyFont="1" applyBorder="1"/>
    <xf numFmtId="165" fontId="18" fillId="0" borderId="7" xfId="0" applyNumberFormat="1" applyFont="1" applyBorder="1"/>
    <xf numFmtId="0" fontId="18" fillId="0" borderId="8" xfId="0" applyFont="1" applyFill="1" applyBorder="1"/>
    <xf numFmtId="0" fontId="18" fillId="0" borderId="1" xfId="0" applyFont="1" applyBorder="1"/>
    <xf numFmtId="165" fontId="18" fillId="0" borderId="9" xfId="0" applyNumberFormat="1" applyFont="1" applyBorder="1"/>
    <xf numFmtId="165" fontId="18" fillId="0" borderId="1" xfId="0" applyNumberFormat="1" applyFont="1" applyBorder="1"/>
    <xf numFmtId="165" fontId="18" fillId="0" borderId="6" xfId="0" applyNumberFormat="1" applyFont="1" applyBorder="1"/>
    <xf numFmtId="0" fontId="18" fillId="0" borderId="3" xfId="0" applyFont="1" applyFill="1" applyBorder="1"/>
    <xf numFmtId="167" fontId="18" fillId="0" borderId="0" xfId="0" applyNumberFormat="1" applyFont="1" applyBorder="1"/>
    <xf numFmtId="167" fontId="18" fillId="0" borderId="1" xfId="0" applyNumberFormat="1" applyFont="1" applyBorder="1"/>
    <xf numFmtId="0" fontId="18" fillId="0" borderId="0" xfId="0" applyFont="1" applyFill="1" applyBorder="1"/>
    <xf numFmtId="0" fontId="26" fillId="0" borderId="0" xfId="0" applyFont="1" applyFill="1" applyBorder="1"/>
    <xf numFmtId="0" fontId="18" fillId="0" borderId="52" xfId="0" applyFont="1" applyFill="1" applyBorder="1"/>
    <xf numFmtId="0" fontId="18" fillId="0" borderId="3" xfId="0" applyFont="1" applyBorder="1"/>
    <xf numFmtId="180" fontId="18" fillId="0" borderId="3" xfId="0" applyNumberFormat="1" applyFont="1" applyBorder="1"/>
    <xf numFmtId="168" fontId="18" fillId="0" borderId="3" xfId="0" applyNumberFormat="1" applyFont="1" applyBorder="1"/>
    <xf numFmtId="168" fontId="18" fillId="0" borderId="53" xfId="0" applyNumberFormat="1" applyFont="1" applyBorder="1"/>
    <xf numFmtId="0" fontId="18" fillId="0" borderId="54" xfId="0" applyFont="1" applyFill="1" applyBorder="1"/>
    <xf numFmtId="180" fontId="18" fillId="0" borderId="0" xfId="0" applyNumberFormat="1" applyFont="1" applyBorder="1"/>
    <xf numFmtId="168" fontId="18" fillId="0" borderId="7" xfId="0" applyNumberFormat="1" applyFont="1" applyBorder="1"/>
    <xf numFmtId="180" fontId="18" fillId="0" borderId="1" xfId="0" applyNumberFormat="1" applyFont="1" applyBorder="1"/>
    <xf numFmtId="168" fontId="18" fillId="0" borderId="1" xfId="0" applyNumberFormat="1" applyFont="1" applyBorder="1"/>
    <xf numFmtId="168" fontId="18" fillId="0" borderId="6" xfId="0" applyNumberFormat="1" applyFont="1" applyBorder="1"/>
    <xf numFmtId="167" fontId="13" fillId="0" borderId="1" xfId="0" applyNumberFormat="1" applyFont="1" applyBorder="1"/>
    <xf numFmtId="167" fontId="13" fillId="0" borderId="6" xfId="0" applyNumberFormat="1" applyFont="1" applyBorder="1"/>
    <xf numFmtId="0" fontId="26" fillId="0" borderId="0" xfId="0" applyFont="1" applyAlignment="1">
      <alignment horizontal="center"/>
    </xf>
    <xf numFmtId="0" fontId="26" fillId="0" borderId="0" xfId="0" applyFont="1" applyAlignment="1">
      <alignment horizontal="center" wrapText="1"/>
    </xf>
    <xf numFmtId="0" fontId="26" fillId="0" borderId="8" xfId="0" applyFont="1" applyBorder="1" applyAlignment="1">
      <alignment horizontal="center"/>
    </xf>
    <xf numFmtId="0" fontId="18" fillId="0" borderId="15" xfId="0" applyFont="1" applyBorder="1" applyAlignment="1">
      <alignment horizontal="center"/>
    </xf>
    <xf numFmtId="167" fontId="18" fillId="0" borderId="15" xfId="0" applyNumberFormat="1" applyFont="1" applyBorder="1"/>
    <xf numFmtId="167" fontId="18" fillId="0" borderId="54" xfId="0" applyNumberFormat="1" applyFont="1" applyFill="1" applyBorder="1"/>
    <xf numFmtId="167" fontId="18" fillId="0" borderId="0" xfId="0" applyNumberFormat="1" applyFont="1" applyFill="1" applyBorder="1"/>
    <xf numFmtId="167" fontId="18" fillId="0" borderId="7" xfId="0" applyNumberFormat="1" applyFont="1" applyFill="1" applyBorder="1"/>
    <xf numFmtId="10" fontId="18" fillId="0" borderId="54" xfId="0" applyNumberFormat="1" applyFont="1" applyFill="1" applyBorder="1"/>
    <xf numFmtId="10" fontId="18" fillId="0" borderId="0" xfId="0" applyNumberFormat="1" applyFont="1" applyFill="1" applyBorder="1"/>
    <xf numFmtId="10" fontId="18" fillId="0" borderId="7" xfId="0" applyNumberFormat="1" applyFont="1" applyFill="1" applyBorder="1"/>
    <xf numFmtId="0" fontId="18" fillId="0" borderId="4" xfId="0" applyFont="1" applyBorder="1"/>
    <xf numFmtId="0" fontId="18" fillId="0" borderId="16" xfId="0" applyFont="1" applyBorder="1"/>
    <xf numFmtId="167" fontId="18" fillId="0" borderId="16" xfId="0" applyNumberFormat="1" applyFont="1" applyBorder="1"/>
    <xf numFmtId="10" fontId="18" fillId="0" borderId="4" xfId="0" applyNumberFormat="1" applyFont="1" applyFill="1" applyBorder="1"/>
    <xf numFmtId="10" fontId="18" fillId="0" borderId="2" xfId="0" applyNumberFormat="1" applyFont="1" applyFill="1" applyBorder="1"/>
    <xf numFmtId="10" fontId="18" fillId="0" borderId="5" xfId="0" applyNumberFormat="1" applyFont="1" applyFill="1" applyBorder="1"/>
    <xf numFmtId="0" fontId="18" fillId="0" borderId="0" xfId="0" applyFont="1"/>
    <xf numFmtId="167" fontId="18" fillId="0" borderId="0" xfId="0" applyNumberFormat="1" applyFont="1"/>
    <xf numFmtId="0" fontId="26" fillId="0" borderId="0" xfId="0" applyFont="1"/>
    <xf numFmtId="0" fontId="26" fillId="0" borderId="9" xfId="0" applyFont="1" applyBorder="1"/>
    <xf numFmtId="0" fontId="26" fillId="0" borderId="1" xfId="0" applyFont="1" applyBorder="1" applyAlignment="1">
      <alignment horizontal="center"/>
    </xf>
    <xf numFmtId="0" fontId="26" fillId="0" borderId="6" xfId="0" applyFont="1" applyBorder="1" applyAlignment="1">
      <alignment horizontal="center"/>
    </xf>
    <xf numFmtId="0" fontId="18" fillId="0" borderId="10" xfId="0" applyFont="1" applyBorder="1"/>
    <xf numFmtId="169" fontId="18" fillId="0" borderId="10" xfId="0" applyNumberFormat="1" applyFont="1" applyBorder="1"/>
    <xf numFmtId="0" fontId="18" fillId="0" borderId="15" xfId="0" applyFont="1" applyFill="1" applyBorder="1"/>
    <xf numFmtId="169" fontId="18" fillId="0" borderId="15" xfId="0" applyNumberFormat="1" applyFont="1" applyBorder="1"/>
    <xf numFmtId="169" fontId="18" fillId="0" borderId="0" xfId="0" applyNumberFormat="1" applyFont="1" applyBorder="1"/>
    <xf numFmtId="0" fontId="18" fillId="0" borderId="16" xfId="0" applyFont="1" applyFill="1" applyBorder="1"/>
    <xf numFmtId="169" fontId="18" fillId="0" borderId="16" xfId="0" applyNumberFormat="1" applyFont="1" applyBorder="1"/>
    <xf numFmtId="0" fontId="18" fillId="0" borderId="2" xfId="0" applyFont="1" applyBorder="1"/>
    <xf numFmtId="0" fontId="26" fillId="0" borderId="0" xfId="0" applyFont="1" applyBorder="1"/>
    <xf numFmtId="0" fontId="26" fillId="0" borderId="1" xfId="0" applyFont="1" applyBorder="1" applyAlignment="1">
      <alignment horizontal="center" wrapText="1"/>
    </xf>
    <xf numFmtId="0" fontId="26" fillId="0" borderId="6" xfId="0" applyFont="1" applyBorder="1" applyAlignment="1">
      <alignment horizontal="center" wrapText="1"/>
    </xf>
    <xf numFmtId="42" fontId="18" fillId="0" borderId="0" xfId="0" applyNumberFormat="1" applyFont="1" applyBorder="1"/>
    <xf numFmtId="42" fontId="18" fillId="0" borderId="7" xfId="0" applyNumberFormat="1" applyFont="1" applyBorder="1"/>
    <xf numFmtId="0" fontId="18" fillId="0" borderId="9" xfId="0" applyFont="1" applyBorder="1"/>
    <xf numFmtId="42" fontId="18" fillId="0" borderId="9" xfId="0" applyNumberFormat="1" applyFont="1" applyBorder="1" applyAlignment="1">
      <alignment horizontal="center"/>
    </xf>
    <xf numFmtId="42" fontId="18" fillId="0" borderId="1" xfId="0" applyNumberFormat="1" applyFont="1" applyBorder="1" applyAlignment="1">
      <alignment horizontal="center"/>
    </xf>
    <xf numFmtId="42" fontId="18" fillId="0" borderId="6" xfId="0" applyNumberFormat="1" applyFont="1" applyBorder="1" applyAlignment="1">
      <alignment horizontal="center"/>
    </xf>
    <xf numFmtId="167" fontId="13" fillId="0" borderId="54" xfId="0" applyNumberFormat="1" applyFont="1" applyFill="1" applyBorder="1"/>
    <xf numFmtId="167" fontId="13" fillId="0" borderId="0" xfId="0" applyNumberFormat="1" applyFont="1" applyFill="1" applyBorder="1"/>
    <xf numFmtId="167" fontId="13" fillId="0" borderId="7" xfId="0" applyNumberFormat="1" applyFont="1" applyFill="1" applyBorder="1"/>
    <xf numFmtId="169" fontId="13" fillId="0" borderId="3" xfId="0" applyNumberFormat="1" applyFont="1" applyBorder="1"/>
    <xf numFmtId="169" fontId="13" fillId="0" borderId="53" xfId="0" applyNumberFormat="1" applyFont="1" applyBorder="1"/>
    <xf numFmtId="169" fontId="13" fillId="0" borderId="0" xfId="0" applyNumberFormat="1" applyFont="1" applyBorder="1"/>
    <xf numFmtId="169" fontId="13" fillId="0" borderId="7" xfId="0" applyNumberFormat="1" applyFont="1" applyBorder="1"/>
    <xf numFmtId="0" fontId="13" fillId="0" borderId="0" xfId="0" applyFont="1" applyBorder="1"/>
    <xf numFmtId="9" fontId="13" fillId="0" borderId="0" xfId="0" applyNumberFormat="1" applyFont="1" applyBorder="1"/>
    <xf numFmtId="9" fontId="13" fillId="0" borderId="2" xfId="0" applyNumberFormat="1" applyFont="1" applyBorder="1"/>
    <xf numFmtId="169" fontId="13" fillId="0" borderId="5" xfId="0" applyNumberFormat="1" applyFont="1" applyBorder="1"/>
    <xf numFmtId="42" fontId="13" fillId="0" borderId="15" xfId="0" applyNumberFormat="1" applyFont="1" applyFill="1" applyBorder="1"/>
    <xf numFmtId="168" fontId="18" fillId="0" borderId="0" xfId="0" applyNumberFormat="1" applyFont="1" applyBorder="1"/>
    <xf numFmtId="165" fontId="4" fillId="0" borderId="15" xfId="0" applyNumberFormat="1" applyFont="1" applyBorder="1"/>
    <xf numFmtId="165" fontId="4" fillId="0" borderId="7" xfId="0" applyNumberFormat="1" applyFont="1" applyBorder="1"/>
    <xf numFmtId="171" fontId="4" fillId="0" borderId="0" xfId="0" applyNumberFormat="1" applyFont="1" applyFill="1" applyAlignment="1"/>
    <xf numFmtId="42" fontId="18" fillId="0" borderId="53" xfId="0" applyNumberFormat="1" applyFont="1" applyBorder="1"/>
    <xf numFmtId="42" fontId="18" fillId="0" borderId="5" xfId="0" applyNumberFormat="1" applyFont="1" applyBorder="1"/>
    <xf numFmtId="171" fontId="13" fillId="9" borderId="32" xfId="0" applyNumberFormat="1" applyFont="1" applyFill="1" applyBorder="1"/>
    <xf numFmtId="0" fontId="0" fillId="0" borderId="0" xfId="0" applyAlignment="1">
      <alignment horizontal="center"/>
    </xf>
    <xf numFmtId="0" fontId="10" fillId="0" borderId="8" xfId="0" applyFont="1" applyBorder="1" applyAlignment="1">
      <alignment horizontal="centerContinuous"/>
    </xf>
    <xf numFmtId="0" fontId="10" fillId="0" borderId="6" xfId="0" applyFont="1" applyBorder="1" applyAlignment="1">
      <alignment horizontal="centerContinuous"/>
    </xf>
    <xf numFmtId="0" fontId="10" fillId="0" borderId="1" xfId="0" applyFont="1" applyBorder="1" applyAlignment="1">
      <alignment horizontal="centerContinuous"/>
    </xf>
    <xf numFmtId="169" fontId="22" fillId="10" borderId="9" xfId="0" applyNumberFormat="1" applyFont="1" applyFill="1" applyBorder="1"/>
    <xf numFmtId="43" fontId="12" fillId="0" borderId="0" xfId="4" applyNumberFormat="1" applyFont="1" applyFill="1"/>
    <xf numFmtId="43" fontId="12" fillId="0" borderId="0" xfId="11" applyFont="1" applyFill="1"/>
    <xf numFmtId="39" fontId="12" fillId="0" borderId="0" xfId="4" applyNumberFormat="1" applyFont="1" applyFill="1"/>
    <xf numFmtId="44" fontId="12" fillId="0" borderId="0" xfId="0" applyNumberFormat="1" applyFont="1"/>
    <xf numFmtId="44" fontId="12" fillId="0" borderId="0" xfId="0" applyNumberFormat="1" applyFont="1" applyBorder="1"/>
    <xf numFmtId="171" fontId="12" fillId="0" borderId="0" xfId="4" applyNumberFormat="1" applyFont="1"/>
    <xf numFmtId="171" fontId="12" fillId="0" borderId="0" xfId="4" applyNumberFormat="1" applyFont="1" applyFill="1"/>
    <xf numFmtId="168" fontId="4" fillId="0" borderId="10" xfId="0" applyNumberFormat="1" applyFont="1" applyFill="1" applyBorder="1"/>
    <xf numFmtId="42" fontId="13" fillId="0" borderId="0" xfId="4" applyNumberFormat="1" applyFont="1" applyFill="1"/>
    <xf numFmtId="168" fontId="12" fillId="0" borderId="30" xfId="0" applyNumberFormat="1" applyFont="1" applyFill="1" applyBorder="1"/>
    <xf numFmtId="37" fontId="13" fillId="0" borderId="25" xfId="0" applyNumberFormat="1" applyFont="1" applyFill="1" applyBorder="1"/>
    <xf numFmtId="37" fontId="13" fillId="0" borderId="26" xfId="0" applyNumberFormat="1" applyFont="1" applyFill="1" applyBorder="1"/>
    <xf numFmtId="37" fontId="13" fillId="0" borderId="27" xfId="0" applyNumberFormat="1" applyFont="1" applyFill="1" applyBorder="1"/>
    <xf numFmtId="37" fontId="13" fillId="0" borderId="19" xfId="0" applyNumberFormat="1" applyFont="1" applyFill="1" applyBorder="1"/>
    <xf numFmtId="37" fontId="13" fillId="0" borderId="0" xfId="0" applyNumberFormat="1" applyFont="1" applyFill="1" applyBorder="1"/>
    <xf numFmtId="37" fontId="13" fillId="0" borderId="20" xfId="0" applyNumberFormat="1" applyFont="1" applyFill="1" applyBorder="1"/>
    <xf numFmtId="37" fontId="13" fillId="0" borderId="50" xfId="0" applyNumberFormat="1" applyFont="1" applyFill="1" applyBorder="1"/>
    <xf numFmtId="37" fontId="13" fillId="0" borderId="2" xfId="0" applyNumberFormat="1" applyFont="1" applyFill="1" applyBorder="1"/>
    <xf numFmtId="37" fontId="13" fillId="0" borderId="51" xfId="0" applyNumberFormat="1" applyFont="1" applyFill="1" applyBorder="1"/>
    <xf numFmtId="37" fontId="13" fillId="0" borderId="12" xfId="0" applyNumberFormat="1" applyFont="1" applyFill="1" applyBorder="1"/>
    <xf numFmtId="37" fontId="4" fillId="0" borderId="19" xfId="0" applyNumberFormat="1" applyFont="1" applyFill="1" applyBorder="1"/>
    <xf numFmtId="37" fontId="4" fillId="0" borderId="20" xfId="0" applyNumberFormat="1" applyFont="1" applyFill="1" applyBorder="1"/>
    <xf numFmtId="37" fontId="21" fillId="0" borderId="0" xfId="0" applyNumberFormat="1" applyFont="1" applyFill="1"/>
    <xf numFmtId="37" fontId="21" fillId="0" borderId="19" xfId="0" applyNumberFormat="1" applyFont="1" applyFill="1" applyBorder="1"/>
    <xf numFmtId="37" fontId="21" fillId="0" borderId="0" xfId="0" applyNumberFormat="1" applyFont="1" applyFill="1" applyBorder="1"/>
    <xf numFmtId="37" fontId="21" fillId="0" borderId="20" xfId="0" applyNumberFormat="1" applyFont="1" applyFill="1" applyBorder="1"/>
    <xf numFmtId="37" fontId="21" fillId="0" borderId="21" xfId="0" applyNumberFormat="1" applyFont="1" applyFill="1" applyBorder="1"/>
    <xf numFmtId="37" fontId="21" fillId="0" borderId="3" xfId="0" applyNumberFormat="1" applyFont="1" applyFill="1" applyBorder="1"/>
    <xf numFmtId="37" fontId="21" fillId="0" borderId="22" xfId="0" applyNumberFormat="1" applyFont="1" applyFill="1" applyBorder="1"/>
    <xf numFmtId="3" fontId="21" fillId="0" borderId="0" xfId="0" applyNumberFormat="1" applyFont="1" applyFill="1"/>
    <xf numFmtId="165" fontId="4" fillId="0" borderId="9" xfId="0" applyNumberFormat="1" applyFont="1" applyFill="1" applyBorder="1"/>
    <xf numFmtId="167" fontId="24" fillId="0" borderId="0" xfId="0" applyNumberFormat="1" applyFont="1" applyFill="1" applyBorder="1"/>
    <xf numFmtId="167" fontId="24" fillId="0" borderId="2" xfId="0" applyNumberFormat="1" applyFont="1" applyFill="1" applyBorder="1"/>
    <xf numFmtId="17" fontId="33" fillId="0" borderId="0" xfId="0" applyNumberFormat="1" applyFont="1" applyFill="1"/>
    <xf numFmtId="0" fontId="18" fillId="0" borderId="0" xfId="4" applyFont="1" applyFill="1"/>
    <xf numFmtId="0" fontId="18" fillId="0" borderId="0" xfId="4" applyFont="1" applyFill="1" applyAlignment="1">
      <alignment horizontal="center"/>
    </xf>
    <xf numFmtId="0" fontId="18" fillId="0" borderId="0" xfId="4" applyFont="1" applyFill="1" applyBorder="1" applyAlignment="1">
      <alignment horizontal="center"/>
    </xf>
    <xf numFmtId="3" fontId="25" fillId="0" borderId="0" xfId="4" applyNumberFormat="1" applyFont="1" applyFill="1" applyBorder="1" applyAlignment="1">
      <alignment horizontal="center"/>
    </xf>
    <xf numFmtId="0" fontId="20" fillId="0" borderId="0" xfId="4" applyFont="1" applyFill="1" applyBorder="1" applyAlignment="1">
      <alignment horizontal="center"/>
    </xf>
    <xf numFmtId="0" fontId="20" fillId="0" borderId="0" xfId="4" applyFont="1" applyFill="1" applyBorder="1" applyAlignment="1">
      <alignment horizontal="center" wrapText="1"/>
    </xf>
    <xf numFmtId="0" fontId="18" fillId="0" borderId="2" xfId="4" applyFont="1" applyFill="1" applyBorder="1" applyAlignment="1">
      <alignment horizontal="center"/>
    </xf>
    <xf numFmtId="3" fontId="20" fillId="0" borderId="2" xfId="4" applyNumberFormat="1" applyFont="1" applyFill="1" applyBorder="1" applyAlignment="1">
      <alignment horizontal="center"/>
    </xf>
    <xf numFmtId="3" fontId="18" fillId="0" borderId="0" xfId="4" applyNumberFormat="1" applyFont="1" applyFill="1" applyBorder="1" applyAlignment="1">
      <alignment horizontal="center"/>
    </xf>
    <xf numFmtId="42" fontId="18" fillId="0" borderId="0" xfId="4" applyNumberFormat="1" applyFont="1" applyFill="1" applyBorder="1" applyAlignment="1">
      <alignment horizontal="center"/>
    </xf>
    <xf numFmtId="0" fontId="18" fillId="0" borderId="0" xfId="4" applyFont="1" applyFill="1" applyAlignment="1">
      <alignment horizontal="left"/>
    </xf>
    <xf numFmtId="3" fontId="13" fillId="0" borderId="0" xfId="4" applyNumberFormat="1" applyFont="1" applyFill="1" applyBorder="1"/>
    <xf numFmtId="168" fontId="18" fillId="0" borderId="0" xfId="4" applyNumberFormat="1" applyFont="1" applyFill="1"/>
    <xf numFmtId="42" fontId="18" fillId="0" borderId="0" xfId="4" applyNumberFormat="1" applyFont="1" applyFill="1"/>
    <xf numFmtId="42" fontId="4" fillId="0" borderId="0" xfId="4" applyNumberFormat="1" applyFont="1" applyFill="1"/>
    <xf numFmtId="10" fontId="18" fillId="0" borderId="0" xfId="4" applyNumberFormat="1" applyFont="1" applyFill="1"/>
    <xf numFmtId="3" fontId="13" fillId="0" borderId="2" xfId="4" applyNumberFormat="1" applyFont="1" applyFill="1" applyBorder="1"/>
    <xf numFmtId="168" fontId="18" fillId="0" borderId="2" xfId="4" applyNumberFormat="1" applyFont="1" applyFill="1" applyBorder="1"/>
    <xf numFmtId="3" fontId="18" fillId="0" borderId="3" xfId="4" applyNumberFormat="1" applyFont="1" applyFill="1" applyBorder="1"/>
    <xf numFmtId="42" fontId="18" fillId="0" borderId="3" xfId="4" applyNumberFormat="1" applyFont="1" applyFill="1" applyBorder="1"/>
    <xf numFmtId="42" fontId="4" fillId="0" borderId="3" xfId="4" applyNumberFormat="1" applyFont="1" applyFill="1" applyBorder="1"/>
    <xf numFmtId="10" fontId="18" fillId="0" borderId="3" xfId="4" applyNumberFormat="1" applyFont="1" applyFill="1" applyBorder="1"/>
    <xf numFmtId="171" fontId="21" fillId="0" borderId="0" xfId="4" applyNumberFormat="1" applyFont="1" applyFill="1"/>
    <xf numFmtId="169" fontId="4" fillId="0" borderId="0" xfId="4" applyNumberFormat="1" applyFont="1" applyFill="1"/>
    <xf numFmtId="10" fontId="4" fillId="0" borderId="0" xfId="4" applyNumberFormat="1" applyFont="1" applyFill="1"/>
    <xf numFmtId="3" fontId="18" fillId="0" borderId="0" xfId="4" applyNumberFormat="1" applyFont="1" applyFill="1"/>
    <xf numFmtId="0" fontId="10" fillId="0" borderId="0" xfId="4" applyFont="1" applyFill="1" applyAlignment="1">
      <alignment horizontal="left"/>
    </xf>
    <xf numFmtId="42" fontId="4" fillId="0" borderId="0" xfId="4" applyNumberFormat="1" applyFont="1" applyFill="1" applyBorder="1"/>
    <xf numFmtId="0" fontId="4" fillId="0" borderId="0" xfId="4" applyFont="1" applyFill="1" applyAlignment="1">
      <alignment horizontal="left"/>
    </xf>
    <xf numFmtId="0" fontId="4" fillId="0" borderId="2" xfId="4" applyFont="1" applyFill="1" applyBorder="1" applyAlignment="1">
      <alignment horizontal="left"/>
    </xf>
    <xf numFmtId="0" fontId="4" fillId="0" borderId="3" xfId="4" applyFont="1" applyFill="1" applyBorder="1" applyAlignment="1">
      <alignment horizontal="left"/>
    </xf>
    <xf numFmtId="3" fontId="13" fillId="0" borderId="0" xfId="4" applyNumberFormat="1" applyFont="1" applyFill="1"/>
    <xf numFmtId="0" fontId="4" fillId="0" borderId="2" xfId="4" applyFont="1" applyFill="1" applyBorder="1" applyAlignment="1">
      <alignment horizontal="center"/>
    </xf>
    <xf numFmtId="0" fontId="4" fillId="0" borderId="0" xfId="4" applyFont="1" applyFill="1" applyBorder="1" applyAlignment="1">
      <alignment horizontal="center"/>
    </xf>
    <xf numFmtId="0" fontId="11" fillId="0" borderId="0" xfId="4" applyFont="1" applyFill="1"/>
    <xf numFmtId="173" fontId="4" fillId="0" borderId="0" xfId="4" applyNumberFormat="1" applyFont="1" applyFill="1"/>
    <xf numFmtId="0" fontId="11" fillId="0" borderId="0" xfId="4" applyFont="1" applyFill="1" applyBorder="1"/>
    <xf numFmtId="44" fontId="4" fillId="0" borderId="0" xfId="4" applyNumberFormat="1" applyFont="1" applyFill="1"/>
    <xf numFmtId="44" fontId="11" fillId="0" borderId="0" xfId="4" applyNumberFormat="1" applyFont="1" applyFill="1" applyBorder="1"/>
    <xf numFmtId="44" fontId="4" fillId="0" borderId="0" xfId="4" applyNumberFormat="1" applyFont="1" applyFill="1" applyBorder="1"/>
    <xf numFmtId="173" fontId="4" fillId="0" borderId="0" xfId="4" applyNumberFormat="1" applyFont="1" applyFill="1" applyBorder="1"/>
    <xf numFmtId="44" fontId="4" fillId="0" borderId="3" xfId="4" applyNumberFormat="1" applyFont="1" applyFill="1" applyBorder="1"/>
    <xf numFmtId="171" fontId="11" fillId="0" borderId="0" xfId="4" applyNumberFormat="1" applyFont="1" applyFill="1" applyBorder="1"/>
    <xf numFmtId="171" fontId="4" fillId="0" borderId="3" xfId="4" applyNumberFormat="1" applyFont="1" applyFill="1" applyBorder="1"/>
    <xf numFmtId="171" fontId="13" fillId="0" borderId="0" xfId="4" applyNumberFormat="1" applyFont="1" applyFill="1"/>
    <xf numFmtId="173" fontId="4" fillId="0" borderId="3" xfId="4" applyNumberFormat="1" applyFont="1" applyFill="1" applyBorder="1"/>
    <xf numFmtId="169" fontId="4" fillId="0" borderId="0" xfId="4" applyNumberFormat="1" applyFont="1" applyFill="1" applyBorder="1"/>
    <xf numFmtId="42" fontId="13" fillId="11" borderId="0" xfId="0" applyNumberFormat="1" applyFont="1" applyFill="1"/>
    <xf numFmtId="0" fontId="6" fillId="2" borderId="0" xfId="3" applyFont="1" applyFill="1"/>
    <xf numFmtId="0" fontId="2" fillId="2" borderId="0" xfId="5" applyFill="1"/>
    <xf numFmtId="165" fontId="12" fillId="0" borderId="0" xfId="0" applyNumberFormat="1" applyFont="1" applyFill="1"/>
    <xf numFmtId="42" fontId="12" fillId="6" borderId="0" xfId="0" applyNumberFormat="1" applyFont="1" applyFill="1" applyBorder="1"/>
    <xf numFmtId="42" fontId="12" fillId="0" borderId="0" xfId="0" applyNumberFormat="1" applyFont="1" applyFill="1" applyBorder="1"/>
    <xf numFmtId="42" fontId="12" fillId="10" borderId="0" xfId="0" applyNumberFormat="1" applyFont="1" applyFill="1" applyBorder="1"/>
    <xf numFmtId="42" fontId="12" fillId="0" borderId="3" xfId="0" applyNumberFormat="1" applyFont="1" applyFill="1" applyBorder="1"/>
    <xf numFmtId="42" fontId="12" fillId="0" borderId="0" xfId="0" applyNumberFormat="1" applyFont="1" applyBorder="1"/>
    <xf numFmtId="42" fontId="4" fillId="12" borderId="34" xfId="0" applyNumberFormat="1" applyFont="1" applyFill="1" applyBorder="1"/>
    <xf numFmtId="42" fontId="4" fillId="12" borderId="35" xfId="0" applyNumberFormat="1" applyFont="1" applyFill="1" applyBorder="1"/>
    <xf numFmtId="42" fontId="4" fillId="12" borderId="36" xfId="0" applyNumberFormat="1" applyFont="1" applyFill="1" applyBorder="1"/>
    <xf numFmtId="41" fontId="4" fillId="12" borderId="37" xfId="0" applyNumberFormat="1" applyFont="1" applyFill="1" applyBorder="1"/>
    <xf numFmtId="41" fontId="4" fillId="12" borderId="0" xfId="0" applyNumberFormat="1" applyFont="1" applyFill="1" applyBorder="1"/>
    <xf numFmtId="41" fontId="4" fillId="12" borderId="38" xfId="0" applyNumberFormat="1" applyFont="1" applyFill="1" applyBorder="1"/>
    <xf numFmtId="41" fontId="13" fillId="12" borderId="37" xfId="0" applyNumberFormat="1" applyFont="1" applyFill="1" applyBorder="1"/>
    <xf numFmtId="41" fontId="13" fillId="12" borderId="0" xfId="0" applyNumberFormat="1" applyFont="1" applyFill="1" applyBorder="1"/>
    <xf numFmtId="41" fontId="13" fillId="12" borderId="38" xfId="0" applyNumberFormat="1" applyFont="1" applyFill="1" applyBorder="1"/>
    <xf numFmtId="41" fontId="11" fillId="12" borderId="37" xfId="0" applyNumberFormat="1" applyFont="1" applyFill="1" applyBorder="1"/>
    <xf numFmtId="41" fontId="11" fillId="12" borderId="0" xfId="0" applyNumberFormat="1" applyFont="1" applyFill="1" applyBorder="1"/>
    <xf numFmtId="41" fontId="11" fillId="12" borderId="38" xfId="0" applyNumberFormat="1" applyFont="1" applyFill="1" applyBorder="1"/>
    <xf numFmtId="41" fontId="13" fillId="12" borderId="39" xfId="0" applyNumberFormat="1" applyFont="1" applyFill="1" applyBorder="1"/>
    <xf numFmtId="41" fontId="13" fillId="12" borderId="2" xfId="0" applyNumberFormat="1" applyFont="1" applyFill="1" applyBorder="1"/>
    <xf numFmtId="41" fontId="13" fillId="12" borderId="40" xfId="0" applyNumberFormat="1" applyFont="1" applyFill="1" applyBorder="1"/>
    <xf numFmtId="41" fontId="4" fillId="12" borderId="41" xfId="0" applyNumberFormat="1" applyFont="1" applyFill="1" applyBorder="1" applyAlignment="1"/>
    <xf numFmtId="41" fontId="4" fillId="12" borderId="1" xfId="0" applyNumberFormat="1" applyFont="1" applyFill="1" applyBorder="1" applyAlignment="1"/>
    <xf numFmtId="41" fontId="4" fillId="12" borderId="42" xfId="0" applyNumberFormat="1" applyFont="1" applyFill="1" applyBorder="1" applyAlignment="1"/>
    <xf numFmtId="41" fontId="4" fillId="12" borderId="34" xfId="0" applyNumberFormat="1" applyFont="1" applyFill="1" applyBorder="1"/>
    <xf numFmtId="41" fontId="4" fillId="12" borderId="35" xfId="0" applyNumberFormat="1" applyFont="1" applyFill="1" applyBorder="1"/>
    <xf numFmtId="41" fontId="4" fillId="12" borderId="36" xfId="0" applyNumberFormat="1" applyFont="1" applyFill="1" applyBorder="1"/>
    <xf numFmtId="41" fontId="4" fillId="12" borderId="41" xfId="0" applyNumberFormat="1" applyFont="1" applyFill="1" applyBorder="1"/>
    <xf numFmtId="41" fontId="4" fillId="12" borderId="1" xfId="0" applyNumberFormat="1" applyFont="1" applyFill="1" applyBorder="1"/>
    <xf numFmtId="41" fontId="4" fillId="12" borderId="42" xfId="0" applyNumberFormat="1" applyFont="1" applyFill="1" applyBorder="1"/>
    <xf numFmtId="41" fontId="12" fillId="12" borderId="37" xfId="0" applyNumberFormat="1" applyFont="1" applyFill="1" applyBorder="1"/>
    <xf numFmtId="41" fontId="12" fillId="12" borderId="0" xfId="0" applyNumberFormat="1" applyFont="1" applyFill="1" applyBorder="1"/>
    <xf numFmtId="41" fontId="17" fillId="12" borderId="37" xfId="0" applyNumberFormat="1" applyFont="1" applyFill="1" applyBorder="1" applyAlignment="1">
      <alignment horizontal="center" wrapText="1"/>
    </xf>
    <xf numFmtId="41" fontId="17" fillId="12" borderId="0" xfId="0" applyNumberFormat="1" applyFont="1" applyFill="1" applyBorder="1" applyAlignment="1">
      <alignment horizontal="center" wrapText="1"/>
    </xf>
    <xf numFmtId="41" fontId="17" fillId="12" borderId="38" xfId="0" applyNumberFormat="1" applyFont="1" applyFill="1" applyBorder="1" applyAlignment="1">
      <alignment horizontal="center" wrapText="1"/>
    </xf>
    <xf numFmtId="41" fontId="4" fillId="12" borderId="43" xfId="0" applyNumberFormat="1" applyFont="1" applyFill="1" applyBorder="1"/>
    <xf numFmtId="41" fontId="4" fillId="12" borderId="12" xfId="0" applyNumberFormat="1" applyFont="1" applyFill="1" applyBorder="1"/>
    <xf numFmtId="41" fontId="4" fillId="12" borderId="44" xfId="0" applyNumberFormat="1" applyFont="1" applyFill="1" applyBorder="1"/>
    <xf numFmtId="41" fontId="4" fillId="12" borderId="45" xfId="0" applyNumberFormat="1" applyFont="1" applyFill="1" applyBorder="1"/>
    <xf numFmtId="41" fontId="4" fillId="12" borderId="13" xfId="0" applyNumberFormat="1" applyFont="1" applyFill="1" applyBorder="1"/>
    <xf numFmtId="41" fontId="4" fillId="12" borderId="46" xfId="0" applyNumberFormat="1" applyFont="1" applyFill="1" applyBorder="1"/>
    <xf numFmtId="41" fontId="4" fillId="12" borderId="47" xfId="0" applyNumberFormat="1" applyFont="1" applyFill="1" applyBorder="1"/>
    <xf numFmtId="41" fontId="4" fillId="12" borderId="48" xfId="0" applyNumberFormat="1" applyFont="1" applyFill="1" applyBorder="1"/>
    <xf numFmtId="41" fontId="4" fillId="12" borderId="49" xfId="0" applyNumberFormat="1" applyFont="1" applyFill="1" applyBorder="1"/>
    <xf numFmtId="165" fontId="13" fillId="12" borderId="34" xfId="10" applyNumberFormat="1" applyFont="1" applyFill="1" applyBorder="1"/>
    <xf numFmtId="165" fontId="13" fillId="12" borderId="35" xfId="10" applyNumberFormat="1" applyFont="1" applyFill="1" applyBorder="1"/>
    <xf numFmtId="165" fontId="13" fillId="12" borderId="36" xfId="10" applyNumberFormat="1" applyFont="1" applyFill="1" applyBorder="1"/>
    <xf numFmtId="165" fontId="13" fillId="12" borderId="39" xfId="10" applyNumberFormat="1" applyFont="1" applyFill="1" applyBorder="1"/>
    <xf numFmtId="165" fontId="13" fillId="12" borderId="2" xfId="10" applyNumberFormat="1" applyFont="1" applyFill="1" applyBorder="1"/>
    <xf numFmtId="165" fontId="13" fillId="12" borderId="40" xfId="10" applyNumberFormat="1" applyFont="1" applyFill="1" applyBorder="1"/>
    <xf numFmtId="165" fontId="4" fillId="12" borderId="47" xfId="10" applyNumberFormat="1" applyFont="1" applyFill="1" applyBorder="1"/>
    <xf numFmtId="165" fontId="4" fillId="12" borderId="48" xfId="10" applyNumberFormat="1" applyFont="1" applyFill="1" applyBorder="1"/>
    <xf numFmtId="165" fontId="4" fillId="12" borderId="49" xfId="10" applyNumberFormat="1" applyFont="1" applyFill="1" applyBorder="1"/>
    <xf numFmtId="0" fontId="23" fillId="0" borderId="0" xfId="0" applyFont="1" applyBorder="1" applyAlignment="1">
      <alignment horizontal="center" wrapText="1"/>
    </xf>
    <xf numFmtId="0" fontId="0" fillId="0" borderId="0" xfId="0" applyBorder="1" applyAlignment="1">
      <alignment wrapText="1"/>
    </xf>
    <xf numFmtId="0" fontId="10" fillId="0" borderId="0" xfId="0" applyFont="1" applyBorder="1" applyAlignment="1">
      <alignment horizontal="center" wrapText="1"/>
    </xf>
    <xf numFmtId="0" fontId="2" fillId="0" borderId="0" xfId="0" applyFont="1" applyBorder="1" applyAlignment="1">
      <alignment wrapText="1"/>
    </xf>
    <xf numFmtId="0" fontId="35" fillId="0" borderId="0" xfId="0" applyFont="1" applyBorder="1" applyAlignment="1">
      <alignment wrapText="1"/>
    </xf>
    <xf numFmtId="0" fontId="4" fillId="0" borderId="0" xfId="0" applyFont="1" applyAlignment="1">
      <alignment wrapText="1"/>
    </xf>
    <xf numFmtId="0" fontId="4" fillId="10" borderId="0" xfId="0" applyFont="1" applyFill="1" applyAlignment="1">
      <alignment wrapText="1"/>
    </xf>
    <xf numFmtId="0" fontId="4" fillId="6" borderId="0" xfId="0" applyFont="1" applyFill="1" applyAlignment="1">
      <alignment wrapText="1"/>
    </xf>
    <xf numFmtId="0" fontId="10" fillId="0" borderId="0" xfId="0" applyFont="1" applyAlignment="1">
      <alignment horizontal="center" vertical="center" wrapText="1"/>
    </xf>
    <xf numFmtId="0" fontId="4" fillId="0" borderId="0" xfId="0" applyFont="1" applyAlignment="1">
      <alignment horizontal="center" wrapText="1"/>
    </xf>
    <xf numFmtId="0" fontId="4" fillId="0" borderId="10" xfId="0" applyFont="1" applyBorder="1" applyAlignment="1">
      <alignment horizontal="center" wrapText="1"/>
    </xf>
    <xf numFmtId="0" fontId="0" fillId="0" borderId="16" xfId="0" applyBorder="1" applyAlignment="1">
      <alignment horizontal="center" wrapText="1"/>
    </xf>
    <xf numFmtId="0" fontId="25" fillId="0" borderId="0" xfId="0" applyFont="1" applyAlignment="1">
      <alignment horizontal="center"/>
    </xf>
    <xf numFmtId="0" fontId="10" fillId="0" borderId="0" xfId="0" applyFont="1" applyAlignment="1">
      <alignment horizontal="center"/>
    </xf>
    <xf numFmtId="0" fontId="23" fillId="0" borderId="0" xfId="4" applyFont="1" applyFill="1" applyAlignment="1">
      <alignment horizontal="center"/>
    </xf>
    <xf numFmtId="0" fontId="10" fillId="0" borderId="0" xfId="4" applyFont="1" applyFill="1" applyAlignment="1">
      <alignment horizontal="center"/>
    </xf>
    <xf numFmtId="0" fontId="26" fillId="0" borderId="0" xfId="4" applyFont="1" applyFill="1" applyAlignment="1">
      <alignment horizontal="center"/>
    </xf>
    <xf numFmtId="0" fontId="18" fillId="0" borderId="8" xfId="4" applyFont="1" applyBorder="1" applyAlignment="1">
      <alignment horizontal="center" wrapText="1"/>
    </xf>
    <xf numFmtId="0" fontId="4" fillId="0" borderId="6" xfId="0" applyFont="1" applyBorder="1" applyAlignment="1">
      <alignment horizontal="center" wrapText="1"/>
    </xf>
    <xf numFmtId="0" fontId="23" fillId="0" borderId="0" xfId="4" applyFont="1" applyAlignment="1">
      <alignment horizontal="center"/>
    </xf>
    <xf numFmtId="0" fontId="10" fillId="0" borderId="0" xfId="4" applyFont="1" applyAlignment="1">
      <alignment horizontal="center"/>
    </xf>
    <xf numFmtId="0" fontId="4" fillId="0" borderId="1" xfId="0" applyFont="1" applyBorder="1" applyAlignment="1">
      <alignment horizontal="center" wrapText="1"/>
    </xf>
    <xf numFmtId="0" fontId="4" fillId="0" borderId="2" xfId="0" applyFont="1" applyFill="1" applyBorder="1" applyAlignment="1">
      <alignment horizontal="center" wrapText="1"/>
    </xf>
    <xf numFmtId="0" fontId="0" fillId="0" borderId="2" xfId="0" applyBorder="1" applyAlignment="1">
      <alignment horizontal="center" wrapText="1"/>
    </xf>
    <xf numFmtId="0" fontId="4" fillId="0" borderId="2" xfId="4" applyFont="1" applyBorder="1" applyAlignment="1">
      <alignment horizontal="center" wrapText="1"/>
    </xf>
    <xf numFmtId="0" fontId="25" fillId="0" borderId="0" xfId="4" applyFont="1" applyFill="1" applyAlignment="1">
      <alignment horizontal="center" wrapText="1"/>
    </xf>
    <xf numFmtId="0" fontId="10" fillId="0" borderId="0" xfId="4" applyFont="1" applyAlignment="1">
      <alignment horizontal="center" wrapText="1"/>
    </xf>
    <xf numFmtId="0" fontId="4" fillId="0" borderId="2" xfId="4" applyFont="1" applyFill="1" applyBorder="1" applyAlignment="1">
      <alignment horizontal="center" wrapText="1"/>
    </xf>
    <xf numFmtId="0" fontId="0" fillId="0" borderId="2" xfId="0" applyFill="1" applyBorder="1" applyAlignment="1">
      <alignment horizontal="center" wrapText="1"/>
    </xf>
    <xf numFmtId="0" fontId="23" fillId="0" borderId="0" xfId="0" applyFont="1" applyFill="1" applyAlignment="1">
      <alignment horizontal="center" wrapText="1"/>
    </xf>
    <xf numFmtId="0" fontId="24" fillId="0" borderId="0" xfId="0" applyFont="1" applyAlignment="1">
      <alignment horizontal="center" wrapText="1"/>
    </xf>
    <xf numFmtId="0" fontId="10" fillId="0" borderId="0" xfId="0" applyFont="1" applyFill="1" applyAlignment="1">
      <alignment horizontal="center" wrapText="1"/>
    </xf>
    <xf numFmtId="0" fontId="10" fillId="5" borderId="0" xfId="0" applyFont="1" applyFill="1" applyAlignment="1">
      <alignment horizontal="center" wrapText="1"/>
    </xf>
    <xf numFmtId="0" fontId="4" fillId="5" borderId="0" xfId="0" applyFont="1" applyFill="1" applyAlignment="1">
      <alignment wrapText="1"/>
    </xf>
    <xf numFmtId="0" fontId="0" fillId="0" borderId="0" xfId="0" applyAlignment="1">
      <alignment wrapText="1"/>
    </xf>
    <xf numFmtId="0" fontId="10" fillId="5" borderId="0" xfId="0" applyFont="1" applyFill="1" applyBorder="1" applyAlignment="1">
      <alignment horizontal="center" wrapText="1"/>
    </xf>
    <xf numFmtId="0" fontId="4" fillId="5" borderId="0" xfId="0" applyFont="1" applyFill="1" applyBorder="1" applyAlignment="1">
      <alignment horizontal="center" wrapText="1"/>
    </xf>
    <xf numFmtId="0" fontId="0" fillId="0" borderId="0" xfId="0" applyBorder="1" applyAlignment="1">
      <alignment horizontal="center" wrapText="1"/>
    </xf>
    <xf numFmtId="0" fontId="25" fillId="0" borderId="0" xfId="0" applyFont="1" applyAlignment="1">
      <alignment horizontal="center" wrapText="1"/>
    </xf>
    <xf numFmtId="0" fontId="13" fillId="0" borderId="0" xfId="0" applyFont="1" applyAlignment="1">
      <alignment horizontal="center" wrapText="1"/>
    </xf>
    <xf numFmtId="0" fontId="10" fillId="0" borderId="0" xfId="0" applyFont="1" applyAlignment="1">
      <alignment horizontal="center" wrapText="1"/>
    </xf>
    <xf numFmtId="0" fontId="4" fillId="5" borderId="0" xfId="0" applyFont="1" applyFill="1" applyAlignment="1">
      <alignment horizontal="center" wrapText="1"/>
    </xf>
    <xf numFmtId="0" fontId="23" fillId="0" borderId="0" xfId="0" applyFont="1" applyAlignment="1">
      <alignment horizontal="center" wrapText="1"/>
    </xf>
    <xf numFmtId="0" fontId="39" fillId="0" borderId="0" xfId="0" applyFont="1" applyFill="1"/>
  </cellXfs>
  <cellStyles count="12">
    <cellStyle name="Comma" xfId="1" builtinId="3"/>
    <cellStyle name="Comma 5" xfId="11"/>
    <cellStyle name="Currency" xfId="10" builtinId="4"/>
    <cellStyle name="Currency 2" xfId="7"/>
    <cellStyle name="Neutral" xfId="8" builtinId="28"/>
    <cellStyle name="Normal" xfId="0" builtinId="0"/>
    <cellStyle name="Normal - Style1 2 2 3 4" xfId="5"/>
    <cellStyle name="Normal 2 2" xfId="3"/>
    <cellStyle name="Normal 5" xfId="4"/>
    <cellStyle name="Percent" xfId="9" builtinId="5"/>
    <cellStyle name="Percent 10" xfId="6"/>
    <cellStyle name="Report Heading" xfId="2"/>
  </cellStyles>
  <dxfs count="0"/>
  <tableStyles count="0" defaultTableStyle="TableStyleMedium9" defaultPivotStyle="PivotStyleLight16"/>
  <colors>
    <mruColors>
      <color rgb="FF0000FF"/>
      <color rgb="FF008080"/>
      <color rgb="FF009999"/>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8.xml"/><Relationship Id="rId21" Type="http://schemas.openxmlformats.org/officeDocument/2006/relationships/externalLink" Target="externalLinks/externalLink3.xml"/><Relationship Id="rId42" Type="http://schemas.openxmlformats.org/officeDocument/2006/relationships/externalLink" Target="externalLinks/externalLink24.xml"/><Relationship Id="rId47" Type="http://schemas.openxmlformats.org/officeDocument/2006/relationships/externalLink" Target="externalLinks/externalLink29.xml"/><Relationship Id="rId63" Type="http://schemas.openxmlformats.org/officeDocument/2006/relationships/externalLink" Target="externalLinks/externalLink45.xml"/><Relationship Id="rId68" Type="http://schemas.openxmlformats.org/officeDocument/2006/relationships/externalLink" Target="externalLinks/externalLink50.xml"/><Relationship Id="rId84" Type="http://schemas.openxmlformats.org/officeDocument/2006/relationships/customXml" Target="../customXml/item2.xml"/><Relationship Id="rId16" Type="http://schemas.openxmlformats.org/officeDocument/2006/relationships/worksheet" Target="worksheets/sheet15.xml"/><Relationship Id="rId11" Type="http://schemas.openxmlformats.org/officeDocument/2006/relationships/worksheet" Target="worksheets/sheet11.xml"/><Relationship Id="rId32" Type="http://schemas.openxmlformats.org/officeDocument/2006/relationships/externalLink" Target="externalLinks/externalLink14.xml"/><Relationship Id="rId37" Type="http://schemas.openxmlformats.org/officeDocument/2006/relationships/externalLink" Target="externalLinks/externalLink19.xml"/><Relationship Id="rId53" Type="http://schemas.openxmlformats.org/officeDocument/2006/relationships/externalLink" Target="externalLinks/externalLink35.xml"/><Relationship Id="rId58" Type="http://schemas.openxmlformats.org/officeDocument/2006/relationships/externalLink" Target="externalLinks/externalLink40.xml"/><Relationship Id="rId74" Type="http://schemas.openxmlformats.org/officeDocument/2006/relationships/externalLink" Target="externalLinks/externalLink56.xml"/><Relationship Id="rId79" Type="http://schemas.openxmlformats.org/officeDocument/2006/relationships/theme" Target="theme/theme1.xml"/><Relationship Id="rId5" Type="http://schemas.openxmlformats.org/officeDocument/2006/relationships/worksheet" Target="worksheets/sheet5.xml"/><Relationship Id="rId19" Type="http://schemas.openxmlformats.org/officeDocument/2006/relationships/externalLink" Target="externalLinks/externalLink1.xml"/><Relationship Id="rId14" Type="http://schemas.openxmlformats.org/officeDocument/2006/relationships/worksheet" Target="worksheets/sheet13.xml"/><Relationship Id="rId22" Type="http://schemas.openxmlformats.org/officeDocument/2006/relationships/externalLink" Target="externalLinks/externalLink4.xml"/><Relationship Id="rId27" Type="http://schemas.openxmlformats.org/officeDocument/2006/relationships/externalLink" Target="externalLinks/externalLink9.xml"/><Relationship Id="rId30" Type="http://schemas.openxmlformats.org/officeDocument/2006/relationships/externalLink" Target="externalLinks/externalLink12.xml"/><Relationship Id="rId35" Type="http://schemas.openxmlformats.org/officeDocument/2006/relationships/externalLink" Target="externalLinks/externalLink17.xml"/><Relationship Id="rId43" Type="http://schemas.openxmlformats.org/officeDocument/2006/relationships/externalLink" Target="externalLinks/externalLink25.xml"/><Relationship Id="rId48" Type="http://schemas.openxmlformats.org/officeDocument/2006/relationships/externalLink" Target="externalLinks/externalLink30.xml"/><Relationship Id="rId56" Type="http://schemas.openxmlformats.org/officeDocument/2006/relationships/externalLink" Target="externalLinks/externalLink38.xml"/><Relationship Id="rId64" Type="http://schemas.openxmlformats.org/officeDocument/2006/relationships/externalLink" Target="externalLinks/externalLink46.xml"/><Relationship Id="rId69" Type="http://schemas.openxmlformats.org/officeDocument/2006/relationships/externalLink" Target="externalLinks/externalLink51.xml"/><Relationship Id="rId77" Type="http://schemas.openxmlformats.org/officeDocument/2006/relationships/externalLink" Target="externalLinks/externalLink59.xml"/><Relationship Id="rId8" Type="http://schemas.openxmlformats.org/officeDocument/2006/relationships/worksheet" Target="worksheets/sheet8.xml"/><Relationship Id="rId51" Type="http://schemas.openxmlformats.org/officeDocument/2006/relationships/externalLink" Target="externalLinks/externalLink33.xml"/><Relationship Id="rId72" Type="http://schemas.openxmlformats.org/officeDocument/2006/relationships/externalLink" Target="externalLinks/externalLink54.xml"/><Relationship Id="rId80" Type="http://schemas.openxmlformats.org/officeDocument/2006/relationships/styles" Target="styles.xml"/><Relationship Id="rId85" Type="http://schemas.openxmlformats.org/officeDocument/2006/relationships/customXml" Target="../customXml/item3.xml"/><Relationship Id="rId3" Type="http://schemas.openxmlformats.org/officeDocument/2006/relationships/worksheet" Target="worksheets/sheet3.xml"/><Relationship Id="rId12" Type="http://schemas.openxmlformats.org/officeDocument/2006/relationships/chartsheet" Target="chartsheets/sheet1.xml"/><Relationship Id="rId17" Type="http://schemas.openxmlformats.org/officeDocument/2006/relationships/worksheet" Target="worksheets/sheet16.xml"/><Relationship Id="rId25" Type="http://schemas.openxmlformats.org/officeDocument/2006/relationships/externalLink" Target="externalLinks/externalLink7.xml"/><Relationship Id="rId33" Type="http://schemas.openxmlformats.org/officeDocument/2006/relationships/externalLink" Target="externalLinks/externalLink15.xml"/><Relationship Id="rId38" Type="http://schemas.openxmlformats.org/officeDocument/2006/relationships/externalLink" Target="externalLinks/externalLink20.xml"/><Relationship Id="rId46" Type="http://schemas.openxmlformats.org/officeDocument/2006/relationships/externalLink" Target="externalLinks/externalLink28.xml"/><Relationship Id="rId59" Type="http://schemas.openxmlformats.org/officeDocument/2006/relationships/externalLink" Target="externalLinks/externalLink41.xml"/><Relationship Id="rId67" Type="http://schemas.openxmlformats.org/officeDocument/2006/relationships/externalLink" Target="externalLinks/externalLink49.xml"/><Relationship Id="rId20" Type="http://schemas.openxmlformats.org/officeDocument/2006/relationships/externalLink" Target="externalLinks/externalLink2.xml"/><Relationship Id="rId41" Type="http://schemas.openxmlformats.org/officeDocument/2006/relationships/externalLink" Target="externalLinks/externalLink23.xml"/><Relationship Id="rId54" Type="http://schemas.openxmlformats.org/officeDocument/2006/relationships/externalLink" Target="externalLinks/externalLink36.xml"/><Relationship Id="rId62" Type="http://schemas.openxmlformats.org/officeDocument/2006/relationships/externalLink" Target="externalLinks/externalLink44.xml"/><Relationship Id="rId70" Type="http://schemas.openxmlformats.org/officeDocument/2006/relationships/externalLink" Target="externalLinks/externalLink52.xml"/><Relationship Id="rId75" Type="http://schemas.openxmlformats.org/officeDocument/2006/relationships/externalLink" Target="externalLinks/externalLink57.xml"/><Relationship Id="rId83"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4.xml"/><Relationship Id="rId23" Type="http://schemas.openxmlformats.org/officeDocument/2006/relationships/externalLink" Target="externalLinks/externalLink5.xml"/><Relationship Id="rId28" Type="http://schemas.openxmlformats.org/officeDocument/2006/relationships/externalLink" Target="externalLinks/externalLink10.xml"/><Relationship Id="rId36" Type="http://schemas.openxmlformats.org/officeDocument/2006/relationships/externalLink" Target="externalLinks/externalLink18.xml"/><Relationship Id="rId49" Type="http://schemas.openxmlformats.org/officeDocument/2006/relationships/externalLink" Target="externalLinks/externalLink31.xml"/><Relationship Id="rId57" Type="http://schemas.openxmlformats.org/officeDocument/2006/relationships/externalLink" Target="externalLinks/externalLink39.xml"/><Relationship Id="rId10" Type="http://schemas.openxmlformats.org/officeDocument/2006/relationships/worksheet" Target="worksheets/sheet10.xml"/><Relationship Id="rId31" Type="http://schemas.openxmlformats.org/officeDocument/2006/relationships/externalLink" Target="externalLinks/externalLink13.xml"/><Relationship Id="rId44" Type="http://schemas.openxmlformats.org/officeDocument/2006/relationships/externalLink" Target="externalLinks/externalLink26.xml"/><Relationship Id="rId52" Type="http://schemas.openxmlformats.org/officeDocument/2006/relationships/externalLink" Target="externalLinks/externalLink34.xml"/><Relationship Id="rId60" Type="http://schemas.openxmlformats.org/officeDocument/2006/relationships/externalLink" Target="externalLinks/externalLink42.xml"/><Relationship Id="rId65" Type="http://schemas.openxmlformats.org/officeDocument/2006/relationships/externalLink" Target="externalLinks/externalLink47.xml"/><Relationship Id="rId73" Type="http://schemas.openxmlformats.org/officeDocument/2006/relationships/externalLink" Target="externalLinks/externalLink55.xml"/><Relationship Id="rId78" Type="http://schemas.openxmlformats.org/officeDocument/2006/relationships/externalLink" Target="externalLinks/externalLink60.xml"/><Relationship Id="rId81" Type="http://schemas.openxmlformats.org/officeDocument/2006/relationships/sharedStrings" Target="sharedStrings.xml"/><Relationship Id="rId86"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2.xml"/><Relationship Id="rId18" Type="http://schemas.openxmlformats.org/officeDocument/2006/relationships/worksheet" Target="worksheets/sheet17.xml"/><Relationship Id="rId39" Type="http://schemas.openxmlformats.org/officeDocument/2006/relationships/externalLink" Target="externalLinks/externalLink21.xml"/><Relationship Id="rId34" Type="http://schemas.openxmlformats.org/officeDocument/2006/relationships/externalLink" Target="externalLinks/externalLink16.xml"/><Relationship Id="rId50" Type="http://schemas.openxmlformats.org/officeDocument/2006/relationships/externalLink" Target="externalLinks/externalLink32.xml"/><Relationship Id="rId55" Type="http://schemas.openxmlformats.org/officeDocument/2006/relationships/externalLink" Target="externalLinks/externalLink37.xml"/><Relationship Id="rId76" Type="http://schemas.openxmlformats.org/officeDocument/2006/relationships/externalLink" Target="externalLinks/externalLink58.xml"/><Relationship Id="rId7" Type="http://schemas.openxmlformats.org/officeDocument/2006/relationships/worksheet" Target="worksheets/sheet7.xml"/><Relationship Id="rId71" Type="http://schemas.openxmlformats.org/officeDocument/2006/relationships/externalLink" Target="externalLinks/externalLink53.xml"/><Relationship Id="rId2" Type="http://schemas.openxmlformats.org/officeDocument/2006/relationships/worksheet" Target="worksheets/sheet2.xml"/><Relationship Id="rId29" Type="http://schemas.openxmlformats.org/officeDocument/2006/relationships/externalLink" Target="externalLinks/externalLink11.xml"/><Relationship Id="rId24" Type="http://schemas.openxmlformats.org/officeDocument/2006/relationships/externalLink" Target="externalLinks/externalLink6.xml"/><Relationship Id="rId40" Type="http://schemas.openxmlformats.org/officeDocument/2006/relationships/externalLink" Target="externalLinks/externalLink22.xml"/><Relationship Id="rId45" Type="http://schemas.openxmlformats.org/officeDocument/2006/relationships/externalLink" Target="externalLinks/externalLink27.xml"/><Relationship Id="rId66" Type="http://schemas.openxmlformats.org/officeDocument/2006/relationships/externalLink" Target="externalLinks/externalLink48.xml"/><Relationship Id="rId87" Type="http://schemas.openxmlformats.org/officeDocument/2006/relationships/customXml" Target="../customXml/item5.xml"/><Relationship Id="rId61" Type="http://schemas.openxmlformats.org/officeDocument/2006/relationships/externalLink" Target="externalLinks/externalLink43.xml"/><Relationship Id="rId82"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en-US"/>
              <a:t>
Actual and Projected 191 Account Balance
</a:t>
            </a:r>
            <a:r>
              <a:rPr lang="en-US">
                <a:solidFill>
                  <a:schemeClr val="tx1"/>
                </a:solidFill>
              </a:rPr>
              <a:t>(Based on June 1,</a:t>
            </a:r>
            <a:r>
              <a:rPr lang="en-US" baseline="0">
                <a:solidFill>
                  <a:schemeClr val="tx1"/>
                </a:solidFill>
              </a:rPr>
              <a:t> 2021</a:t>
            </a:r>
            <a:r>
              <a:rPr lang="en-US">
                <a:solidFill>
                  <a:schemeClr val="tx1"/>
                </a:solidFill>
              </a:rPr>
              <a:t> - August</a:t>
            </a:r>
            <a:r>
              <a:rPr lang="en-US" baseline="0">
                <a:solidFill>
                  <a:schemeClr val="tx1"/>
                </a:solidFill>
              </a:rPr>
              <a:t> 31</a:t>
            </a:r>
            <a:r>
              <a:rPr lang="en-US">
                <a:solidFill>
                  <a:schemeClr val="tx1"/>
                </a:solidFill>
              </a:rPr>
              <a:t>, 2021 Forward Prices</a:t>
            </a:r>
            <a:r>
              <a:rPr lang="en-US"/>
              <a:t>)</a:t>
            </a:r>
          </a:p>
        </c:rich>
      </c:tx>
      <c:layout>
        <c:manualLayout>
          <c:xMode val="edge"/>
          <c:yMode val="edge"/>
          <c:x val="0.20832382364970559"/>
          <c:y val="1.0901770817104332E-2"/>
        </c:manualLayout>
      </c:layout>
      <c:overlay val="0"/>
      <c:spPr>
        <a:noFill/>
        <a:ln w="25400">
          <a:noFill/>
        </a:ln>
      </c:spPr>
    </c:title>
    <c:autoTitleDeleted val="0"/>
    <c:plotArea>
      <c:layout>
        <c:manualLayout>
          <c:layoutTarget val="inner"/>
          <c:xMode val="edge"/>
          <c:yMode val="edge"/>
          <c:x val="0.12931995722712436"/>
          <c:y val="0.13584283166015906"/>
          <c:w val="0.83500557413600895"/>
          <c:h val="0.68576104746319"/>
        </c:manualLayout>
      </c:layout>
      <c:barChart>
        <c:barDir val="col"/>
        <c:grouping val="clustered"/>
        <c:varyColors val="0"/>
        <c:ser>
          <c:idx val="3"/>
          <c:order val="3"/>
          <c:tx>
            <c:v>Total 191 Balance</c:v>
          </c:tx>
          <c:spPr>
            <a:solidFill>
              <a:srgbClr val="3366FF"/>
            </a:solidFill>
            <a:ln w="12700">
              <a:solidFill>
                <a:srgbClr val="000000"/>
              </a:solidFill>
              <a:prstDash val="solid"/>
            </a:ln>
          </c:spPr>
          <c:invertIfNegative val="0"/>
          <c:cat>
            <c:strRef>
              <c:f>'(R) 191 Accounts Balances'!$HM$1:$IY$1</c:f>
              <c:strCache>
                <c:ptCount val="38"/>
                <c:pt idx="0">
                  <c:v>Sep-19</c:v>
                </c:pt>
                <c:pt idx="1">
                  <c:v>Oct-19</c:v>
                </c:pt>
                <c:pt idx="2">
                  <c:v>Nov-19</c:v>
                </c:pt>
                <c:pt idx="3">
                  <c:v>Dec-19</c:v>
                </c:pt>
                <c:pt idx="4">
                  <c:v>Jan-20</c:v>
                </c:pt>
                <c:pt idx="5">
                  <c:v>Feb-20</c:v>
                </c:pt>
                <c:pt idx="6">
                  <c:v>Mar-20</c:v>
                </c:pt>
                <c:pt idx="7">
                  <c:v>Apr-20</c:v>
                </c:pt>
                <c:pt idx="8">
                  <c:v>May-20</c:v>
                </c:pt>
                <c:pt idx="9">
                  <c:v>Jun-20</c:v>
                </c:pt>
                <c:pt idx="10">
                  <c:v>Jul-20</c:v>
                </c:pt>
                <c:pt idx="11">
                  <c:v>Aug-20</c:v>
                </c:pt>
                <c:pt idx="12">
                  <c:v>Sep-20</c:v>
                </c:pt>
                <c:pt idx="13">
                  <c:v>Oct-20</c:v>
                </c:pt>
                <c:pt idx="14">
                  <c:v>Nov-20</c:v>
                </c:pt>
                <c:pt idx="15">
                  <c:v>Dec-20</c:v>
                </c:pt>
                <c:pt idx="16">
                  <c:v>Jan-21</c:v>
                </c:pt>
                <c:pt idx="17">
                  <c:v>Feb-21</c:v>
                </c:pt>
                <c:pt idx="18">
                  <c:v>Mar-21</c:v>
                </c:pt>
                <c:pt idx="19">
                  <c:v>Apr-21</c:v>
                </c:pt>
                <c:pt idx="20">
                  <c:v>May-21</c:v>
                </c:pt>
                <c:pt idx="21">
                  <c:v>Jun-21</c:v>
                </c:pt>
                <c:pt idx="22">
                  <c:v>Jul-21</c:v>
                </c:pt>
                <c:pt idx="23">
                  <c:v>Aug-21</c:v>
                </c:pt>
                <c:pt idx="24">
                  <c:v>Sep-21</c:v>
                </c:pt>
                <c:pt idx="25">
                  <c:v>Oct-21</c:v>
                </c:pt>
                <c:pt idx="26">
                  <c:v>Nov-21</c:v>
                </c:pt>
                <c:pt idx="27">
                  <c:v>Dec-21</c:v>
                </c:pt>
                <c:pt idx="28">
                  <c:v>Jan-22</c:v>
                </c:pt>
                <c:pt idx="29">
                  <c:v>Feb-22</c:v>
                </c:pt>
                <c:pt idx="30">
                  <c:v>Mar-22</c:v>
                </c:pt>
                <c:pt idx="31">
                  <c:v>Apr-22</c:v>
                </c:pt>
                <c:pt idx="32">
                  <c:v>May-22</c:v>
                </c:pt>
                <c:pt idx="33">
                  <c:v>Jun-22</c:v>
                </c:pt>
                <c:pt idx="34">
                  <c:v>Jul-22</c:v>
                </c:pt>
                <c:pt idx="35">
                  <c:v>Aug-22</c:v>
                </c:pt>
                <c:pt idx="36">
                  <c:v>Sep-22</c:v>
                </c:pt>
                <c:pt idx="37">
                  <c:v>Oct-22</c:v>
                </c:pt>
              </c:strCache>
            </c:strRef>
          </c:cat>
          <c:val>
            <c:numRef>
              <c:f>'(R) 191 Accounts Balances'!$HZ$101:$IY$101</c:f>
              <c:numCache>
                <c:formatCode>_(* #,##0_);_(* \(#,##0\);_(* "-"_);_(@_)</c:formatCode>
                <c:ptCount val="26"/>
                <c:pt idx="0">
                  <c:v>101906480.02797908</c:v>
                </c:pt>
                <c:pt idx="1">
                  <c:v>104211033.18797909</c:v>
                </c:pt>
                <c:pt idx="2">
                  <c:v>97644686.827979088</c:v>
                </c:pt>
                <c:pt idx="3">
                  <c:v>87655393.25797908</c:v>
                </c:pt>
                <c:pt idx="4">
                  <c:v>78531453.057979092</c:v>
                </c:pt>
                <c:pt idx="5">
                  <c:v>55025858.187979095</c:v>
                </c:pt>
                <c:pt idx="6">
                  <c:v>46786679.837979078</c:v>
                </c:pt>
                <c:pt idx="7">
                  <c:v>43864489.077979073</c:v>
                </c:pt>
                <c:pt idx="8">
                  <c:v>46734748.257979088</c:v>
                </c:pt>
                <c:pt idx="9">
                  <c:v>49424653.93797908</c:v>
                </c:pt>
                <c:pt idx="10">
                  <c:v>53988545.177979082</c:v>
                </c:pt>
                <c:pt idx="11">
                  <c:v>55956352.777979083</c:v>
                </c:pt>
              </c:numCache>
            </c:numRef>
          </c:val>
          <c:extLst>
            <c:ext xmlns:c16="http://schemas.microsoft.com/office/drawing/2014/chart" uri="{C3380CC4-5D6E-409C-BE32-E72D297353CC}">
              <c16:uniqueId val="{00000000-F4EC-4A9B-A9E7-9E978AB9FBE4}"/>
            </c:ext>
          </c:extLst>
        </c:ser>
        <c:dLbls>
          <c:showLegendKey val="0"/>
          <c:showVal val="0"/>
          <c:showCatName val="0"/>
          <c:showSerName val="0"/>
          <c:showPercent val="0"/>
          <c:showBubbleSize val="0"/>
        </c:dLbls>
        <c:gapWidth val="150"/>
        <c:axId val="237420544"/>
        <c:axId val="237422464"/>
      </c:barChart>
      <c:lineChart>
        <c:grouping val="standard"/>
        <c:varyColors val="0"/>
        <c:ser>
          <c:idx val="0"/>
          <c:order val="0"/>
          <c:tx>
            <c:v>Amortization Balance</c:v>
          </c:tx>
          <c:spPr>
            <a:ln w="12700">
              <a:solidFill>
                <a:srgbClr val="000000"/>
              </a:solidFill>
              <a:prstDash val="lgDash"/>
            </a:ln>
          </c:spPr>
          <c:marker>
            <c:symbol val="diamond"/>
            <c:size val="5"/>
            <c:spPr>
              <a:solidFill>
                <a:srgbClr val="000080"/>
              </a:solidFill>
              <a:ln>
                <a:solidFill>
                  <a:srgbClr val="000000"/>
                </a:solidFill>
                <a:prstDash val="solid"/>
              </a:ln>
            </c:spPr>
          </c:marker>
          <c:cat>
            <c:strRef>
              <c:f>'(R) 191 Accounts Balances'!$HZ$1:$IY$1</c:f>
              <c:strCache>
                <c:ptCount val="26"/>
                <c:pt idx="0">
                  <c:v>Sep-20</c:v>
                </c:pt>
                <c:pt idx="1">
                  <c:v>Oct-20</c:v>
                </c:pt>
                <c:pt idx="2">
                  <c:v>Nov-20</c:v>
                </c:pt>
                <c:pt idx="3">
                  <c:v>Dec-20</c:v>
                </c:pt>
                <c:pt idx="4">
                  <c:v>Jan-21</c:v>
                </c:pt>
                <c:pt idx="5">
                  <c:v>Feb-21</c:v>
                </c:pt>
                <c:pt idx="6">
                  <c:v>Mar-21</c:v>
                </c:pt>
                <c:pt idx="7">
                  <c:v>Apr-21</c:v>
                </c:pt>
                <c:pt idx="8">
                  <c:v>May-21</c:v>
                </c:pt>
                <c:pt idx="9">
                  <c:v>Jun-21</c:v>
                </c:pt>
                <c:pt idx="10">
                  <c:v>Jul-21</c:v>
                </c:pt>
                <c:pt idx="11">
                  <c:v>Aug-21</c:v>
                </c:pt>
                <c:pt idx="12">
                  <c:v>Sep-21</c:v>
                </c:pt>
                <c:pt idx="13">
                  <c:v>Oct-21</c:v>
                </c:pt>
                <c:pt idx="14">
                  <c:v>Nov-21</c:v>
                </c:pt>
                <c:pt idx="15">
                  <c:v>Dec-21</c:v>
                </c:pt>
                <c:pt idx="16">
                  <c:v>Jan-22</c:v>
                </c:pt>
                <c:pt idx="17">
                  <c:v>Feb-22</c:v>
                </c:pt>
                <c:pt idx="18">
                  <c:v>Mar-22</c:v>
                </c:pt>
                <c:pt idx="19">
                  <c:v>Apr-22</c:v>
                </c:pt>
                <c:pt idx="20">
                  <c:v>May-22</c:v>
                </c:pt>
                <c:pt idx="21">
                  <c:v>Jun-22</c:v>
                </c:pt>
                <c:pt idx="22">
                  <c:v>Jul-22</c:v>
                </c:pt>
                <c:pt idx="23">
                  <c:v>Aug-22</c:v>
                </c:pt>
                <c:pt idx="24">
                  <c:v>Sep-22</c:v>
                </c:pt>
                <c:pt idx="25">
                  <c:v>Oct-22</c:v>
                </c:pt>
              </c:strCache>
            </c:strRef>
          </c:cat>
          <c:val>
            <c:numRef>
              <c:f>'(R) 191 Accounts Balances'!$HZ$57:$IY$57</c:f>
              <c:numCache>
                <c:formatCode>_(* #,##0_);_(* \(#,##0\);_(* "-"_);_(@_)</c:formatCode>
                <c:ptCount val="26"/>
                <c:pt idx="0">
                  <c:v>71735018.450000003</c:v>
                </c:pt>
                <c:pt idx="1">
                  <c:v>71365725.230000004</c:v>
                </c:pt>
                <c:pt idx="2">
                  <c:v>83046842.450000003</c:v>
                </c:pt>
                <c:pt idx="3">
                  <c:v>77425214.900000006</c:v>
                </c:pt>
                <c:pt idx="4">
                  <c:v>71707219.260000005</c:v>
                </c:pt>
                <c:pt idx="5">
                  <c:v>65599116.960000008</c:v>
                </c:pt>
                <c:pt idx="6">
                  <c:v>60319531.759999998</c:v>
                </c:pt>
                <c:pt idx="7">
                  <c:v>57224935.519999996</c:v>
                </c:pt>
                <c:pt idx="8">
                  <c:v>55030584.43</c:v>
                </c:pt>
                <c:pt idx="9">
                  <c:v>53663335.810000002</c:v>
                </c:pt>
                <c:pt idx="10">
                  <c:v>52677748.490000002</c:v>
                </c:pt>
                <c:pt idx="11">
                  <c:v>51627440.400000006</c:v>
                </c:pt>
              </c:numCache>
            </c:numRef>
          </c:val>
          <c:smooth val="0"/>
          <c:extLst>
            <c:ext xmlns:c16="http://schemas.microsoft.com/office/drawing/2014/chart" uri="{C3380CC4-5D6E-409C-BE32-E72D297353CC}">
              <c16:uniqueId val="{00000001-F4EC-4A9B-A9E7-9E978AB9FBE4}"/>
            </c:ext>
          </c:extLst>
        </c:ser>
        <c:ser>
          <c:idx val="1"/>
          <c:order val="1"/>
          <c:tx>
            <c:v>Cumulative Demand</c:v>
          </c:tx>
          <c:spPr>
            <a:ln w="12700">
              <a:solidFill>
                <a:srgbClr val="FF00FF"/>
              </a:solidFill>
              <a:prstDash val="lgDash"/>
            </a:ln>
          </c:spPr>
          <c:marker>
            <c:symbol val="square"/>
            <c:size val="5"/>
            <c:spPr>
              <a:solidFill>
                <a:srgbClr val="FF00FF"/>
              </a:solidFill>
              <a:ln>
                <a:solidFill>
                  <a:srgbClr val="FF00FF"/>
                </a:solidFill>
                <a:prstDash val="solid"/>
              </a:ln>
            </c:spPr>
          </c:marker>
          <c:cat>
            <c:strRef>
              <c:f>'(R) 191 Accounts Balances'!$HZ$1:$IY$1</c:f>
              <c:strCache>
                <c:ptCount val="26"/>
                <c:pt idx="0">
                  <c:v>Sep-20</c:v>
                </c:pt>
                <c:pt idx="1">
                  <c:v>Oct-20</c:v>
                </c:pt>
                <c:pt idx="2">
                  <c:v>Nov-20</c:v>
                </c:pt>
                <c:pt idx="3">
                  <c:v>Dec-20</c:v>
                </c:pt>
                <c:pt idx="4">
                  <c:v>Jan-21</c:v>
                </c:pt>
                <c:pt idx="5">
                  <c:v>Feb-21</c:v>
                </c:pt>
                <c:pt idx="6">
                  <c:v>Mar-21</c:v>
                </c:pt>
                <c:pt idx="7">
                  <c:v>Apr-21</c:v>
                </c:pt>
                <c:pt idx="8">
                  <c:v>May-21</c:v>
                </c:pt>
                <c:pt idx="9">
                  <c:v>Jun-21</c:v>
                </c:pt>
                <c:pt idx="10">
                  <c:v>Jul-21</c:v>
                </c:pt>
                <c:pt idx="11">
                  <c:v>Aug-21</c:v>
                </c:pt>
                <c:pt idx="12">
                  <c:v>Sep-21</c:v>
                </c:pt>
                <c:pt idx="13">
                  <c:v>Oct-21</c:v>
                </c:pt>
                <c:pt idx="14">
                  <c:v>Nov-21</c:v>
                </c:pt>
                <c:pt idx="15">
                  <c:v>Dec-21</c:v>
                </c:pt>
                <c:pt idx="16">
                  <c:v>Jan-22</c:v>
                </c:pt>
                <c:pt idx="17">
                  <c:v>Feb-22</c:v>
                </c:pt>
                <c:pt idx="18">
                  <c:v>Mar-22</c:v>
                </c:pt>
                <c:pt idx="19">
                  <c:v>Apr-22</c:v>
                </c:pt>
                <c:pt idx="20">
                  <c:v>May-22</c:v>
                </c:pt>
                <c:pt idx="21">
                  <c:v>Jun-22</c:v>
                </c:pt>
                <c:pt idx="22">
                  <c:v>Jul-22</c:v>
                </c:pt>
                <c:pt idx="23">
                  <c:v>Aug-22</c:v>
                </c:pt>
                <c:pt idx="24">
                  <c:v>Sep-22</c:v>
                </c:pt>
                <c:pt idx="25">
                  <c:v>Oct-22</c:v>
                </c:pt>
              </c:strCache>
            </c:strRef>
          </c:cat>
          <c:val>
            <c:numRef>
              <c:f>'(R) 191 Accounts Balances'!$HZ$68:$IY$68</c:f>
              <c:numCache>
                <c:formatCode>_("$"* #,##0_);_("$"* \(#,##0\);_("$"* "-"_);_(@_)</c:formatCode>
                <c:ptCount val="26"/>
                <c:pt idx="0">
                  <c:v>16838938.919476591</c:v>
                </c:pt>
                <c:pt idx="1">
                  <c:v>18801089.339476593</c:v>
                </c:pt>
                <c:pt idx="2">
                  <c:v>12313441.289476592</c:v>
                </c:pt>
                <c:pt idx="3">
                  <c:v>5803339.6194765922</c:v>
                </c:pt>
                <c:pt idx="4">
                  <c:v>-752662.47052340768</c:v>
                </c:pt>
                <c:pt idx="5">
                  <c:v>-8913946.2705234066</c:v>
                </c:pt>
                <c:pt idx="6">
                  <c:v>-14113523.230523407</c:v>
                </c:pt>
                <c:pt idx="7">
                  <c:v>-13853507.940523408</c:v>
                </c:pt>
                <c:pt idx="8">
                  <c:v>-9991213.6005234085</c:v>
                </c:pt>
                <c:pt idx="9">
                  <c:v>-4058110.3205234082</c:v>
                </c:pt>
                <c:pt idx="10">
                  <c:v>3196594.0894765919</c:v>
                </c:pt>
                <c:pt idx="11">
                  <c:v>10103136.929476593</c:v>
                </c:pt>
              </c:numCache>
            </c:numRef>
          </c:val>
          <c:smooth val="0"/>
          <c:extLst>
            <c:ext xmlns:c16="http://schemas.microsoft.com/office/drawing/2014/chart" uri="{C3380CC4-5D6E-409C-BE32-E72D297353CC}">
              <c16:uniqueId val="{00000002-F4EC-4A9B-A9E7-9E978AB9FBE4}"/>
            </c:ext>
          </c:extLst>
        </c:ser>
        <c:ser>
          <c:idx val="2"/>
          <c:order val="2"/>
          <c:tx>
            <c:v>Cumulative Commodity</c:v>
          </c:tx>
          <c:spPr>
            <a:ln w="3175">
              <a:solidFill>
                <a:srgbClr val="FF0000"/>
              </a:solidFill>
              <a:prstDash val="lgDash"/>
            </a:ln>
          </c:spPr>
          <c:marker>
            <c:symbol val="triangle"/>
            <c:size val="5"/>
            <c:spPr>
              <a:solidFill>
                <a:srgbClr val="FF0000"/>
              </a:solidFill>
              <a:ln>
                <a:solidFill>
                  <a:srgbClr val="FF0000"/>
                </a:solidFill>
                <a:prstDash val="solid"/>
              </a:ln>
            </c:spPr>
          </c:marker>
          <c:cat>
            <c:strRef>
              <c:f>'(R) 191 Accounts Balances'!$HZ$1:$IY$1</c:f>
              <c:strCache>
                <c:ptCount val="26"/>
                <c:pt idx="0">
                  <c:v>Sep-20</c:v>
                </c:pt>
                <c:pt idx="1">
                  <c:v>Oct-20</c:v>
                </c:pt>
                <c:pt idx="2">
                  <c:v>Nov-20</c:v>
                </c:pt>
                <c:pt idx="3">
                  <c:v>Dec-20</c:v>
                </c:pt>
                <c:pt idx="4">
                  <c:v>Jan-21</c:v>
                </c:pt>
                <c:pt idx="5">
                  <c:v>Feb-21</c:v>
                </c:pt>
                <c:pt idx="6">
                  <c:v>Mar-21</c:v>
                </c:pt>
                <c:pt idx="7">
                  <c:v>Apr-21</c:v>
                </c:pt>
                <c:pt idx="8">
                  <c:v>May-21</c:v>
                </c:pt>
                <c:pt idx="9">
                  <c:v>Jun-21</c:v>
                </c:pt>
                <c:pt idx="10">
                  <c:v>Jul-21</c:v>
                </c:pt>
                <c:pt idx="11">
                  <c:v>Aug-21</c:v>
                </c:pt>
                <c:pt idx="12">
                  <c:v>Sep-21</c:v>
                </c:pt>
                <c:pt idx="13">
                  <c:v>Oct-21</c:v>
                </c:pt>
                <c:pt idx="14">
                  <c:v>Nov-21</c:v>
                </c:pt>
                <c:pt idx="15">
                  <c:v>Dec-21</c:v>
                </c:pt>
                <c:pt idx="16">
                  <c:v>Jan-22</c:v>
                </c:pt>
                <c:pt idx="17">
                  <c:v>Feb-22</c:v>
                </c:pt>
                <c:pt idx="18">
                  <c:v>Mar-22</c:v>
                </c:pt>
                <c:pt idx="19">
                  <c:v>Apr-22</c:v>
                </c:pt>
                <c:pt idx="20">
                  <c:v>May-22</c:v>
                </c:pt>
                <c:pt idx="21">
                  <c:v>Jun-22</c:v>
                </c:pt>
                <c:pt idx="22">
                  <c:v>Jul-22</c:v>
                </c:pt>
                <c:pt idx="23">
                  <c:v>Aug-22</c:v>
                </c:pt>
                <c:pt idx="24">
                  <c:v>Sep-22</c:v>
                </c:pt>
                <c:pt idx="25">
                  <c:v>Oct-22</c:v>
                </c:pt>
              </c:strCache>
            </c:strRef>
          </c:cat>
          <c:val>
            <c:numRef>
              <c:f>'(R) 191 Accounts Balances'!$HZ$80:$IY$80</c:f>
              <c:numCache>
                <c:formatCode>_(* #,##0_);_(* \(#,##0\);_(* "-"_);_(@_)</c:formatCode>
                <c:ptCount val="26"/>
                <c:pt idx="0">
                  <c:v>12723096.508974196</c:v>
                </c:pt>
                <c:pt idx="1">
                  <c:v>13352962.348974196</c:v>
                </c:pt>
                <c:pt idx="2">
                  <c:v>2114479.8989741951</c:v>
                </c:pt>
                <c:pt idx="3">
                  <c:v>4217482.9489741949</c:v>
                </c:pt>
                <c:pt idx="4">
                  <c:v>7340185.9689741954</c:v>
                </c:pt>
                <c:pt idx="5">
                  <c:v>-1910896.0710258037</c:v>
                </c:pt>
                <c:pt idx="6">
                  <c:v>359228.10897419648</c:v>
                </c:pt>
                <c:pt idx="7">
                  <c:v>308340.60897419648</c:v>
                </c:pt>
                <c:pt idx="8">
                  <c:v>1547590.6689741965</c:v>
                </c:pt>
                <c:pt idx="9">
                  <c:v>-306166.65102580353</c:v>
                </c:pt>
                <c:pt idx="10">
                  <c:v>-1999841.0610258034</c:v>
                </c:pt>
                <c:pt idx="11">
                  <c:v>-5891839.9910258036</c:v>
                </c:pt>
              </c:numCache>
            </c:numRef>
          </c:val>
          <c:smooth val="0"/>
          <c:extLst>
            <c:ext xmlns:c16="http://schemas.microsoft.com/office/drawing/2014/chart" uri="{C3380CC4-5D6E-409C-BE32-E72D297353CC}">
              <c16:uniqueId val="{00000003-F4EC-4A9B-A9E7-9E978AB9FBE4}"/>
            </c:ext>
          </c:extLst>
        </c:ser>
        <c:dLbls>
          <c:showLegendKey val="0"/>
          <c:showVal val="0"/>
          <c:showCatName val="0"/>
          <c:showSerName val="0"/>
          <c:showPercent val="0"/>
          <c:showBubbleSize val="0"/>
        </c:dLbls>
        <c:marker val="1"/>
        <c:smooth val="0"/>
        <c:axId val="237420544"/>
        <c:axId val="237422464"/>
      </c:lineChart>
      <c:catAx>
        <c:axId val="237420544"/>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37422464"/>
        <c:crosses val="autoZero"/>
        <c:auto val="1"/>
        <c:lblAlgn val="ctr"/>
        <c:lblOffset val="100"/>
        <c:tickLblSkip val="1"/>
        <c:tickMarkSkip val="1"/>
        <c:noMultiLvlLbl val="0"/>
      </c:catAx>
      <c:valAx>
        <c:axId val="237422464"/>
        <c:scaling>
          <c:orientation val="minMax"/>
        </c:scaling>
        <c:delete val="0"/>
        <c:axPos val="l"/>
        <c:majorGridlines>
          <c:spPr>
            <a:ln w="3175">
              <a:solidFill>
                <a:srgbClr val="808080"/>
              </a:solidFill>
              <a:prstDash val="solid"/>
            </a:ln>
          </c:spPr>
        </c:majorGridlines>
        <c:title>
          <c:tx>
            <c:rich>
              <a:bodyPr/>
              <a:lstStyle/>
              <a:p>
                <a:pPr>
                  <a:defRPr sz="1000" b="1" i="0" u="none" strike="noStrike" baseline="0">
                    <a:solidFill>
                      <a:srgbClr val="000000"/>
                    </a:solidFill>
                    <a:latin typeface="Arial"/>
                    <a:ea typeface="Arial"/>
                    <a:cs typeface="Arial"/>
                  </a:defRPr>
                </a:pPr>
                <a:r>
                  <a:rPr lang="en-US"/>
                  <a:t>$ Under (Over) Collection</a:t>
                </a:r>
              </a:p>
            </c:rich>
          </c:tx>
          <c:layout>
            <c:manualLayout>
              <c:xMode val="edge"/>
              <c:yMode val="edge"/>
              <c:x val="1.2263099219621001E-2"/>
              <c:y val="0.34533551554828151"/>
            </c:manualLayout>
          </c:layout>
          <c:overlay val="0"/>
          <c:spPr>
            <a:noFill/>
            <a:ln w="25400">
              <a:noFill/>
            </a:ln>
          </c:spPr>
        </c:title>
        <c:numFmt formatCode="_(&quot;$&quot;* #,##0_);_(&quot;$&quot;* \(#,##0\);_(&quot;$&quot;* &quot;-&quot;_);_(@_)"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37420544"/>
        <c:crosses val="autoZero"/>
        <c:crossBetween val="between"/>
        <c:majorUnit val="10000000"/>
        <c:minorUnit val="5000000"/>
      </c:valAx>
      <c:spPr>
        <a:noFill/>
        <a:ln w="25400">
          <a:noFill/>
        </a:ln>
      </c:spPr>
    </c:plotArea>
    <c:legend>
      <c:legendPos val="b"/>
      <c:layout>
        <c:manualLayout>
          <c:xMode val="edge"/>
          <c:yMode val="edge"/>
          <c:x val="8.4726867335565212E-2"/>
          <c:y val="0.90343698854337151"/>
          <c:w val="0.85730211817168334"/>
          <c:h val="4.5826513911621077E-2"/>
        </c:manualLayout>
      </c:layout>
      <c:overlay val="0"/>
      <c:spPr>
        <a:solidFill>
          <a:srgbClr val="FFFFFF"/>
        </a:solidFill>
        <a:ln w="3175">
          <a:solidFill>
            <a:srgbClr val="000000"/>
          </a:solidFill>
          <a:prstDash val="solid"/>
        </a:ln>
      </c:spPr>
      <c:txPr>
        <a:bodyPr/>
        <a:lstStyle/>
        <a:p>
          <a:pPr>
            <a:defRPr sz="650"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n-US"/>
    </a:p>
  </c:txPr>
</c:chartSpace>
</file>

<file path=xl/chartsheets/_rels/sheet1.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0.bin"/></Relationships>
</file>

<file path=xl/chartsheets/sheet1.xml><?xml version="1.0" encoding="utf-8"?>
<chartsheet xmlns="http://schemas.openxmlformats.org/spreadsheetml/2006/main" xmlns:r="http://schemas.openxmlformats.org/officeDocument/2006/relationships">
  <sheetPr/>
  <sheetViews>
    <sheetView zoomScale="91" workbookViewId="0"/>
  </sheetViews>
  <pageMargins left="0.75" right="0.75" top="1" bottom="1" header="0.5" footer="0.5"/>
  <pageSetup orientation="landscape" r:id="rId1"/>
  <headerFooter alignWithMargins="0"/>
  <drawing r:id="rId2"/>
</chartsheet>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15</xdr:col>
      <xdr:colOff>0</xdr:colOff>
      <xdr:row>1</xdr:row>
      <xdr:rowOff>0</xdr:rowOff>
    </xdr:from>
    <xdr:to>
      <xdr:col>30</xdr:col>
      <xdr:colOff>379809</xdr:colOff>
      <xdr:row>41</xdr:row>
      <xdr:rowOff>142109</xdr:rowOff>
    </xdr:to>
    <xdr:pic>
      <xdr:nvPicPr>
        <xdr:cNvPr id="2" name="Picture 1"/>
        <xdr:cNvPicPr>
          <a:picLocks noChangeAspect="1"/>
        </xdr:cNvPicPr>
      </xdr:nvPicPr>
      <xdr:blipFill>
        <a:blip xmlns:r="http://schemas.openxmlformats.org/officeDocument/2006/relationships" r:embed="rId1"/>
        <a:stretch>
          <a:fillRect/>
        </a:stretch>
      </xdr:blipFill>
      <xdr:spPr>
        <a:xfrm>
          <a:off x="9163050" y="142875"/>
          <a:ext cx="9523809" cy="612380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absoluteAnchor>
    <xdr:pos x="0" y="0"/>
    <xdr:ext cx="8572500" cy="5830137"/>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xml><?xml version="1.0" encoding="utf-8"?>
<xdr:wsDr xmlns:xdr="http://schemas.openxmlformats.org/drawingml/2006/spreadsheetDrawing" xmlns:a="http://schemas.openxmlformats.org/drawingml/2006/main">
  <xdr:twoCellAnchor>
    <xdr:from>
      <xdr:col>251</xdr:col>
      <xdr:colOff>0</xdr:colOff>
      <xdr:row>5</xdr:row>
      <xdr:rowOff>0</xdr:rowOff>
    </xdr:from>
    <xdr:to>
      <xdr:col>252</xdr:col>
      <xdr:colOff>441960</xdr:colOff>
      <xdr:row>7</xdr:row>
      <xdr:rowOff>55245</xdr:rowOff>
    </xdr:to>
    <xdr:sp macro="" textlink="">
      <xdr:nvSpPr>
        <xdr:cNvPr id="2" name="TextBox 1"/>
        <xdr:cNvSpPr txBox="1"/>
      </xdr:nvSpPr>
      <xdr:spPr>
        <a:xfrm>
          <a:off x="27117675" y="733425"/>
          <a:ext cx="1156335" cy="34099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600"/>
            <a:t>REDACTED</a:t>
          </a:r>
        </a:p>
      </xdr:txBody>
    </xdr:sp>
    <xdr:clientData/>
  </xdr:twoCellAnchor>
  <xdr:twoCellAnchor>
    <xdr:from>
      <xdr:col>251</xdr:col>
      <xdr:colOff>19050</xdr:colOff>
      <xdr:row>13</xdr:row>
      <xdr:rowOff>76200</xdr:rowOff>
    </xdr:from>
    <xdr:to>
      <xdr:col>252</xdr:col>
      <xdr:colOff>461010</xdr:colOff>
      <xdr:row>15</xdr:row>
      <xdr:rowOff>131445</xdr:rowOff>
    </xdr:to>
    <xdr:sp macro="" textlink="">
      <xdr:nvSpPr>
        <xdr:cNvPr id="3" name="TextBox 2"/>
        <xdr:cNvSpPr txBox="1"/>
      </xdr:nvSpPr>
      <xdr:spPr>
        <a:xfrm>
          <a:off x="27136725" y="1952625"/>
          <a:ext cx="1156335" cy="34099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600"/>
            <a:t>REDACTED</a:t>
          </a:r>
        </a:p>
      </xdr:txBody>
    </xdr:sp>
    <xdr:clientData/>
  </xdr:twoCellAnchor>
  <xdr:twoCellAnchor>
    <xdr:from>
      <xdr:col>251</xdr:col>
      <xdr:colOff>0</xdr:colOff>
      <xdr:row>24</xdr:row>
      <xdr:rowOff>0</xdr:rowOff>
    </xdr:from>
    <xdr:to>
      <xdr:col>252</xdr:col>
      <xdr:colOff>441960</xdr:colOff>
      <xdr:row>26</xdr:row>
      <xdr:rowOff>55245</xdr:rowOff>
    </xdr:to>
    <xdr:sp macro="" textlink="">
      <xdr:nvSpPr>
        <xdr:cNvPr id="4" name="TextBox 3"/>
        <xdr:cNvSpPr txBox="1"/>
      </xdr:nvSpPr>
      <xdr:spPr>
        <a:xfrm>
          <a:off x="27117675" y="3448050"/>
          <a:ext cx="1156335" cy="34099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600"/>
            <a:t>REDACTED</a:t>
          </a:r>
        </a:p>
      </xdr:txBody>
    </xdr:sp>
    <xdr:clientData/>
  </xdr:twoCellAnchor>
  <xdr:twoCellAnchor>
    <xdr:from>
      <xdr:col>251</xdr:col>
      <xdr:colOff>0</xdr:colOff>
      <xdr:row>36</xdr:row>
      <xdr:rowOff>0</xdr:rowOff>
    </xdr:from>
    <xdr:to>
      <xdr:col>252</xdr:col>
      <xdr:colOff>441960</xdr:colOff>
      <xdr:row>38</xdr:row>
      <xdr:rowOff>55245</xdr:rowOff>
    </xdr:to>
    <xdr:sp macro="" textlink="">
      <xdr:nvSpPr>
        <xdr:cNvPr id="5" name="TextBox 4"/>
        <xdr:cNvSpPr txBox="1"/>
      </xdr:nvSpPr>
      <xdr:spPr>
        <a:xfrm>
          <a:off x="27117675" y="5181600"/>
          <a:ext cx="1156335" cy="34099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600"/>
            <a:t>REDACTED</a:t>
          </a:r>
        </a:p>
      </xdr:txBody>
    </xdr:sp>
    <xdr:clientData/>
  </xdr:twoCellAnchor>
  <xdr:twoCellAnchor>
    <xdr:from>
      <xdr:col>251</xdr:col>
      <xdr:colOff>0</xdr:colOff>
      <xdr:row>45</xdr:row>
      <xdr:rowOff>0</xdr:rowOff>
    </xdr:from>
    <xdr:to>
      <xdr:col>252</xdr:col>
      <xdr:colOff>441960</xdr:colOff>
      <xdr:row>47</xdr:row>
      <xdr:rowOff>55245</xdr:rowOff>
    </xdr:to>
    <xdr:sp macro="" textlink="">
      <xdr:nvSpPr>
        <xdr:cNvPr id="6" name="TextBox 5"/>
        <xdr:cNvSpPr txBox="1"/>
      </xdr:nvSpPr>
      <xdr:spPr>
        <a:xfrm>
          <a:off x="27117675" y="6486525"/>
          <a:ext cx="1156335" cy="34099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600"/>
            <a:t>REDACTED</a:t>
          </a:r>
        </a:p>
      </xdr:txBody>
    </xdr:sp>
    <xdr:clientData/>
  </xdr:twoCellAnchor>
  <xdr:twoCellAnchor>
    <xdr:from>
      <xdr:col>251</xdr:col>
      <xdr:colOff>0</xdr:colOff>
      <xdr:row>60</xdr:row>
      <xdr:rowOff>0</xdr:rowOff>
    </xdr:from>
    <xdr:to>
      <xdr:col>252</xdr:col>
      <xdr:colOff>441960</xdr:colOff>
      <xdr:row>63</xdr:row>
      <xdr:rowOff>55245</xdr:rowOff>
    </xdr:to>
    <xdr:sp macro="" textlink="">
      <xdr:nvSpPr>
        <xdr:cNvPr id="7" name="TextBox 6"/>
        <xdr:cNvSpPr txBox="1"/>
      </xdr:nvSpPr>
      <xdr:spPr>
        <a:xfrm>
          <a:off x="27117675" y="7934325"/>
          <a:ext cx="1156335" cy="34099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600"/>
            <a:t>REDACTED</a:t>
          </a:r>
        </a:p>
      </xdr:txBody>
    </xdr:sp>
    <xdr:clientData/>
  </xdr:twoCellAnchor>
  <xdr:twoCellAnchor>
    <xdr:from>
      <xdr:col>251</xdr:col>
      <xdr:colOff>0</xdr:colOff>
      <xdr:row>71</xdr:row>
      <xdr:rowOff>0</xdr:rowOff>
    </xdr:from>
    <xdr:to>
      <xdr:col>252</xdr:col>
      <xdr:colOff>441960</xdr:colOff>
      <xdr:row>75</xdr:row>
      <xdr:rowOff>55245</xdr:rowOff>
    </xdr:to>
    <xdr:sp macro="" textlink="">
      <xdr:nvSpPr>
        <xdr:cNvPr id="8" name="TextBox 7"/>
        <xdr:cNvSpPr txBox="1"/>
      </xdr:nvSpPr>
      <xdr:spPr>
        <a:xfrm>
          <a:off x="27117675" y="9220200"/>
          <a:ext cx="1156335" cy="34099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600"/>
            <a:t>REDACTED</a:t>
          </a:r>
        </a:p>
      </xdr:txBody>
    </xdr:sp>
    <xdr:clientData/>
  </xdr:twoCellAnchor>
  <xdr:twoCellAnchor>
    <xdr:from>
      <xdr:col>250</xdr:col>
      <xdr:colOff>695325</xdr:colOff>
      <xdr:row>81</xdr:row>
      <xdr:rowOff>19050</xdr:rowOff>
    </xdr:from>
    <xdr:to>
      <xdr:col>252</xdr:col>
      <xdr:colOff>422910</xdr:colOff>
      <xdr:row>83</xdr:row>
      <xdr:rowOff>36195</xdr:rowOff>
    </xdr:to>
    <xdr:sp macro="" textlink="">
      <xdr:nvSpPr>
        <xdr:cNvPr id="9" name="TextBox 8"/>
        <xdr:cNvSpPr txBox="1"/>
      </xdr:nvSpPr>
      <xdr:spPr>
        <a:xfrm>
          <a:off x="27098625" y="10382250"/>
          <a:ext cx="1156335" cy="34099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600"/>
            <a:t>REDACTED</a:t>
          </a:r>
        </a:p>
      </xdr:txBody>
    </xdr:sp>
    <xdr:clientData/>
  </xdr:twoCellAnchor>
  <xdr:twoCellAnchor>
    <xdr:from>
      <xdr:col>251</xdr:col>
      <xdr:colOff>0</xdr:colOff>
      <xdr:row>89</xdr:row>
      <xdr:rowOff>57150</xdr:rowOff>
    </xdr:from>
    <xdr:to>
      <xdr:col>252</xdr:col>
      <xdr:colOff>441960</xdr:colOff>
      <xdr:row>91</xdr:row>
      <xdr:rowOff>112395</xdr:rowOff>
    </xdr:to>
    <xdr:sp macro="" textlink="">
      <xdr:nvSpPr>
        <xdr:cNvPr id="10" name="TextBox 9"/>
        <xdr:cNvSpPr txBox="1"/>
      </xdr:nvSpPr>
      <xdr:spPr>
        <a:xfrm>
          <a:off x="27117675" y="11458575"/>
          <a:ext cx="1156335" cy="34099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600"/>
            <a:t>REDACTED</a:t>
          </a:r>
        </a:p>
      </xdr:txBody>
    </xdr:sp>
    <xdr:clientData/>
  </xdr:twoCellAnchor>
  <xdr:twoCellAnchor>
    <xdr:from>
      <xdr:col>251</xdr:col>
      <xdr:colOff>38100</xdr:colOff>
      <xdr:row>97</xdr:row>
      <xdr:rowOff>19050</xdr:rowOff>
    </xdr:from>
    <xdr:to>
      <xdr:col>252</xdr:col>
      <xdr:colOff>480060</xdr:colOff>
      <xdr:row>99</xdr:row>
      <xdr:rowOff>74295</xdr:rowOff>
    </xdr:to>
    <xdr:sp macro="" textlink="">
      <xdr:nvSpPr>
        <xdr:cNvPr id="11" name="TextBox 10"/>
        <xdr:cNvSpPr txBox="1"/>
      </xdr:nvSpPr>
      <xdr:spPr>
        <a:xfrm>
          <a:off x="27155775" y="12563475"/>
          <a:ext cx="1156335" cy="34099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600"/>
            <a:t>REDACTED</a:t>
          </a:r>
        </a:p>
      </xdr:txBody>
    </xdr:sp>
    <xdr:clientData/>
  </xdr:twoCellAnchor>
  <xdr:twoCellAnchor>
    <xdr:from>
      <xdr:col>264</xdr:col>
      <xdr:colOff>0</xdr:colOff>
      <xdr:row>36</xdr:row>
      <xdr:rowOff>0</xdr:rowOff>
    </xdr:from>
    <xdr:to>
      <xdr:col>265</xdr:col>
      <xdr:colOff>441960</xdr:colOff>
      <xdr:row>38</xdr:row>
      <xdr:rowOff>55245</xdr:rowOff>
    </xdr:to>
    <xdr:sp macro="" textlink="">
      <xdr:nvSpPr>
        <xdr:cNvPr id="12" name="TextBox 11"/>
        <xdr:cNvSpPr txBox="1"/>
      </xdr:nvSpPr>
      <xdr:spPr>
        <a:xfrm>
          <a:off x="36404550" y="5181600"/>
          <a:ext cx="1156335" cy="34099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600"/>
            <a:t>REDACTED</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6</xdr:col>
      <xdr:colOff>704850</xdr:colOff>
      <xdr:row>9</xdr:row>
      <xdr:rowOff>38100</xdr:rowOff>
    </xdr:from>
    <xdr:to>
      <xdr:col>8</xdr:col>
      <xdr:colOff>432435</xdr:colOff>
      <xdr:row>11</xdr:row>
      <xdr:rowOff>83820</xdr:rowOff>
    </xdr:to>
    <xdr:sp macro="" textlink="">
      <xdr:nvSpPr>
        <xdr:cNvPr id="2" name="TextBox 1"/>
        <xdr:cNvSpPr txBox="1"/>
      </xdr:nvSpPr>
      <xdr:spPr>
        <a:xfrm>
          <a:off x="6029325" y="1333500"/>
          <a:ext cx="1156335" cy="34099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600"/>
            <a:t>REDACTED</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171449</xdr:colOff>
      <xdr:row>11</xdr:row>
      <xdr:rowOff>95250</xdr:rowOff>
    </xdr:from>
    <xdr:to>
      <xdr:col>10</xdr:col>
      <xdr:colOff>597618</xdr:colOff>
      <xdr:row>27</xdr:row>
      <xdr:rowOff>76200</xdr:rowOff>
    </xdr:to>
    <xdr:pic>
      <xdr:nvPicPr>
        <xdr:cNvPr id="3" name="Picture 2"/>
        <xdr:cNvPicPr>
          <a:picLocks noChangeAspect="1"/>
        </xdr:cNvPicPr>
      </xdr:nvPicPr>
      <xdr:blipFill>
        <a:blip xmlns:r="http://schemas.openxmlformats.org/officeDocument/2006/relationships" r:embed="rId1"/>
        <a:stretch>
          <a:fillRect/>
        </a:stretch>
      </xdr:blipFill>
      <xdr:spPr>
        <a:xfrm>
          <a:off x="171449" y="1666875"/>
          <a:ext cx="7331794" cy="22669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GrpRevnu\PUBLIC\WUTC\Puget%20Sound%20Energy\Semi%20Annual%20Report\Dec_31_04\WC-RB%202004-12%20Monthly%20Rpt.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REGULATN\COS\WA%203-2006%20GRC\COS\Wash%20Mar%202006-09-7-2006.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SB%201149\JAM%20OR%20Dec%202001%20-%20SB1149.xls" TargetMode="External"/></Relationships>
</file>

<file path=xl/externalLinks/_rels/externalLink12.xml.rels><?xml version="1.0" encoding="UTF-8" standalone="yes"?>
<Relationships xmlns="http://schemas.openxmlformats.org/package/2006/relationships"><Relationship Id="rId1" Type="http://schemas.microsoft.com/office/2006/relationships/xlExternalLinkPath/xlStartup" Target="%23%202013%20Rate%20Design%20Collaborative/Peak%20Credit/Peak%20Credit%20(Levelized%20Fixed%20Charge%20Rate%20-%202013).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Cost%20Accounting\Resource%20Costs\CT\ENCOGEN_WBOOK%20(StratPlan).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SPSEFIL3\Xception\%23All-Source%20RFP%202004\Quantitative%20Analysis%20Team\Wind%20RFP%20Analysis\EnXco%20Depr.%20and%20Royalty%20Alts\ASM8W-%20A06%20EnXco%20$3.95%20w%20depr%20class.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02Inputs\General%20Accounting\Journal%20Entries\JE143-Electric_Unbilled_Revenue_Current_&amp;_Reverse_Prior_mo\2012%20JE143\02-2012\02-12%20Elec_Unb%20(93.1%25%207%20months)%20Final.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D:\WINNT\Temporary%20Internet%20Files\OLK93\FCR%20for%20PSE%20S40%20V0%20%20HM%20edits.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I:\PACA\PwrStat\Penny\LARGEQUALIFIED\Qf99\Hdiv99.xls" TargetMode="External"/></Relationships>
</file>

<file path=xl/externalLinks/_rels/externalLink18.xml.rels><?xml version="1.0" encoding="UTF-8" standalone="yes"?>
<Relationships xmlns="http://schemas.openxmlformats.org/package/2006/relationships"><Relationship Id="rId1" Type="http://schemas.microsoft.com/office/2006/relationships/xlExternalLinkPath/xlStartup" Target="%232011%20GRC%20Docket%20UE-11xxxx/Compliance/Compliance%202011%20GRC%20ECOS.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sestdpt2\RPL\GrpRevnu\PUBLIC\%23%202017%20GRC\Supplemental%20Filing%202017%20GRC\NO%20MS%20SUPP%202017%20GRC%20Workpapers\%23Electric%20Model%202017%20GRC%20CONT%20CALCULATION%20(SUPP).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GrpRevnu\PUBLIC\%23%202010%20GTIF\Original2010GTIF-Oct\Models%20&amp;%20Adjustments%20Oct-10%20filing\3.03%203.04%20RB%20&amp;%20WC-RC%20June%2010%20Working%20File.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I:\Acct\newgas\2000\Oct00\REVNEW0010.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D:\Documents%20and%20Settings\boljh\Local%20Settings\MSN%20Rate%20v6.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A:\WECOYE.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sestdpt2\RPL\03Processes\General%20Accounting\newgas\2012\4-2012\UBR-GAS%2004-2012.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H:\04Home\JDyer\Unbilled%20Reasonableness\04-2013%20Gas%20Reasonableness.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C:\WA%202013%20GRC%20(Docket%20UE-xxxxxx)\Filed\Direct\Exhibit%20No_(CCP-5)\Tab%204%20&amp;%205\COS%20WA%20June%202012%20(TempAdj-chg%20to%20St%20Lgts%20only).xlsm"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H:\Elsea%20Projects\Encogen\Sept%2023%20Review\PSE%20Own%2011-99%20for%20$1yr00noboilerJH.xls"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Startup" Target="%232011%20GRC%20Docket%20UE-11xxxx/COS/Revenue%20Requirement/Electric%20Model%202011%20GRC%20Orig.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C:\WINNT\Temporary%20Internet%20Files\OLKC0\Aurora%20Prices%20for%20RORC.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Documents%20and%20Settings\scartwri\My%20Documents\Projects\PSE\Projects\BHP\Due%20Diligence\BHP%20IS.BS.CF%20Model.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GrpRevnu\PUBLIC\WUTC\Puget%20Sound%20Energy\Semi%20Annual%20Report\Dec_31_04\WC-RB%202004-12%20Monthly%20Report.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C:\Documents%20and%20Settings\zdmurra\Local%20Settings\Temporary%20Internet%20Files\OLK15\Power%20Cost%2050yr%206.15.06%20AURORA%20run%20with%205.23.06%20prices.xls" TargetMode="External"/></Relationships>
</file>

<file path=xl/externalLinks/_rels/externalLink31.xml.rels><?xml version="1.0" encoding="UTF-8" standalone="yes"?>
<Relationships xmlns="http://schemas.openxmlformats.org/package/2006/relationships"><Relationship Id="rId1" Type="http://schemas.microsoft.com/office/2006/relationships/xlExternalLinkPath/xlStartup" Target="%232011%20GRC%20Docket%20UE-11xxxx/Testimony/Workpapers/ECOS%202011%20GRC%20Workpapers%20(JAP-4).xlsx"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C:\REGULATN\COS\Wyoming%20FY%202005\COS\COS%20Sep%202006\Wyoming%20Combined%20Sept%202006%20MSP-UCAM%20and%20AFOR-09-12-05-JAM%20update.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sestdpt2\RPL\GrpRates\Public\Gas%20GRC%202017\Compliance%20Filing\Cost%20Of%20Service\2017%20Gas%20COSS%20September%20TY_Compliance.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C:\GrpRates\Public\Decoupling\2016%20GRC%20Prep\PCA\%23Electric%20Model%202016%20GRC%20Original.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GrpRevnu/PUBLIC/%23%202017%20GRC/Settlement/Settlement%20Workpapers/%23Gas%20Model%202017%20GRC%20(SETTLEMENT).xlsx"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E:\Load%20&amp;%20Price%20Development.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C:\GrpRates\Public\Load%20Research\GRC%202007%20(not%20filed)\Load%20Research%20Analyses\RLW\From%20RLW\Off%20System%20Results\M9_Statistics_All_R991_ADJ.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TM1EXC\PSE_VER1.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N:\GrpRevnu\PUBLIC\WUTC\Puget%20Sound%20Energy\Semi%20Annual%20Report\Jun_30_01\Proforma%20Adj_not%20used.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GrpRates\Public\RASANEN\%232005%20GRC\COS%20Inputs\COS%20Model\ECOS%20Model%20-%20FINAL%20COMPANY.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C:\REGULATN\PA&amp;D\DSMRecov\2001\RECOV01WA.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C:\GrpRevnu\PUBLIC\Unbilled%20Rev%20Electric%20-%20Gas%20-%20SOE%20-%20SOG\2005\SOE\09-2005%20SOE%20Final.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C:\SystemSegCosts\03\Washington\MC_Washington_2003.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C:\REGULATN\COS\Wyoming%20FY%202005\COS\COS%20Sep%202006\Wyoming%20Combined%20Sept%202006%20MSP-UCAM%20and%20AFOR-09-09-05-JAM%20update.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K:\wyoming%20rate%20case\Combined\WYCombined%2098%20COS%20OCT20.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D:\GrpRates\Public\RASANEN\%232005%20GRC\Update%206-30-06\COS%20Update%207-7-06\ECOS%20Model%20-%20UPDATE%20(JAH-5)%207-7-06.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h:\Mid%20Office\aaa%20Jody%20Test\variance%20to%20budget%20dollars.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C:\Cost%20Accounting\Resource%20Costs\Capacity\CAP_WBook.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C:\Documents%20and%20Settings\npeder\Local%20Settings\Temporary%20Internet%20Files\Content.Outlook\966INFBW\03-09%20Elec_Unb%20(93%203%25%208%20months)%20final.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C:\Formulas\vlookup.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Wecoa\Data\shared\2000%20CAPITAL%20BUDGET\COAL%20HAULERS\2000%20coal%20price%20reduction%20analysis%20LEASE%20OPTION.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C:\GrpRevnu\PUBLIC\%23%202007%20GRC\4.04G%20Pass%20Throughs.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C:\WINNT\Temporary%20Internet%20Files\OLK71\SOE%20Sept%202003.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C:\REGULATN\PA&amp;D\DSMRecov\2012\RECOV12.xlsx"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H:\02Inputs\General%20Accounting\Journal%20Entries\JE143-Electric_Unbilled_Revenue_Current_&amp;_Reverse_Prior_mo\2012%20JE143\02-2012\02-12%20Elec_Unb%20(93.1%25%207%20months)%20Final.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I:\Cost%20Accounting\Resource%20Costs\Forecast%20&amp;%20Variance\PCORC\RORC%20Filing\PC%20Summary%202004-2008%20Aurora%20+%20Not%20Aurora.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C:\GrpRevnu\PUBLIC\Unbilled%20Rev%20Electric%20-%20Gas%20-%20SOE%20-%20SOG\2006\09-06%20Elec_Unb%20(93%203%25%202%20months)final.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C:\Users\hxu\Downloads\UBR-GAS%2007-2011.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C:\Documents%20and%20Settings\p09653\My%20Documents\Oregon%20Rate%20Case\SB%201149\Rebuttal\MC%20OR%202001%20Rebuttal.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http://sapbjprd.puget.com:50100/irj/go/km/docs/documents/Public%20Documents/Sales%20and%20Margin%20Reports%20(Final)/Unbilled%20Revenue/2013/09-2013%20ELECTRIC%20Unbilled%20Revenue%20Calculation.xlsx"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C:\REGULATN\PA&amp;D\CASES\Oregon%2099\Portfolio\TOU%20Tariff%20Rates%209-10-01.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sestdpt2\RPL\GrpRates\Public\Gas%20GRC%202011\Cost%20of%20Service\Revenue%20Reqt%20and%20Rate%20Base\May%2016%20235%20pm\Gas%20Rev%20Req%20Model%202011%20GRC%20Orig.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D:\Rgarratt%20backup%205_29_02\Excel\La%20Paloma\Proforma\O&amp;M.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REGULATN\COS\WA%202013%20GRC%20(Docket%20UE-xxxxxx)\COS\Direct\COS%20WA%20June%202012%20-%20NS.xlsm"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Slcfil01\DATA\SLREG1\ARCHIVE\1999\Semi%20Dec%201999\Models%20(Ram%20&amp;%20Jam)\Copy%20of%20Models%20as%20Filed\Utah%20RAM%20Dec%201999.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WINNT\Temporary%20Internet%20Files\OLK2F\Due%20Diligence\August%20New%20Model\Fred%20Value%209.16.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cedures"/>
      <sheetName val="Recon AIC to BS"/>
      <sheetName val="AIC to BS Detail"/>
      <sheetName val="Recon RB to WC"/>
      <sheetName val="ERB"/>
      <sheetName val="ERB-sources"/>
      <sheetName val="EWC"/>
      <sheetName val="EWC-sources"/>
      <sheetName val="GRB"/>
      <sheetName val="GRB-sources"/>
      <sheetName val="GWC"/>
      <sheetName val="GWC-sources"/>
      <sheetName val="Gas RB Recon to WC"/>
      <sheetName val="BS"/>
      <sheetName val="CWC"/>
      <sheetName val="Extrac1"/>
      <sheetName val="FAS109Rcls"/>
      <sheetName val="GasMerchInv"/>
      <sheetName val="Cube.SAP Recon"/>
      <sheetName val="Dec0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row r="10">
          <cell r="R10">
            <v>3871477030.5300002</v>
          </cell>
          <cell r="S10">
            <v>3876238793.3499999</v>
          </cell>
          <cell r="T10">
            <v>3887849773.2399998</v>
          </cell>
          <cell r="U10">
            <v>3895299276.9899998</v>
          </cell>
          <cell r="V10">
            <v>3983452675.4200001</v>
          </cell>
          <cell r="W10">
            <v>3993575373.8099999</v>
          </cell>
          <cell r="X10">
            <v>4013234948.1900001</v>
          </cell>
          <cell r="Y10">
            <v>4018036430.8299999</v>
          </cell>
          <cell r="Z10">
            <v>4029485681.8600001</v>
          </cell>
          <cell r="AA10">
            <v>4033441400.9299998</v>
          </cell>
          <cell r="AB10">
            <v>4046237553.5700002</v>
          </cell>
          <cell r="AC10">
            <v>4058238947.1199999</v>
          </cell>
          <cell r="AD10">
            <v>3907117139.0795827</v>
          </cell>
          <cell r="AE10">
            <v>3904959677.2183328</v>
          </cell>
          <cell r="AF10">
            <v>3903264167.1816669</v>
          </cell>
          <cell r="AG10">
            <v>3902339170.5454164</v>
          </cell>
          <cell r="AH10">
            <v>3905429794.1533332</v>
          </cell>
          <cell r="AI10">
            <v>3912567805.3379159</v>
          </cell>
          <cell r="AJ10">
            <v>3921462926.2691655</v>
          </cell>
          <cell r="AK10">
            <v>3931365617.6616664</v>
          </cell>
          <cell r="AL10">
            <v>3941251001.2750001</v>
          </cell>
          <cell r="AM10">
            <v>3951135175.4137497</v>
          </cell>
          <cell r="AN10">
            <v>3960856785.6445832</v>
          </cell>
          <cell r="AO10">
            <v>3970643808.4950004</v>
          </cell>
          <cell r="AQ10">
            <v>4</v>
          </cell>
          <cell r="AR10" t="str">
            <v>50</v>
          </cell>
        </row>
        <row r="11">
          <cell r="R11">
            <v>1709696453.6600001</v>
          </cell>
          <cell r="S11">
            <v>1728467904.8499999</v>
          </cell>
          <cell r="T11">
            <v>1735530041.9100001</v>
          </cell>
          <cell r="U11">
            <v>1741784273.1500001</v>
          </cell>
          <cell r="V11">
            <v>1749352141.5599999</v>
          </cell>
          <cell r="W11">
            <v>1757867101.78</v>
          </cell>
          <cell r="X11">
            <v>1764385563.3900001</v>
          </cell>
          <cell r="Y11">
            <v>1772737342.4000001</v>
          </cell>
          <cell r="Z11">
            <v>1779232909.6400001</v>
          </cell>
          <cell r="AA11">
            <v>1787149147.8499999</v>
          </cell>
          <cell r="AB11">
            <v>1825350421.0699999</v>
          </cell>
          <cell r="AC11">
            <v>1848842977.9400001</v>
          </cell>
          <cell r="AD11">
            <v>1664271944.7904167</v>
          </cell>
          <cell r="AE11">
            <v>1671935603.7566664</v>
          </cell>
          <cell r="AF11">
            <v>1680244516.7529166</v>
          </cell>
          <cell r="AG11">
            <v>1688725730.8950002</v>
          </cell>
          <cell r="AH11">
            <v>1697246732.44625</v>
          </cell>
          <cell r="AI11">
            <v>1705695683.0983334</v>
          </cell>
          <cell r="AJ11">
            <v>1714014114.6908333</v>
          </cell>
          <cell r="AK11">
            <v>1722321273.7520831</v>
          </cell>
          <cell r="AL11">
            <v>1730832830.6733334</v>
          </cell>
          <cell r="AM11">
            <v>1739517273.3983333</v>
          </cell>
          <cell r="AN11">
            <v>1749431884.2562497</v>
          </cell>
          <cell r="AO11">
            <v>1760812860.6095831</v>
          </cell>
          <cell r="AR11" t="str">
            <v>9</v>
          </cell>
          <cell r="AS11" t="str">
            <v>1</v>
          </cell>
        </row>
        <row r="12">
          <cell r="R12">
            <v>388383189.76999998</v>
          </cell>
          <cell r="S12">
            <v>389164866.72000003</v>
          </cell>
          <cell r="T12">
            <v>389755919.70999998</v>
          </cell>
          <cell r="U12">
            <v>390656505.76999998</v>
          </cell>
          <cell r="V12">
            <v>390866394.24000001</v>
          </cell>
          <cell r="W12">
            <v>391152569.23000002</v>
          </cell>
          <cell r="X12">
            <v>391295725.30000001</v>
          </cell>
          <cell r="Y12">
            <v>392529799.97000003</v>
          </cell>
          <cell r="Z12">
            <v>393025565.30000001</v>
          </cell>
          <cell r="AA12">
            <v>393139475.77999997</v>
          </cell>
          <cell r="AB12">
            <v>393301429.44</v>
          </cell>
          <cell r="AC12">
            <v>395697469.20999998</v>
          </cell>
          <cell r="AD12">
            <v>374021144.97791666</v>
          </cell>
          <cell r="AE12">
            <v>375476602.42374992</v>
          </cell>
          <cell r="AF12">
            <v>377212545.14583331</v>
          </cell>
          <cell r="AG12">
            <v>378996455.97541666</v>
          </cell>
          <cell r="AH12">
            <v>380799331.56208342</v>
          </cell>
          <cell r="AI12">
            <v>382495067.70583338</v>
          </cell>
          <cell r="AJ12">
            <v>384044691.78375</v>
          </cell>
          <cell r="AK12">
            <v>385612450.46125001</v>
          </cell>
          <cell r="AL12">
            <v>387259506.20833331</v>
          </cell>
          <cell r="AM12">
            <v>388798967.19583338</v>
          </cell>
          <cell r="AN12">
            <v>390185214.1229167</v>
          </cell>
          <cell r="AO12">
            <v>391221449.69874996</v>
          </cell>
          <cell r="AQ12">
            <v>5</v>
          </cell>
          <cell r="AR12" t="str">
            <v>23/51</v>
          </cell>
          <cell r="AS12" t="str">
            <v>2c</v>
          </cell>
        </row>
        <row r="13">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Q13" t="str">
            <v>4</v>
          </cell>
          <cell r="AR13" t="str">
            <v>50</v>
          </cell>
        </row>
        <row r="14">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Q14" t="str">
            <v>4</v>
          </cell>
          <cell r="AR14" t="str">
            <v>50</v>
          </cell>
        </row>
        <row r="15">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Q15" t="str">
            <v>4</v>
          </cell>
          <cell r="AR15" t="str">
            <v>50</v>
          </cell>
        </row>
        <row r="16">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Q16" t="str">
            <v>4</v>
          </cell>
          <cell r="AR16" t="str">
            <v>50</v>
          </cell>
        </row>
        <row r="17">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Q17" t="str">
            <v>4</v>
          </cell>
          <cell r="AR17" t="str">
            <v>50</v>
          </cell>
        </row>
        <row r="18">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Q18" t="str">
            <v>4</v>
          </cell>
          <cell r="AR18" t="str">
            <v>50</v>
          </cell>
        </row>
        <row r="19">
          <cell r="R19">
            <v>159350590.19</v>
          </cell>
          <cell r="S19">
            <v>159350590.19</v>
          </cell>
          <cell r="T19">
            <v>159350590.19</v>
          </cell>
          <cell r="U19">
            <v>159350590.19</v>
          </cell>
          <cell r="V19">
            <v>159350590.19</v>
          </cell>
          <cell r="W19">
            <v>159350590.19</v>
          </cell>
          <cell r="X19">
            <v>159350590.19</v>
          </cell>
          <cell r="Y19">
            <v>159350590.19</v>
          </cell>
          <cell r="Z19">
            <v>159350590.19</v>
          </cell>
          <cell r="AA19">
            <v>159350590.19</v>
          </cell>
          <cell r="AB19">
            <v>159350590.19</v>
          </cell>
          <cell r="AC19">
            <v>159350590.19</v>
          </cell>
          <cell r="AD19">
            <v>159350590.19000003</v>
          </cell>
          <cell r="AE19">
            <v>159350590.19000003</v>
          </cell>
          <cell r="AF19">
            <v>159350590.19000003</v>
          </cell>
          <cell r="AG19">
            <v>159350590.19000003</v>
          </cell>
          <cell r="AH19">
            <v>159350590.19000003</v>
          </cell>
          <cell r="AI19">
            <v>159350590.19000003</v>
          </cell>
          <cell r="AJ19">
            <v>159350590.19000003</v>
          </cell>
          <cell r="AK19">
            <v>159350590.19000003</v>
          </cell>
          <cell r="AL19">
            <v>159350590.19000003</v>
          </cell>
          <cell r="AM19">
            <v>159350590.19000003</v>
          </cell>
          <cell r="AN19">
            <v>159350590.19000003</v>
          </cell>
          <cell r="AO19">
            <v>159350590.19000003</v>
          </cell>
          <cell r="AQ19" t="str">
            <v>4</v>
          </cell>
          <cell r="AR19" t="str">
            <v>50</v>
          </cell>
        </row>
        <row r="20">
          <cell r="R20">
            <v>0</v>
          </cell>
          <cell r="S20">
            <v>0</v>
          </cell>
          <cell r="T20">
            <v>0</v>
          </cell>
          <cell r="U20">
            <v>79709339.200000003</v>
          </cell>
          <cell r="V20">
            <v>0</v>
          </cell>
          <cell r="W20">
            <v>0</v>
          </cell>
          <cell r="X20">
            <v>0</v>
          </cell>
          <cell r="Y20">
            <v>0</v>
          </cell>
          <cell r="Z20">
            <v>0</v>
          </cell>
          <cell r="AA20">
            <v>3738135.45</v>
          </cell>
          <cell r="AB20">
            <v>0</v>
          </cell>
          <cell r="AC20">
            <v>0</v>
          </cell>
          <cell r="AD20">
            <v>0</v>
          </cell>
          <cell r="AE20">
            <v>0</v>
          </cell>
          <cell r="AF20">
            <v>0</v>
          </cell>
          <cell r="AG20">
            <v>3321222.4666666668</v>
          </cell>
          <cell r="AH20">
            <v>6642444.9333333336</v>
          </cell>
          <cell r="AI20">
            <v>6642444.9333333336</v>
          </cell>
          <cell r="AJ20">
            <v>6642444.9333333336</v>
          </cell>
          <cell r="AK20">
            <v>6642444.9333333336</v>
          </cell>
          <cell r="AL20">
            <v>6642444.9333333336</v>
          </cell>
          <cell r="AM20">
            <v>6798200.5770833334</v>
          </cell>
          <cell r="AN20">
            <v>6953956.2208333341</v>
          </cell>
          <cell r="AO20">
            <v>6953956.2208333341</v>
          </cell>
          <cell r="AQ20" t="str">
            <v>4</v>
          </cell>
          <cell r="AR20" t="str">
            <v>50</v>
          </cell>
        </row>
        <row r="21">
          <cell r="AA21">
            <v>516650</v>
          </cell>
          <cell r="AB21">
            <v>516650</v>
          </cell>
          <cell r="AC21">
            <v>-166150.04999999999</v>
          </cell>
          <cell r="AM21">
            <v>21527.083333333332</v>
          </cell>
          <cell r="AN21">
            <v>64581.25</v>
          </cell>
          <cell r="AO21">
            <v>79185.414583333331</v>
          </cell>
          <cell r="AQ21" t="str">
            <v>4</v>
          </cell>
          <cell r="AR21" t="str">
            <v>50</v>
          </cell>
        </row>
        <row r="22">
          <cell r="R22">
            <v>7542946.1600000001</v>
          </cell>
          <cell r="S22">
            <v>7320316.54</v>
          </cell>
          <cell r="T22">
            <v>7193518.0700000003</v>
          </cell>
          <cell r="U22">
            <v>7124919.3200000003</v>
          </cell>
          <cell r="V22">
            <v>7574440.6799999997</v>
          </cell>
          <cell r="W22">
            <v>7574440.6799999997</v>
          </cell>
          <cell r="X22">
            <v>7574440.6799999997</v>
          </cell>
          <cell r="Y22">
            <v>7574440.6799999997</v>
          </cell>
          <cell r="Z22">
            <v>7574440.6799999997</v>
          </cell>
          <cell r="AA22">
            <v>7632878.8200000003</v>
          </cell>
          <cell r="AB22">
            <v>7632878.8200000003</v>
          </cell>
          <cell r="AC22">
            <v>7273503.5899999999</v>
          </cell>
          <cell r="AD22">
            <v>6964709.4099999992</v>
          </cell>
          <cell r="AE22">
            <v>6973975.9154166654</v>
          </cell>
          <cell r="AF22">
            <v>6942194.8649999993</v>
          </cell>
          <cell r="AG22">
            <v>6965256.6216666671</v>
          </cell>
          <cell r="AH22">
            <v>7067174.5116666658</v>
          </cell>
          <cell r="AI22">
            <v>7171476.6229166687</v>
          </cell>
          <cell r="AJ22">
            <v>7259432.8987499997</v>
          </cell>
          <cell r="AK22">
            <v>7347943.7879166668</v>
          </cell>
          <cell r="AL22">
            <v>7438381.1579166679</v>
          </cell>
          <cell r="AM22">
            <v>7486245.4370833328</v>
          </cell>
          <cell r="AN22">
            <v>7490165.0720833316</v>
          </cell>
          <cell r="AO22">
            <v>7479111.0533333337</v>
          </cell>
          <cell r="AQ22">
            <v>14</v>
          </cell>
          <cell r="AR22" t="str">
            <v>52</v>
          </cell>
        </row>
        <row r="23">
          <cell r="R23">
            <v>22339.93</v>
          </cell>
          <cell r="S23">
            <v>22339.93</v>
          </cell>
          <cell r="T23">
            <v>22339.93</v>
          </cell>
          <cell r="U23">
            <v>22339.93</v>
          </cell>
          <cell r="V23">
            <v>22339.93</v>
          </cell>
          <cell r="W23">
            <v>22339.93</v>
          </cell>
          <cell r="X23">
            <v>22339.93</v>
          </cell>
          <cell r="Y23">
            <v>22339.93</v>
          </cell>
          <cell r="Z23">
            <v>22339.93</v>
          </cell>
          <cell r="AA23">
            <v>22339.93</v>
          </cell>
          <cell r="AB23">
            <v>22339.93</v>
          </cell>
          <cell r="AC23">
            <v>22339.93</v>
          </cell>
          <cell r="AD23">
            <v>519505.99916666647</v>
          </cell>
          <cell r="AE23">
            <v>377458.55083333346</v>
          </cell>
          <cell r="AF23">
            <v>235411.10249999995</v>
          </cell>
          <cell r="AG23">
            <v>93363.65416666666</v>
          </cell>
          <cell r="AH23">
            <v>22339.929999999997</v>
          </cell>
          <cell r="AI23">
            <v>22339.929999999997</v>
          </cell>
          <cell r="AJ23">
            <v>22339.929999999997</v>
          </cell>
          <cell r="AK23">
            <v>22339.929999999997</v>
          </cell>
          <cell r="AL23">
            <v>22339.929999999997</v>
          </cell>
          <cell r="AM23">
            <v>22339.929999999997</v>
          </cell>
          <cell r="AN23">
            <v>22339.929999999997</v>
          </cell>
          <cell r="AO23">
            <v>22339.929999999997</v>
          </cell>
          <cell r="AR23" t="str">
            <v>9</v>
          </cell>
          <cell r="AS23" t="str">
            <v>1</v>
          </cell>
        </row>
        <row r="24">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Q24">
            <v>15</v>
          </cell>
          <cell r="AR24" t="str">
            <v>23/53</v>
          </cell>
          <cell r="AS24" t="str">
            <v>2c</v>
          </cell>
        </row>
        <row r="25">
          <cell r="R25">
            <v>73674022.170000002</v>
          </cell>
          <cell r="S25">
            <v>76447513.739999995</v>
          </cell>
          <cell r="T25">
            <v>75686441.239999995</v>
          </cell>
          <cell r="U25">
            <v>76070152.299999997</v>
          </cell>
          <cell r="V25">
            <v>78241112.769999996</v>
          </cell>
          <cell r="W25">
            <v>82747577.260000005</v>
          </cell>
          <cell r="X25">
            <v>71242273.400000006</v>
          </cell>
          <cell r="Y25">
            <v>77629563.730000004</v>
          </cell>
          <cell r="Z25">
            <v>80230379.480000004</v>
          </cell>
          <cell r="AA25">
            <v>83983860.269999996</v>
          </cell>
          <cell r="AB25">
            <v>87338671.030000001</v>
          </cell>
          <cell r="AC25">
            <v>87290212.25</v>
          </cell>
          <cell r="AD25">
            <v>86431761.083749995</v>
          </cell>
          <cell r="AE25">
            <v>86110715.747500002</v>
          </cell>
          <cell r="AF25">
            <v>85945258.363749996</v>
          </cell>
          <cell r="AG25">
            <v>85634542.155416667</v>
          </cell>
          <cell r="AH25">
            <v>85255363.11333333</v>
          </cell>
          <cell r="AI25">
            <v>84784057.40625</v>
          </cell>
          <cell r="AJ25">
            <v>83662096.627916664</v>
          </cell>
          <cell r="AK25">
            <v>82268110.644999996</v>
          </cell>
          <cell r="AL25">
            <v>80978391.248750001</v>
          </cell>
          <cell r="AM25">
            <v>79742828.989166662</v>
          </cell>
          <cell r="AN25">
            <v>78936501.253750011</v>
          </cell>
          <cell r="AO25">
            <v>78922669.604166672</v>
          </cell>
          <cell r="AR25" t="str">
            <v>62</v>
          </cell>
        </row>
        <row r="26">
          <cell r="R26">
            <v>35467182.560000002</v>
          </cell>
          <cell r="S26">
            <v>25440250.66</v>
          </cell>
          <cell r="T26">
            <v>27258734.350000001</v>
          </cell>
          <cell r="U26">
            <v>30727053.719999999</v>
          </cell>
          <cell r="V26">
            <v>35453907.560000002</v>
          </cell>
          <cell r="W26">
            <v>38683611.939999998</v>
          </cell>
          <cell r="X26">
            <v>43694153.399999999</v>
          </cell>
          <cell r="Y26">
            <v>47890980.340000004</v>
          </cell>
          <cell r="Z26">
            <v>55443848.350000001</v>
          </cell>
          <cell r="AA26">
            <v>59806997.520000003</v>
          </cell>
          <cell r="AB26">
            <v>30168891.18</v>
          </cell>
          <cell r="AC26">
            <v>28091043.280000001</v>
          </cell>
          <cell r="AD26">
            <v>27801590.65958333</v>
          </cell>
          <cell r="AE26">
            <v>28730582.492499996</v>
          </cell>
          <cell r="AF26">
            <v>29235667.09416667</v>
          </cell>
          <cell r="AG26">
            <v>29813678.232916672</v>
          </cell>
          <cell r="AH26">
            <v>30649939.321666673</v>
          </cell>
          <cell r="AI26">
            <v>31626468.368750002</v>
          </cell>
          <cell r="AJ26">
            <v>32832002.397916663</v>
          </cell>
          <cell r="AK26">
            <v>34367762.577499993</v>
          </cell>
          <cell r="AL26">
            <v>36122558.995416671</v>
          </cell>
          <cell r="AM26">
            <v>38106961.057499997</v>
          </cell>
          <cell r="AN26">
            <v>39039328.84375</v>
          </cell>
          <cell r="AO26">
            <v>38555521.929166667</v>
          </cell>
          <cell r="AR26" t="str">
            <v>28</v>
          </cell>
        </row>
        <row r="27">
          <cell r="R27">
            <v>3605806.67</v>
          </cell>
          <cell r="S27">
            <v>3552881.41</v>
          </cell>
          <cell r="T27">
            <v>4639547.5599999996</v>
          </cell>
          <cell r="U27">
            <v>4999586.87</v>
          </cell>
          <cell r="V27">
            <v>5962529.0899999999</v>
          </cell>
          <cell r="W27">
            <v>7543291</v>
          </cell>
          <cell r="X27">
            <v>9162110.5500000007</v>
          </cell>
          <cell r="Y27">
            <v>9568125.7400000002</v>
          </cell>
          <cell r="Z27">
            <v>10423392.109999999</v>
          </cell>
          <cell r="AA27">
            <v>11448197.18</v>
          </cell>
          <cell r="AB27">
            <v>12303970.82</v>
          </cell>
          <cell r="AC27">
            <v>13768029.609999999</v>
          </cell>
          <cell r="AD27">
            <v>9241961.3020833358</v>
          </cell>
          <cell r="AE27">
            <v>8918861.8458333351</v>
          </cell>
          <cell r="AF27">
            <v>8522831.8320833351</v>
          </cell>
          <cell r="AG27">
            <v>8095869.8750000009</v>
          </cell>
          <cell r="AH27">
            <v>7650178.0962500013</v>
          </cell>
          <cell r="AI27">
            <v>7314332.337083335</v>
          </cell>
          <cell r="AJ27">
            <v>7122501.9333333327</v>
          </cell>
          <cell r="AK27">
            <v>7008447.407916666</v>
          </cell>
          <cell r="AL27">
            <v>6923381.6679166658</v>
          </cell>
          <cell r="AM27">
            <v>6984411.9529166669</v>
          </cell>
          <cell r="AN27">
            <v>7202626.1812499994</v>
          </cell>
          <cell r="AO27">
            <v>7697556.2120833332</v>
          </cell>
          <cell r="AR27" t="str">
            <v>29/62</v>
          </cell>
        </row>
        <row r="28">
          <cell r="R28">
            <v>1806920.8</v>
          </cell>
          <cell r="S28">
            <v>2773045.09</v>
          </cell>
          <cell r="T28">
            <v>3541955.82</v>
          </cell>
          <cell r="U28">
            <v>4178972.81</v>
          </cell>
          <cell r="V28">
            <v>4464354.99</v>
          </cell>
          <cell r="W28">
            <v>4173458.03</v>
          </cell>
          <cell r="X28">
            <v>3920080.44</v>
          </cell>
          <cell r="Y28">
            <v>3467655.99</v>
          </cell>
          <cell r="Z28">
            <v>2946152.54</v>
          </cell>
          <cell r="AA28">
            <v>2131659.08</v>
          </cell>
          <cell r="AB28">
            <v>1106370.31</v>
          </cell>
          <cell r="AC28">
            <v>211962.25</v>
          </cell>
          <cell r="AD28">
            <v>3775575.9162499998</v>
          </cell>
          <cell r="AE28">
            <v>3815329.2558333329</v>
          </cell>
          <cell r="AF28">
            <v>3842606.3099999991</v>
          </cell>
          <cell r="AG28">
            <v>3848554.4245833326</v>
          </cell>
          <cell r="AH28">
            <v>3802263.1729166671</v>
          </cell>
          <cell r="AI28">
            <v>3735517.7087500002</v>
          </cell>
          <cell r="AJ28">
            <v>3638228.0075000003</v>
          </cell>
          <cell r="AK28">
            <v>3502874.0524999998</v>
          </cell>
          <cell r="AL28">
            <v>3364752.7258333336</v>
          </cell>
          <cell r="AM28">
            <v>3191559.9537500008</v>
          </cell>
          <cell r="AN28">
            <v>2936298.7025000001</v>
          </cell>
          <cell r="AO28">
            <v>2842759.26</v>
          </cell>
          <cell r="AR28" t="str">
            <v>29/62</v>
          </cell>
        </row>
        <row r="29">
          <cell r="R29">
            <v>265754.3</v>
          </cell>
          <cell r="S29">
            <v>181774.47</v>
          </cell>
          <cell r="T29">
            <v>205987.32</v>
          </cell>
          <cell r="U29">
            <v>205987.32</v>
          </cell>
          <cell r="V29">
            <v>205987.32</v>
          </cell>
          <cell r="W29">
            <v>205987.32</v>
          </cell>
          <cell r="X29">
            <v>205987.32</v>
          </cell>
          <cell r="Y29">
            <v>38344.870000000003</v>
          </cell>
          <cell r="Z29">
            <v>24212.85</v>
          </cell>
          <cell r="AA29">
            <v>24212.85</v>
          </cell>
          <cell r="AB29">
            <v>24212.85</v>
          </cell>
          <cell r="AC29">
            <v>24212.85</v>
          </cell>
          <cell r="AD29">
            <v>106902.52416666666</v>
          </cell>
          <cell r="AE29">
            <v>125549.55625000001</v>
          </cell>
          <cell r="AF29">
            <v>141706.29749999999</v>
          </cell>
          <cell r="AG29">
            <v>158871.9075</v>
          </cell>
          <cell r="AH29">
            <v>176037.51749999999</v>
          </cell>
          <cell r="AI29">
            <v>191858.54208333336</v>
          </cell>
          <cell r="AJ29">
            <v>204397.53541666668</v>
          </cell>
          <cell r="AK29">
            <v>208013.98083333333</v>
          </cell>
          <cell r="AL29">
            <v>199037.62833333338</v>
          </cell>
          <cell r="AM29">
            <v>182438.4341666667</v>
          </cell>
          <cell r="AN29">
            <v>163824.09416666671</v>
          </cell>
          <cell r="AO29">
            <v>144452.69708333339</v>
          </cell>
          <cell r="AR29" t="str">
            <v>62</v>
          </cell>
        </row>
        <row r="30">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R30" t="str">
            <v>62</v>
          </cell>
        </row>
        <row r="31">
          <cell r="R31">
            <v>6439860</v>
          </cell>
          <cell r="S31">
            <v>6186025</v>
          </cell>
          <cell r="T31">
            <v>5106630</v>
          </cell>
          <cell r="U31">
            <v>5218798</v>
          </cell>
          <cell r="V31">
            <v>6045023</v>
          </cell>
          <cell r="W31">
            <v>5673703</v>
          </cell>
          <cell r="X31">
            <v>7037896</v>
          </cell>
          <cell r="Y31">
            <v>5362000</v>
          </cell>
          <cell r="Z31">
            <v>6968054</v>
          </cell>
          <cell r="AA31">
            <v>7506220</v>
          </cell>
          <cell r="AB31">
            <v>5935498</v>
          </cell>
          <cell r="AC31">
            <v>0</v>
          </cell>
          <cell r="AD31">
            <v>4390090.25</v>
          </cell>
          <cell r="AE31">
            <v>4719964.625</v>
          </cell>
          <cell r="AF31">
            <v>4974723.916666667</v>
          </cell>
          <cell r="AG31">
            <v>5109719.291666667</v>
          </cell>
          <cell r="AH31">
            <v>5033757.875</v>
          </cell>
          <cell r="AI31">
            <v>5024804.833333333</v>
          </cell>
          <cell r="AJ31">
            <v>5246249.291666667</v>
          </cell>
          <cell r="AK31">
            <v>5440516.708333333</v>
          </cell>
          <cell r="AL31">
            <v>5594341.125</v>
          </cell>
          <cell r="AM31">
            <v>5808941.916666667</v>
          </cell>
          <cell r="AN31">
            <v>5776125.333333333</v>
          </cell>
          <cell r="AO31">
            <v>5623686.416666667</v>
          </cell>
          <cell r="AR31" t="str">
            <v>62</v>
          </cell>
        </row>
        <row r="32">
          <cell r="R32">
            <v>4443166</v>
          </cell>
          <cell r="S32">
            <v>3615144</v>
          </cell>
          <cell r="T32">
            <v>4266817</v>
          </cell>
          <cell r="U32">
            <v>4270768</v>
          </cell>
          <cell r="V32">
            <v>4774873</v>
          </cell>
          <cell r="W32">
            <v>5966385</v>
          </cell>
          <cell r="X32">
            <v>5523390</v>
          </cell>
          <cell r="Y32">
            <v>6597686</v>
          </cell>
          <cell r="Z32">
            <v>6054404</v>
          </cell>
          <cell r="AA32">
            <v>6725564</v>
          </cell>
          <cell r="AB32">
            <v>7898020</v>
          </cell>
          <cell r="AC32">
            <v>580598</v>
          </cell>
          <cell r="AD32">
            <v>3667937.0833333335</v>
          </cell>
          <cell r="AE32">
            <v>3795931.125</v>
          </cell>
          <cell r="AF32">
            <v>3882589.5416666665</v>
          </cell>
          <cell r="AG32">
            <v>3837336.8333333335</v>
          </cell>
          <cell r="AH32">
            <v>3859045.9166666665</v>
          </cell>
          <cell r="AI32">
            <v>4027274.25</v>
          </cell>
          <cell r="AJ32">
            <v>4111380.1666666665</v>
          </cell>
          <cell r="AK32">
            <v>4216704.083333333</v>
          </cell>
          <cell r="AL32">
            <v>4507394.083333333</v>
          </cell>
          <cell r="AM32">
            <v>4808910.541666667</v>
          </cell>
          <cell r="AN32">
            <v>4963490.791666667</v>
          </cell>
          <cell r="AO32">
            <v>5050489.25</v>
          </cell>
          <cell r="AR32" t="str">
            <v>28</v>
          </cell>
        </row>
        <row r="33">
          <cell r="R33">
            <v>-1668531415.8499999</v>
          </cell>
          <cell r="S33">
            <v>-1676828732.72</v>
          </cell>
          <cell r="T33">
            <v>-1685016917.3099999</v>
          </cell>
          <cell r="U33">
            <v>-1691543550.29</v>
          </cell>
          <cell r="V33">
            <v>-1699948068.25</v>
          </cell>
          <cell r="W33">
            <v>-1708815525.3699999</v>
          </cell>
          <cell r="X33">
            <v>-1710322179.6099999</v>
          </cell>
          <cell r="Y33">
            <v>-1716275804.8699999</v>
          </cell>
          <cell r="Z33">
            <v>-1721884334.6700001</v>
          </cell>
          <cell r="AA33">
            <v>-1728914145.97</v>
          </cell>
          <cell r="AB33">
            <v>-1732912042.02</v>
          </cell>
          <cell r="AC33">
            <v>-1731357164.8399999</v>
          </cell>
          <cell r="AD33">
            <v>-1651293586.0133333</v>
          </cell>
          <cell r="AE33">
            <v>-1654368644.6433334</v>
          </cell>
          <cell r="AF33">
            <v>-1657744863.7212498</v>
          </cell>
          <cell r="AG33">
            <v>-1661632814.1704168</v>
          </cell>
          <cell r="AH33">
            <v>-1666067892.1391668</v>
          </cell>
          <cell r="AI33">
            <v>-1670999204.0758333</v>
          </cell>
          <cell r="AJ33">
            <v>-1676731850.885833</v>
          </cell>
          <cell r="AK33">
            <v>-1682702984.020833</v>
          </cell>
          <cell r="AL33">
            <v>-1688357050.7187498</v>
          </cell>
          <cell r="AM33">
            <v>-1693900383.3304164</v>
          </cell>
          <cell r="AN33">
            <v>-1699187409.8737497</v>
          </cell>
          <cell r="AO33">
            <v>-1703877510.9495833</v>
          </cell>
          <cell r="AQ33">
            <v>17</v>
          </cell>
          <cell r="AR33" t="str">
            <v>58</v>
          </cell>
        </row>
        <row r="34">
          <cell r="R34">
            <v>-543579527.41999996</v>
          </cell>
          <cell r="S34">
            <v>-547926469.37</v>
          </cell>
          <cell r="T34">
            <v>-552703439.41999996</v>
          </cell>
          <cell r="U34">
            <v>-557474805.01999998</v>
          </cell>
          <cell r="V34">
            <v>-561432192.61000001</v>
          </cell>
          <cell r="W34">
            <v>-565947718.14999998</v>
          </cell>
          <cell r="X34">
            <v>-567357159.92999995</v>
          </cell>
          <cell r="Y34">
            <v>-571076751.64999998</v>
          </cell>
          <cell r="Z34">
            <v>-574137682.87</v>
          </cell>
          <cell r="AA34">
            <v>-577667533.54999995</v>
          </cell>
          <cell r="AB34">
            <v>-568926489.40999997</v>
          </cell>
          <cell r="AC34">
            <v>-571396668.51999998</v>
          </cell>
          <cell r="AD34">
            <v>-522663883.81666678</v>
          </cell>
          <cell r="AE34">
            <v>-525951478.09041667</v>
          </cell>
          <cell r="AF34">
            <v>-529448759.28666663</v>
          </cell>
          <cell r="AG34">
            <v>-533126263.15458328</v>
          </cell>
          <cell r="AH34">
            <v>-536888690.78791666</v>
          </cell>
          <cell r="AI34">
            <v>-540665924.10666668</v>
          </cell>
          <cell r="AJ34">
            <v>-544429659.52958333</v>
          </cell>
          <cell r="AK34">
            <v>-548247253.14666665</v>
          </cell>
          <cell r="AL34">
            <v>-552100973.10416663</v>
          </cell>
          <cell r="AM34">
            <v>-555943060.69666672</v>
          </cell>
          <cell r="AN34">
            <v>-559265474.72249997</v>
          </cell>
          <cell r="AO34">
            <v>-561975513.89041662</v>
          </cell>
          <cell r="AR34" t="str">
            <v>14</v>
          </cell>
          <cell r="AS34" t="str">
            <v>5</v>
          </cell>
        </row>
        <row r="35">
          <cell r="R35">
            <v>-31511027.829999998</v>
          </cell>
          <cell r="S35">
            <v>-31976381.399999999</v>
          </cell>
          <cell r="T35">
            <v>-32442987.43</v>
          </cell>
          <cell r="U35">
            <v>-32913745.68</v>
          </cell>
          <cell r="V35">
            <v>-33385221.18</v>
          </cell>
          <cell r="W35">
            <v>-33857042.780000001</v>
          </cell>
          <cell r="X35">
            <v>-34329318.210000001</v>
          </cell>
          <cell r="Y35">
            <v>-34802407.600000001</v>
          </cell>
          <cell r="Z35">
            <v>-35276010.829999998</v>
          </cell>
          <cell r="AA35">
            <v>-35289285.159999996</v>
          </cell>
          <cell r="AB35">
            <v>-35743953.390000001</v>
          </cell>
          <cell r="AC35">
            <v>-36261422.920000002</v>
          </cell>
          <cell r="AD35">
            <v>-30671664.344166666</v>
          </cell>
          <cell r="AE35">
            <v>-30662250.925416667</v>
          </cell>
          <cell r="AF35">
            <v>-30813730.922499996</v>
          </cell>
          <cell r="AG35">
            <v>-30999590.920833331</v>
          </cell>
          <cell r="AH35">
            <v>-31202318.764583331</v>
          </cell>
          <cell r="AI35">
            <v>-31437556.554583337</v>
          </cell>
          <cell r="AJ35">
            <v>-31704761.343750004</v>
          </cell>
          <cell r="AK35">
            <v>-32045110.925000001</v>
          </cell>
          <cell r="AL35">
            <v>-32465694.44458333</v>
          </cell>
          <cell r="AM35">
            <v>-32896893.031250004</v>
          </cell>
          <cell r="AN35">
            <v>-33331090.388333336</v>
          </cell>
          <cell r="AO35">
            <v>-33765100.770833336</v>
          </cell>
          <cell r="AQ35">
            <v>18</v>
          </cell>
          <cell r="AR35" t="str">
            <v>24/59</v>
          </cell>
          <cell r="AS35" t="str">
            <v>7c</v>
          </cell>
        </row>
        <row r="36">
          <cell r="R36">
            <v>22103805.899999999</v>
          </cell>
          <cell r="S36">
            <v>22746927.420000002</v>
          </cell>
          <cell r="T36">
            <v>23496586.59</v>
          </cell>
          <cell r="U36">
            <v>23888593.710000001</v>
          </cell>
          <cell r="V36">
            <v>23707356.370000001</v>
          </cell>
          <cell r="W36">
            <v>24176481.969999999</v>
          </cell>
          <cell r="X36">
            <v>20607878.300000001</v>
          </cell>
          <cell r="Y36">
            <v>20119925.010000002</v>
          </cell>
          <cell r="Z36">
            <v>19722633.300000001</v>
          </cell>
          <cell r="AA36">
            <v>19062926.07</v>
          </cell>
          <cell r="AB36">
            <v>18898670.390000001</v>
          </cell>
          <cell r="AC36">
            <v>19672280.129999999</v>
          </cell>
          <cell r="AD36">
            <v>22562172.719166666</v>
          </cell>
          <cell r="AE36">
            <v>22302266.55875</v>
          </cell>
          <cell r="AF36">
            <v>22100311.997499999</v>
          </cell>
          <cell r="AG36">
            <v>22004642.620416667</v>
          </cell>
          <cell r="AH36">
            <v>22055491.471250001</v>
          </cell>
          <cell r="AI36">
            <v>22213277.060416672</v>
          </cell>
          <cell r="AJ36">
            <v>22304202.740416672</v>
          </cell>
          <cell r="AK36">
            <v>22246629.254166666</v>
          </cell>
          <cell r="AL36">
            <v>22179304.4575</v>
          </cell>
          <cell r="AM36">
            <v>22061358.159583334</v>
          </cell>
          <cell r="AN36">
            <v>21856452.648750003</v>
          </cell>
          <cell r="AO36">
            <v>21630768.156250004</v>
          </cell>
          <cell r="AQ36">
            <v>17</v>
          </cell>
          <cell r="AR36" t="str">
            <v>58</v>
          </cell>
        </row>
        <row r="37">
          <cell r="R37">
            <v>18127367.68</v>
          </cell>
          <cell r="S37">
            <v>18423744</v>
          </cell>
          <cell r="T37">
            <v>18699373.039999999</v>
          </cell>
          <cell r="U37">
            <v>18906557.350000001</v>
          </cell>
          <cell r="V37">
            <v>19073595.359999999</v>
          </cell>
          <cell r="W37">
            <v>19252150.109999999</v>
          </cell>
          <cell r="X37">
            <v>18072524.100000001</v>
          </cell>
          <cell r="Y37">
            <v>18049028.190000001</v>
          </cell>
          <cell r="Z37">
            <v>17959526.25</v>
          </cell>
          <cell r="AA37">
            <v>17966936.82</v>
          </cell>
          <cell r="AB37">
            <v>6764885.0599999996</v>
          </cell>
          <cell r="AC37">
            <v>6728989.6100000003</v>
          </cell>
          <cell r="AD37">
            <v>18384273.214583334</v>
          </cell>
          <cell r="AE37">
            <v>18278964.133749999</v>
          </cell>
          <cell r="AF37">
            <v>18272501.364583332</v>
          </cell>
          <cell r="AG37">
            <v>18306138.041666668</v>
          </cell>
          <cell r="AH37">
            <v>18333714.937916666</v>
          </cell>
          <cell r="AI37">
            <v>18356391.28125</v>
          </cell>
          <cell r="AJ37">
            <v>18355178.44541667</v>
          </cell>
          <cell r="AK37">
            <v>18357675.77</v>
          </cell>
          <cell r="AL37">
            <v>18366277.350416664</v>
          </cell>
          <cell r="AM37">
            <v>18364236.408749998</v>
          </cell>
          <cell r="AN37">
            <v>17907065.385833334</v>
          </cell>
          <cell r="AO37">
            <v>16972826.355</v>
          </cell>
          <cell r="AR37" t="str">
            <v>14</v>
          </cell>
          <cell r="AS37" t="str">
            <v>5</v>
          </cell>
        </row>
        <row r="38">
          <cell r="R38">
            <v>3940531.04</v>
          </cell>
          <cell r="S38">
            <v>3940307.04</v>
          </cell>
          <cell r="T38">
            <v>3940262.04</v>
          </cell>
          <cell r="U38">
            <v>3940252.04</v>
          </cell>
          <cell r="V38">
            <v>3940167.04</v>
          </cell>
          <cell r="W38">
            <v>3940167.04</v>
          </cell>
          <cell r="X38">
            <v>3940137.04</v>
          </cell>
          <cell r="Y38">
            <v>3940087.04</v>
          </cell>
          <cell r="Z38">
            <v>3948673.9</v>
          </cell>
          <cell r="AA38">
            <v>3950548.02</v>
          </cell>
          <cell r="AB38">
            <v>3950717.11</v>
          </cell>
          <cell r="AC38">
            <v>3950490.99</v>
          </cell>
          <cell r="AD38">
            <v>3715321.3779166671</v>
          </cell>
          <cell r="AE38">
            <v>3844486.9329166668</v>
          </cell>
          <cell r="AF38">
            <v>3870149.6170833334</v>
          </cell>
          <cell r="AG38">
            <v>3895757.8470833334</v>
          </cell>
          <cell r="AH38">
            <v>3921282.2479166663</v>
          </cell>
          <cell r="AI38">
            <v>3935721.1004166664</v>
          </cell>
          <cell r="AJ38">
            <v>3938956.3295833333</v>
          </cell>
          <cell r="AK38">
            <v>3940437.2524999995</v>
          </cell>
          <cell r="AL38">
            <v>3940572.4270833326</v>
          </cell>
          <cell r="AM38">
            <v>3941326.8066666662</v>
          </cell>
          <cell r="AN38">
            <v>3942287.3995833327</v>
          </cell>
          <cell r="AO38">
            <v>3943117.1933333334</v>
          </cell>
          <cell r="AQ38">
            <v>18</v>
          </cell>
          <cell r="AR38" t="str">
            <v>14/58</v>
          </cell>
          <cell r="AS38" t="str">
            <v>5c</v>
          </cell>
        </row>
        <row r="39">
          <cell r="R39">
            <v>-4120854.96</v>
          </cell>
          <cell r="S39">
            <v>-4021460.2</v>
          </cell>
          <cell r="T39">
            <v>-3879294.27</v>
          </cell>
          <cell r="U39">
            <v>-3789041.56</v>
          </cell>
          <cell r="V39">
            <v>-3612395.47</v>
          </cell>
          <cell r="W39">
            <v>-3534814.25</v>
          </cell>
          <cell r="X39">
            <v>-3469087.3</v>
          </cell>
          <cell r="Y39">
            <v>-3403382.08</v>
          </cell>
          <cell r="Z39">
            <v>-3328451.53</v>
          </cell>
          <cell r="AA39">
            <v>-3270444.15</v>
          </cell>
          <cell r="AB39">
            <v>-3173668.09</v>
          </cell>
          <cell r="AC39">
            <v>-3081735.53</v>
          </cell>
          <cell r="AD39">
            <v>-4419105.4525000006</v>
          </cell>
          <cell r="AE39">
            <v>-4397936.04</v>
          </cell>
          <cell r="AF39">
            <v>-4333459.8570833337</v>
          </cell>
          <cell r="AG39">
            <v>-4263874.540000001</v>
          </cell>
          <cell r="AH39">
            <v>-4184746.8495833338</v>
          </cell>
          <cell r="AI39">
            <v>-4101283.321250001</v>
          </cell>
          <cell r="AJ39">
            <v>-4018390.9258333333</v>
          </cell>
          <cell r="AK39">
            <v>-3934296.9783333335</v>
          </cell>
          <cell r="AL39">
            <v>-3850102.4420833327</v>
          </cell>
          <cell r="AM39">
            <v>-3769928.9312499999</v>
          </cell>
          <cell r="AN39">
            <v>-3693173.4254166665</v>
          </cell>
          <cell r="AO39">
            <v>-3605944.0070833336</v>
          </cell>
          <cell r="AQ39">
            <v>17</v>
          </cell>
          <cell r="AR39" t="str">
            <v>58</v>
          </cell>
        </row>
        <row r="40">
          <cell r="R40">
            <v>1635647.04</v>
          </cell>
          <cell r="S40">
            <v>1697196.48</v>
          </cell>
          <cell r="T40">
            <v>2126052.5499999998</v>
          </cell>
          <cell r="U40">
            <v>2314126.36</v>
          </cell>
          <cell r="V40">
            <v>2319613.16</v>
          </cell>
          <cell r="W40">
            <v>2319613.16</v>
          </cell>
          <cell r="X40">
            <v>2319613.16</v>
          </cell>
          <cell r="Y40">
            <v>2319613.16</v>
          </cell>
          <cell r="Z40">
            <v>2319613.16</v>
          </cell>
          <cell r="AA40">
            <v>1729796.77</v>
          </cell>
          <cell r="AB40">
            <v>1729796.77</v>
          </cell>
          <cell r="AC40">
            <v>1729796.77</v>
          </cell>
          <cell r="AD40">
            <v>1301530.2962500001</v>
          </cell>
          <cell r="AE40">
            <v>1433746.5791666666</v>
          </cell>
          <cell r="AF40">
            <v>1489302.7341666669</v>
          </cell>
          <cell r="AG40">
            <v>1566985.1858333338</v>
          </cell>
          <cell r="AH40">
            <v>1650365.7016666669</v>
          </cell>
          <cell r="AI40">
            <v>1731557.6654166665</v>
          </cell>
          <cell r="AJ40">
            <v>1811022.0433333337</v>
          </cell>
          <cell r="AK40">
            <v>1887676.01</v>
          </cell>
          <cell r="AL40">
            <v>1961277.0266666666</v>
          </cell>
          <cell r="AM40">
            <v>2008216.165</v>
          </cell>
          <cell r="AN40">
            <v>2026892.8287500001</v>
          </cell>
          <cell r="AO40">
            <v>2040997.3141666667</v>
          </cell>
          <cell r="AR40" t="str">
            <v>14</v>
          </cell>
          <cell r="AS40" t="str">
            <v>5</v>
          </cell>
        </row>
        <row r="41">
          <cell r="R41">
            <v>0</v>
          </cell>
          <cell r="S41">
            <v>0</v>
          </cell>
          <cell r="T41">
            <v>-54603539</v>
          </cell>
          <cell r="U41">
            <v>-54603539</v>
          </cell>
          <cell r="V41">
            <v>-54603539</v>
          </cell>
          <cell r="W41">
            <v>-55402291</v>
          </cell>
          <cell r="X41">
            <v>-55402291</v>
          </cell>
          <cell r="Y41">
            <v>-55402291</v>
          </cell>
          <cell r="Z41">
            <v>-56105492</v>
          </cell>
          <cell r="AA41">
            <v>-56105492</v>
          </cell>
          <cell r="AB41">
            <v>-56105492</v>
          </cell>
          <cell r="AC41">
            <v>-54324148</v>
          </cell>
          <cell r="AD41">
            <v>0</v>
          </cell>
          <cell r="AE41">
            <v>0</v>
          </cell>
          <cell r="AF41">
            <v>-2275147.4583333335</v>
          </cell>
          <cell r="AG41">
            <v>-6825442.375</v>
          </cell>
          <cell r="AH41">
            <v>-11375737.291666666</v>
          </cell>
          <cell r="AI41">
            <v>-15959313.541666666</v>
          </cell>
          <cell r="AJ41">
            <v>-20576171.125</v>
          </cell>
          <cell r="AK41">
            <v>-25193028.708333332</v>
          </cell>
          <cell r="AL41">
            <v>-29839186.333333332</v>
          </cell>
          <cell r="AM41">
            <v>-34514644</v>
          </cell>
          <cell r="AN41">
            <v>-39190101.666666664</v>
          </cell>
          <cell r="AO41">
            <v>-43791336.666666664</v>
          </cell>
          <cell r="AQ41">
            <v>17</v>
          </cell>
          <cell r="AR41" t="str">
            <v>58</v>
          </cell>
        </row>
        <row r="42">
          <cell r="R42">
            <v>0</v>
          </cell>
          <cell r="S42">
            <v>0</v>
          </cell>
          <cell r="T42">
            <v>-72083578</v>
          </cell>
          <cell r="U42">
            <v>-72083578</v>
          </cell>
          <cell r="V42">
            <v>-72083578</v>
          </cell>
          <cell r="W42">
            <v>-74038303</v>
          </cell>
          <cell r="X42">
            <v>-74038303</v>
          </cell>
          <cell r="Y42">
            <v>-74038303</v>
          </cell>
          <cell r="Z42">
            <v>-76218048</v>
          </cell>
          <cell r="AA42">
            <v>-76218048</v>
          </cell>
          <cell r="AB42">
            <v>-76218048</v>
          </cell>
          <cell r="AC42">
            <v>-78072736</v>
          </cell>
          <cell r="AD42">
            <v>0</v>
          </cell>
          <cell r="AE42">
            <v>0</v>
          </cell>
          <cell r="AF42">
            <v>-3003482.4166666665</v>
          </cell>
          <cell r="AG42">
            <v>-9010447.25</v>
          </cell>
          <cell r="AH42">
            <v>-15017412.083333334</v>
          </cell>
          <cell r="AI42">
            <v>-21105823.791666668</v>
          </cell>
          <cell r="AJ42">
            <v>-27275682.375</v>
          </cell>
          <cell r="AK42">
            <v>-33445540.958333332</v>
          </cell>
          <cell r="AL42">
            <v>-39706222.25</v>
          </cell>
          <cell r="AM42">
            <v>-46057726.25</v>
          </cell>
          <cell r="AN42">
            <v>-52409230.25</v>
          </cell>
          <cell r="AO42">
            <v>-58838012.916666664</v>
          </cell>
          <cell r="AR42" t="str">
            <v>14</v>
          </cell>
          <cell r="AS42" t="str">
            <v>5</v>
          </cell>
        </row>
        <row r="43">
          <cell r="R43">
            <v>0</v>
          </cell>
          <cell r="S43">
            <v>0</v>
          </cell>
          <cell r="T43">
            <v>54603539</v>
          </cell>
          <cell r="U43">
            <v>54603539</v>
          </cell>
          <cell r="V43">
            <v>54603539</v>
          </cell>
          <cell r="W43">
            <v>55402291</v>
          </cell>
          <cell r="X43">
            <v>55402291</v>
          </cell>
          <cell r="Y43">
            <v>55402291</v>
          </cell>
          <cell r="Z43">
            <v>56105492</v>
          </cell>
          <cell r="AA43">
            <v>56105492</v>
          </cell>
          <cell r="AB43">
            <v>56105492</v>
          </cell>
          <cell r="AC43">
            <v>54324148</v>
          </cell>
          <cell r="AD43">
            <v>0</v>
          </cell>
          <cell r="AE43">
            <v>0</v>
          </cell>
          <cell r="AF43">
            <v>2275147.4583333335</v>
          </cell>
          <cell r="AG43">
            <v>6825442.375</v>
          </cell>
          <cell r="AH43">
            <v>11375737.291666666</v>
          </cell>
          <cell r="AI43">
            <v>15959313.541666666</v>
          </cell>
          <cell r="AJ43">
            <v>20576171.125</v>
          </cell>
          <cell r="AK43">
            <v>25193028.708333332</v>
          </cell>
          <cell r="AL43">
            <v>29839186.333333332</v>
          </cell>
          <cell r="AM43">
            <v>34514644</v>
          </cell>
          <cell r="AN43">
            <v>39190101.666666664</v>
          </cell>
          <cell r="AO43">
            <v>43791336.666666664</v>
          </cell>
          <cell r="AQ43">
            <v>17</v>
          </cell>
          <cell r="AR43" t="str">
            <v>58</v>
          </cell>
        </row>
        <row r="44">
          <cell r="R44">
            <v>0</v>
          </cell>
          <cell r="S44">
            <v>0</v>
          </cell>
          <cell r="T44">
            <v>72083578</v>
          </cell>
          <cell r="U44">
            <v>72083578</v>
          </cell>
          <cell r="V44">
            <v>72083578</v>
          </cell>
          <cell r="W44">
            <v>74038303</v>
          </cell>
          <cell r="X44">
            <v>74038303</v>
          </cell>
          <cell r="Y44">
            <v>74038303</v>
          </cell>
          <cell r="Z44">
            <v>76218048</v>
          </cell>
          <cell r="AA44">
            <v>76218048</v>
          </cell>
          <cell r="AB44">
            <v>76218048</v>
          </cell>
          <cell r="AC44">
            <v>78072736</v>
          </cell>
          <cell r="AD44">
            <v>0</v>
          </cell>
          <cell r="AE44">
            <v>0</v>
          </cell>
          <cell r="AF44">
            <v>3003482.4166666665</v>
          </cell>
          <cell r="AG44">
            <v>9010447.25</v>
          </cell>
          <cell r="AH44">
            <v>15017412.083333334</v>
          </cell>
          <cell r="AI44">
            <v>21105823.791666668</v>
          </cell>
          <cell r="AJ44">
            <v>27275682.375</v>
          </cell>
          <cell r="AK44">
            <v>33445540.958333332</v>
          </cell>
          <cell r="AL44">
            <v>39706222.25</v>
          </cell>
          <cell r="AM44">
            <v>46057726.25</v>
          </cell>
          <cell r="AN44">
            <v>52409230.25</v>
          </cell>
          <cell r="AO44">
            <v>58838012.916666664</v>
          </cell>
          <cell r="AR44" t="str">
            <v>14</v>
          </cell>
          <cell r="AS44" t="str">
            <v>5</v>
          </cell>
        </row>
        <row r="45">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Q45">
            <v>17</v>
          </cell>
          <cell r="AR45" t="str">
            <v>58</v>
          </cell>
        </row>
        <row r="46">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R46" t="str">
            <v>14</v>
          </cell>
          <cell r="AS46" t="str">
            <v>5</v>
          </cell>
        </row>
        <row r="47">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Q47">
            <v>18</v>
          </cell>
          <cell r="AR47" t="str">
            <v>14/58</v>
          </cell>
          <cell r="AS47" t="str">
            <v>5c</v>
          </cell>
        </row>
        <row r="48">
          <cell r="R48">
            <v>0</v>
          </cell>
          <cell r="S48">
            <v>0</v>
          </cell>
          <cell r="T48">
            <v>0</v>
          </cell>
          <cell r="U48">
            <v>0</v>
          </cell>
          <cell r="V48">
            <v>0</v>
          </cell>
          <cell r="W48">
            <v>0</v>
          </cell>
          <cell r="X48">
            <v>0</v>
          </cell>
          <cell r="Y48">
            <v>0</v>
          </cell>
          <cell r="Z48">
            <v>0</v>
          </cell>
          <cell r="AA48">
            <v>0</v>
          </cell>
          <cell r="AB48">
            <v>0</v>
          </cell>
          <cell r="AC48">
            <v>0</v>
          </cell>
          <cell r="AD48">
            <v>-301622.79333333333</v>
          </cell>
          <cell r="AE48">
            <v>-255219.28666666665</v>
          </cell>
          <cell r="AF48">
            <v>-208815.78</v>
          </cell>
          <cell r="AG48">
            <v>-162412.27333333332</v>
          </cell>
          <cell r="AH48">
            <v>-116008.76666666666</v>
          </cell>
          <cell r="AI48">
            <v>-69605.259999999995</v>
          </cell>
          <cell r="AJ48">
            <v>-23201.75333333333</v>
          </cell>
          <cell r="AK48">
            <v>0</v>
          </cell>
          <cell r="AL48">
            <v>0</v>
          </cell>
          <cell r="AM48">
            <v>0</v>
          </cell>
          <cell r="AN48">
            <v>0</v>
          </cell>
          <cell r="AO48">
            <v>0</v>
          </cell>
          <cell r="AQ48">
            <v>17</v>
          </cell>
          <cell r="AR48" t="str">
            <v>58</v>
          </cell>
        </row>
        <row r="49">
          <cell r="R49">
            <v>0</v>
          </cell>
          <cell r="S49">
            <v>0</v>
          </cell>
          <cell r="T49">
            <v>0</v>
          </cell>
          <cell r="U49">
            <v>0</v>
          </cell>
          <cell r="V49">
            <v>0</v>
          </cell>
          <cell r="W49">
            <v>0</v>
          </cell>
          <cell r="X49">
            <v>0</v>
          </cell>
          <cell r="Y49">
            <v>0</v>
          </cell>
          <cell r="Z49">
            <v>0</v>
          </cell>
          <cell r="AA49">
            <v>0</v>
          </cell>
          <cell r="AB49">
            <v>0</v>
          </cell>
          <cell r="AC49">
            <v>0</v>
          </cell>
          <cell r="AD49">
            <v>-51097.605000000003</v>
          </cell>
          <cell r="AE49">
            <v>-43236.434999999998</v>
          </cell>
          <cell r="AF49">
            <v>-35375.264999999999</v>
          </cell>
          <cell r="AG49">
            <v>-27514.095000000001</v>
          </cell>
          <cell r="AH49">
            <v>-19652.924999999999</v>
          </cell>
          <cell r="AI49">
            <v>-11791.754999999999</v>
          </cell>
          <cell r="AJ49">
            <v>-3930.5849999999996</v>
          </cell>
          <cell r="AK49">
            <v>0</v>
          </cell>
          <cell r="AL49">
            <v>0</v>
          </cell>
          <cell r="AM49">
            <v>0</v>
          </cell>
          <cell r="AN49">
            <v>0</v>
          </cell>
          <cell r="AO49">
            <v>0</v>
          </cell>
          <cell r="AR49" t="str">
            <v>14</v>
          </cell>
          <cell r="AS49" t="str">
            <v>5</v>
          </cell>
        </row>
        <row r="50">
          <cell r="R50">
            <v>223992.83</v>
          </cell>
          <cell r="S50">
            <v>223992.83</v>
          </cell>
          <cell r="T50">
            <v>223992.83</v>
          </cell>
          <cell r="U50">
            <v>223992.83</v>
          </cell>
          <cell r="V50">
            <v>223992.83</v>
          </cell>
          <cell r="W50">
            <v>223992.83</v>
          </cell>
          <cell r="X50">
            <v>223992.83</v>
          </cell>
          <cell r="Y50">
            <v>223992.83</v>
          </cell>
          <cell r="Z50">
            <v>223992.83</v>
          </cell>
          <cell r="AA50">
            <v>223992.83</v>
          </cell>
          <cell r="AB50">
            <v>223992.83</v>
          </cell>
          <cell r="AC50">
            <v>223992.83</v>
          </cell>
          <cell r="AD50">
            <v>-1923407.5070833333</v>
          </cell>
          <cell r="AE50">
            <v>-1604525.0362500001</v>
          </cell>
          <cell r="AF50">
            <v>-1285642.5654166664</v>
          </cell>
          <cell r="AG50">
            <v>-966760.09458333312</v>
          </cell>
          <cell r="AH50">
            <v>-647877.62374999991</v>
          </cell>
          <cell r="AI50">
            <v>-328995.15291666659</v>
          </cell>
          <cell r="AJ50">
            <v>-10112.682083333319</v>
          </cell>
          <cell r="AK50">
            <v>158661.58791666667</v>
          </cell>
          <cell r="AL50">
            <v>177327.65708333335</v>
          </cell>
          <cell r="AM50">
            <v>195993.72625000004</v>
          </cell>
          <cell r="AN50">
            <v>214659.79541666669</v>
          </cell>
          <cell r="AO50">
            <v>223992.83000000005</v>
          </cell>
          <cell r="AQ50">
            <v>17</v>
          </cell>
          <cell r="AR50" t="str">
            <v>58</v>
          </cell>
        </row>
        <row r="51">
          <cell r="R51">
            <v>-92494.49</v>
          </cell>
          <cell r="S51">
            <v>-92494.49</v>
          </cell>
          <cell r="T51">
            <v>-92494.49</v>
          </cell>
          <cell r="U51">
            <v>-92494.49</v>
          </cell>
          <cell r="V51">
            <v>-92494.49</v>
          </cell>
          <cell r="W51">
            <v>-92494.49</v>
          </cell>
          <cell r="X51">
            <v>-92494.49</v>
          </cell>
          <cell r="Y51">
            <v>-92494.49</v>
          </cell>
          <cell r="Z51">
            <v>-92494.49</v>
          </cell>
          <cell r="AA51">
            <v>-92494.49</v>
          </cell>
          <cell r="AB51">
            <v>-92494.49</v>
          </cell>
          <cell r="AC51">
            <v>-92494.49</v>
          </cell>
          <cell r="AD51">
            <v>-666284.99833333341</v>
          </cell>
          <cell r="AE51">
            <v>-573266.22833333339</v>
          </cell>
          <cell r="AF51">
            <v>-480247.45833333343</v>
          </cell>
          <cell r="AG51">
            <v>-387228.68833333341</v>
          </cell>
          <cell r="AH51">
            <v>-294209.91833333339</v>
          </cell>
          <cell r="AI51">
            <v>-201191.14833333332</v>
          </cell>
          <cell r="AJ51">
            <v>-108172.37833333334</v>
          </cell>
          <cell r="AK51">
            <v>-65516.93041666667</v>
          </cell>
          <cell r="AL51">
            <v>-73224.804583333331</v>
          </cell>
          <cell r="AM51">
            <v>-80932.678750000006</v>
          </cell>
          <cell r="AN51">
            <v>-88640.552916666667</v>
          </cell>
          <cell r="AO51">
            <v>-92494.49</v>
          </cell>
          <cell r="AR51" t="str">
            <v>14</v>
          </cell>
          <cell r="AS51" t="str">
            <v>5</v>
          </cell>
        </row>
        <row r="52">
          <cell r="R52">
            <v>273185.39</v>
          </cell>
          <cell r="S52">
            <v>273185.39</v>
          </cell>
          <cell r="T52">
            <v>273185.39</v>
          </cell>
          <cell r="U52">
            <v>273185.39</v>
          </cell>
          <cell r="V52">
            <v>273185.39</v>
          </cell>
          <cell r="W52">
            <v>273185.39</v>
          </cell>
          <cell r="X52">
            <v>273185.39</v>
          </cell>
          <cell r="Y52">
            <v>273185.39</v>
          </cell>
          <cell r="Z52">
            <v>273185.39</v>
          </cell>
          <cell r="AA52">
            <v>273185.39</v>
          </cell>
          <cell r="AB52">
            <v>273185.39</v>
          </cell>
          <cell r="AC52">
            <v>273185.39</v>
          </cell>
          <cell r="AD52">
            <v>1088122.6104166668</v>
          </cell>
          <cell r="AE52">
            <v>948738.14625000022</v>
          </cell>
          <cell r="AF52">
            <v>809353.68208333338</v>
          </cell>
          <cell r="AG52">
            <v>669969.21791666653</v>
          </cell>
          <cell r="AH52">
            <v>530584.75374999992</v>
          </cell>
          <cell r="AI52">
            <v>391200.28958333336</v>
          </cell>
          <cell r="AJ52">
            <v>251815.82541666669</v>
          </cell>
          <cell r="AK52">
            <v>193506.31791666671</v>
          </cell>
          <cell r="AL52">
            <v>216271.76708333337</v>
          </cell>
          <cell r="AM52">
            <v>239037.21625000006</v>
          </cell>
          <cell r="AN52">
            <v>261802.66541666674</v>
          </cell>
          <cell r="AO52">
            <v>273185.39000000007</v>
          </cell>
          <cell r="AQ52">
            <v>18</v>
          </cell>
          <cell r="AR52" t="str">
            <v>24/59</v>
          </cell>
          <cell r="AS52" t="str">
            <v>7c</v>
          </cell>
        </row>
        <row r="53">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Q53" t="str">
            <v>17</v>
          </cell>
          <cell r="AR53" t="str">
            <v>58</v>
          </cell>
        </row>
        <row r="54">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Q54" t="str">
            <v>17</v>
          </cell>
          <cell r="AR54" t="str">
            <v>58</v>
          </cell>
        </row>
        <row r="55">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Q55" t="str">
            <v>17</v>
          </cell>
          <cell r="AR55" t="str">
            <v>58</v>
          </cell>
        </row>
        <row r="56">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Q56" t="str">
            <v>17</v>
          </cell>
          <cell r="AR56" t="str">
            <v>58</v>
          </cell>
        </row>
        <row r="57">
          <cell r="R57">
            <v>-83747692.439999998</v>
          </cell>
          <cell r="S57">
            <v>-84098114</v>
          </cell>
          <cell r="T57">
            <v>-84448535.579999998</v>
          </cell>
          <cell r="U57">
            <v>-84798957.140000001</v>
          </cell>
          <cell r="V57">
            <v>-85149378.719999999</v>
          </cell>
          <cell r="W57">
            <v>-85499800.269999996</v>
          </cell>
          <cell r="X57">
            <v>-85850221.859999999</v>
          </cell>
          <cell r="Y57">
            <v>-86200643.400000006</v>
          </cell>
          <cell r="Z57">
            <v>-86551064.989999995</v>
          </cell>
          <cell r="AA57">
            <v>-86901486.530000001</v>
          </cell>
          <cell r="AB57">
            <v>-87251908.159999996</v>
          </cell>
          <cell r="AC57">
            <v>-87602329.700000003</v>
          </cell>
          <cell r="AD57">
            <v>-81645163.010833308</v>
          </cell>
          <cell r="AE57">
            <v>-81995584.580833331</v>
          </cell>
          <cell r="AF57">
            <v>-82346006.150833324</v>
          </cell>
          <cell r="AG57">
            <v>-82696427.720833331</v>
          </cell>
          <cell r="AH57">
            <v>-83046849.290833339</v>
          </cell>
          <cell r="AI57">
            <v>-83397270.860833332</v>
          </cell>
          <cell r="AJ57">
            <v>-83747692.43083334</v>
          </cell>
          <cell r="AK57">
            <v>-84098114.000833333</v>
          </cell>
          <cell r="AL57">
            <v>-84448535.570833325</v>
          </cell>
          <cell r="AM57">
            <v>-84798957.140833333</v>
          </cell>
          <cell r="AN57">
            <v>-85149378.710833326</v>
          </cell>
          <cell r="AO57">
            <v>-85499800.280833319</v>
          </cell>
          <cell r="AQ57" t="str">
            <v>17</v>
          </cell>
          <cell r="AR57" t="str">
            <v>58</v>
          </cell>
        </row>
        <row r="58">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Q58" t="str">
            <v>17</v>
          </cell>
          <cell r="AR58" t="str">
            <v>58</v>
          </cell>
        </row>
        <row r="59">
          <cell r="R59">
            <v>-8296781.8300000001</v>
          </cell>
          <cell r="S59">
            <v>-8469767.4900000002</v>
          </cell>
          <cell r="T59">
            <v>-8618147.9299999997</v>
          </cell>
          <cell r="U59">
            <v>-8791718.9600000009</v>
          </cell>
          <cell r="V59">
            <v>-8965290.4700000007</v>
          </cell>
          <cell r="W59">
            <v>-9138861.3000000007</v>
          </cell>
          <cell r="X59">
            <v>-9343845</v>
          </cell>
          <cell r="Y59">
            <v>-9548914.0999999996</v>
          </cell>
          <cell r="Z59">
            <v>-13789925.140000001</v>
          </cell>
          <cell r="AA59">
            <v>-13995079.890000001</v>
          </cell>
          <cell r="AB59">
            <v>-14200235.949999999</v>
          </cell>
          <cell r="AC59">
            <v>-14405390.65</v>
          </cell>
          <cell r="AD59">
            <v>-15672834.255833335</v>
          </cell>
          <cell r="AE59">
            <v>-14969412.807500003</v>
          </cell>
          <cell r="AF59">
            <v>-14255396.667916665</v>
          </cell>
          <cell r="AG59">
            <v>-13530729.029583333</v>
          </cell>
          <cell r="AH59">
            <v>-12801961.41375</v>
          </cell>
          <cell r="AI59">
            <v>-12069082.907916667</v>
          </cell>
          <cell r="AJ59">
            <v>-11333383.417083332</v>
          </cell>
          <cell r="AK59">
            <v>-10785308.633749999</v>
          </cell>
          <cell r="AL59">
            <v>-10611721.674999999</v>
          </cell>
          <cell r="AM59">
            <v>-10622134.729166666</v>
          </cell>
          <cell r="AN59">
            <v>-10628350.885</v>
          </cell>
          <cell r="AO59">
            <v>-10630369.596249999</v>
          </cell>
          <cell r="AQ59">
            <v>19</v>
          </cell>
          <cell r="AR59" t="str">
            <v>58</v>
          </cell>
        </row>
        <row r="60">
          <cell r="R60">
            <v>-14175580.050000001</v>
          </cell>
          <cell r="S60">
            <v>-14318785.890000001</v>
          </cell>
          <cell r="T60">
            <v>-14461991.77</v>
          </cell>
          <cell r="U60">
            <v>-14605197.609999999</v>
          </cell>
          <cell r="V60">
            <v>-14748403.51</v>
          </cell>
          <cell r="W60">
            <v>-14891609.33</v>
          </cell>
          <cell r="X60">
            <v>-15034815.24</v>
          </cell>
          <cell r="Y60">
            <v>-15178021.039999999</v>
          </cell>
          <cell r="Z60">
            <v>-15321226.970000001</v>
          </cell>
          <cell r="AA60">
            <v>-15464432.73</v>
          </cell>
          <cell r="AB60">
            <v>-15607638.67</v>
          </cell>
          <cell r="AC60">
            <v>-15750844.41</v>
          </cell>
          <cell r="AD60">
            <v>-13696182.630416667</v>
          </cell>
          <cell r="AE60">
            <v>-13796594.445</v>
          </cell>
          <cell r="AF60">
            <v>-13896550.204166666</v>
          </cell>
          <cell r="AG60">
            <v>-13996019.399166666</v>
          </cell>
          <cell r="AH60">
            <v>-14094971.520833334</v>
          </cell>
          <cell r="AI60">
            <v>-14193406.564583331</v>
          </cell>
          <cell r="AJ60">
            <v>-14291324.110000001</v>
          </cell>
          <cell r="AK60">
            <v>-14402977.205000004</v>
          </cell>
          <cell r="AL60">
            <v>-14528365.849166667</v>
          </cell>
          <cell r="AM60">
            <v>-14653236.579166666</v>
          </cell>
          <cell r="AN60">
            <v>-14777589.394583331</v>
          </cell>
          <cell r="AO60">
            <v>-14901424.295833332</v>
          </cell>
          <cell r="AR60" t="str">
            <v>14</v>
          </cell>
          <cell r="AS60" t="str">
            <v>5</v>
          </cell>
        </row>
        <row r="61">
          <cell r="R61">
            <v>-104279255.69</v>
          </cell>
          <cell r="S61">
            <v>-106416762.45999999</v>
          </cell>
          <cell r="T61">
            <v>-108555898.04000001</v>
          </cell>
          <cell r="U61">
            <v>-110695038.8</v>
          </cell>
          <cell r="V61">
            <v>-112834146.22</v>
          </cell>
          <cell r="W61">
            <v>-114976565.33</v>
          </cell>
          <cell r="X61">
            <v>-117129679.84999999</v>
          </cell>
          <cell r="Y61">
            <v>-119297399.3</v>
          </cell>
          <cell r="Z61">
            <v>-120768605.47</v>
          </cell>
          <cell r="AA61">
            <v>-123129360.2</v>
          </cell>
          <cell r="AB61">
            <v>-125490789.3</v>
          </cell>
          <cell r="AC61">
            <v>-127857885.91</v>
          </cell>
          <cell r="AD61">
            <v>-90542798.93416667</v>
          </cell>
          <cell r="AE61">
            <v>-92835092.510416672</v>
          </cell>
          <cell r="AF61">
            <v>-95120573.672916695</v>
          </cell>
          <cell r="AG61">
            <v>-97399129.403333321</v>
          </cell>
          <cell r="AH61">
            <v>-99675638.385833338</v>
          </cell>
          <cell r="AI61">
            <v>-101950153.75916667</v>
          </cell>
          <cell r="AJ61">
            <v>-104223287.72375</v>
          </cell>
          <cell r="AK61">
            <v>-106432699.47833334</v>
          </cell>
          <cell r="AL61">
            <v>-108549733.34833334</v>
          </cell>
          <cell r="AM61">
            <v>-110647115.39083333</v>
          </cell>
          <cell r="AN61">
            <v>-112760355.26541668</v>
          </cell>
          <cell r="AO61">
            <v>-114886408.59541667</v>
          </cell>
          <cell r="AQ61">
            <v>20</v>
          </cell>
          <cell r="AR61" t="str">
            <v>24/59</v>
          </cell>
          <cell r="AS61" t="str">
            <v>7c</v>
          </cell>
        </row>
        <row r="62">
          <cell r="R62">
            <v>197297.83</v>
          </cell>
          <cell r="S62">
            <v>197297.83</v>
          </cell>
          <cell r="T62">
            <v>197297.83</v>
          </cell>
          <cell r="U62">
            <v>197297.83</v>
          </cell>
          <cell r="V62">
            <v>197297.83</v>
          </cell>
          <cell r="W62">
            <v>197297.83</v>
          </cell>
          <cell r="X62">
            <v>197297.83</v>
          </cell>
          <cell r="Y62">
            <v>197297.83</v>
          </cell>
          <cell r="Z62">
            <v>197297.83</v>
          </cell>
          <cell r="AA62">
            <v>197297.83</v>
          </cell>
          <cell r="AB62">
            <v>197297.83</v>
          </cell>
          <cell r="AC62">
            <v>197297.83</v>
          </cell>
          <cell r="AD62">
            <v>197297.82041666671</v>
          </cell>
          <cell r="AE62">
            <v>197297.82125000004</v>
          </cell>
          <cell r="AF62">
            <v>197297.82208333339</v>
          </cell>
          <cell r="AG62">
            <v>197297.82291666672</v>
          </cell>
          <cell r="AH62">
            <v>197297.82375000007</v>
          </cell>
          <cell r="AI62">
            <v>197297.82458333336</v>
          </cell>
          <cell r="AJ62">
            <v>197297.82541666672</v>
          </cell>
          <cell r="AK62">
            <v>197297.82625000004</v>
          </cell>
          <cell r="AL62">
            <v>197297.82708333337</v>
          </cell>
          <cell r="AM62">
            <v>197297.82791666672</v>
          </cell>
          <cell r="AN62">
            <v>197297.82875000002</v>
          </cell>
          <cell r="AO62">
            <v>197297.82958333337</v>
          </cell>
          <cell r="AQ62">
            <v>19</v>
          </cell>
          <cell r="AR62" t="str">
            <v>58</v>
          </cell>
        </row>
        <row r="63">
          <cell r="R63">
            <v>-214508.51</v>
          </cell>
          <cell r="S63">
            <v>-214508.51</v>
          </cell>
          <cell r="T63">
            <v>-207048.1</v>
          </cell>
          <cell r="U63">
            <v>-207048.1</v>
          </cell>
          <cell r="V63">
            <v>-207048.1</v>
          </cell>
          <cell r="W63">
            <v>-207048.1</v>
          </cell>
          <cell r="X63">
            <v>-207048.1</v>
          </cell>
          <cell r="Y63">
            <v>-207048.1</v>
          </cell>
          <cell r="Z63">
            <v>-207048.1</v>
          </cell>
          <cell r="AA63">
            <v>-207048.1</v>
          </cell>
          <cell r="AB63">
            <v>-207048.1</v>
          </cell>
          <cell r="AC63">
            <v>-207048.1</v>
          </cell>
          <cell r="AD63">
            <v>-214508.51</v>
          </cell>
          <cell r="AE63">
            <v>-214508.51</v>
          </cell>
          <cell r="AF63">
            <v>-214197.65958333338</v>
          </cell>
          <cell r="AG63">
            <v>-213575.95875000002</v>
          </cell>
          <cell r="AH63">
            <v>-212954.25791666668</v>
          </cell>
          <cell r="AI63">
            <v>-212332.55708333338</v>
          </cell>
          <cell r="AJ63">
            <v>-211710.85625000004</v>
          </cell>
          <cell r="AK63">
            <v>-211089.15541666673</v>
          </cell>
          <cell r="AL63">
            <v>-210467.45458333337</v>
          </cell>
          <cell r="AM63">
            <v>-209845.75375000006</v>
          </cell>
          <cell r="AN63">
            <v>-209224.05291666673</v>
          </cell>
          <cell r="AO63">
            <v>-208602.35208333339</v>
          </cell>
          <cell r="AR63" t="str">
            <v>14</v>
          </cell>
          <cell r="AS63" t="str">
            <v>5</v>
          </cell>
        </row>
        <row r="64">
          <cell r="R64">
            <v>0</v>
          </cell>
          <cell r="S64">
            <v>0</v>
          </cell>
          <cell r="T64">
            <v>0</v>
          </cell>
          <cell r="U64">
            <v>0</v>
          </cell>
          <cell r="V64">
            <v>0</v>
          </cell>
          <cell r="W64">
            <v>0</v>
          </cell>
          <cell r="X64">
            <v>0</v>
          </cell>
          <cell r="Y64">
            <v>0</v>
          </cell>
          <cell r="Z64">
            <v>0</v>
          </cell>
          <cell r="AA64">
            <v>0</v>
          </cell>
          <cell r="AB64">
            <v>0</v>
          </cell>
          <cell r="AC64">
            <v>0</v>
          </cell>
          <cell r="AD64">
            <v>2407143.0770833334</v>
          </cell>
          <cell r="AE64">
            <v>2036813.3729166668</v>
          </cell>
          <cell r="AF64">
            <v>1666483.6687500002</v>
          </cell>
          <cell r="AG64">
            <v>1296153.9645833333</v>
          </cell>
          <cell r="AH64">
            <v>925824.26041666663</v>
          </cell>
          <cell r="AI64">
            <v>555494.55625000002</v>
          </cell>
          <cell r="AJ64">
            <v>185164.85208333333</v>
          </cell>
          <cell r="AK64">
            <v>0</v>
          </cell>
          <cell r="AL64">
            <v>0</v>
          </cell>
          <cell r="AM64">
            <v>0</v>
          </cell>
          <cell r="AN64">
            <v>0</v>
          </cell>
          <cell r="AO64">
            <v>0</v>
          </cell>
          <cell r="AQ64">
            <v>19</v>
          </cell>
          <cell r="AR64" t="str">
            <v>58</v>
          </cell>
        </row>
        <row r="65">
          <cell r="R65">
            <v>0</v>
          </cell>
          <cell r="S65">
            <v>0</v>
          </cell>
          <cell r="T65">
            <v>0</v>
          </cell>
          <cell r="U65">
            <v>0</v>
          </cell>
          <cell r="V65">
            <v>0</v>
          </cell>
          <cell r="W65">
            <v>0</v>
          </cell>
          <cell r="X65">
            <v>0</v>
          </cell>
          <cell r="Y65">
            <v>0</v>
          </cell>
          <cell r="Z65">
            <v>0</v>
          </cell>
          <cell r="AA65">
            <v>0</v>
          </cell>
          <cell r="AB65">
            <v>0</v>
          </cell>
          <cell r="AC65">
            <v>0</v>
          </cell>
          <cell r="AD65">
            <v>185295.01249999998</v>
          </cell>
          <cell r="AE65">
            <v>156788.08749999999</v>
          </cell>
          <cell r="AF65">
            <v>128281.16249999999</v>
          </cell>
          <cell r="AG65">
            <v>99774.237499999988</v>
          </cell>
          <cell r="AH65">
            <v>71267.3125</v>
          </cell>
          <cell r="AI65">
            <v>42760.387499999997</v>
          </cell>
          <cell r="AJ65">
            <v>14253.4625</v>
          </cell>
          <cell r="AK65">
            <v>0</v>
          </cell>
          <cell r="AL65">
            <v>0</v>
          </cell>
          <cell r="AM65">
            <v>0</v>
          </cell>
          <cell r="AN65">
            <v>0</v>
          </cell>
          <cell r="AO65">
            <v>0</v>
          </cell>
          <cell r="AR65" t="str">
            <v>14</v>
          </cell>
          <cell r="AS65" t="str">
            <v>5</v>
          </cell>
        </row>
        <row r="66">
          <cell r="R66">
            <v>0</v>
          </cell>
          <cell r="S66">
            <v>0</v>
          </cell>
          <cell r="T66">
            <v>0</v>
          </cell>
          <cell r="U66">
            <v>0</v>
          </cell>
          <cell r="V66">
            <v>0</v>
          </cell>
          <cell r="W66">
            <v>0</v>
          </cell>
          <cell r="X66">
            <v>0</v>
          </cell>
          <cell r="Y66">
            <v>0</v>
          </cell>
          <cell r="Z66">
            <v>0</v>
          </cell>
          <cell r="AA66">
            <v>0</v>
          </cell>
          <cell r="AB66">
            <v>0</v>
          </cell>
          <cell r="AC66">
            <v>0</v>
          </cell>
          <cell r="AD66">
            <v>-1848186.7570833333</v>
          </cell>
          <cell r="AE66">
            <v>-1563850.3329166665</v>
          </cell>
          <cell r="AF66">
            <v>-1279513.9087499999</v>
          </cell>
          <cell r="AG66">
            <v>-995177.48458333325</v>
          </cell>
          <cell r="AH66">
            <v>-710841.06041666667</v>
          </cell>
          <cell r="AI66">
            <v>-426504.63624999998</v>
          </cell>
          <cell r="AJ66">
            <v>-142168.21208333332</v>
          </cell>
          <cell r="AK66">
            <v>0</v>
          </cell>
          <cell r="AL66">
            <v>0</v>
          </cell>
          <cell r="AM66">
            <v>0</v>
          </cell>
          <cell r="AN66">
            <v>0</v>
          </cell>
          <cell r="AO66">
            <v>0</v>
          </cell>
          <cell r="AQ66">
            <v>20</v>
          </cell>
          <cell r="AR66" t="str">
            <v>24/59</v>
          </cell>
          <cell r="AS66" t="str">
            <v>7c</v>
          </cell>
        </row>
        <row r="67">
          <cell r="R67">
            <v>946172.25</v>
          </cell>
          <cell r="S67">
            <v>946172.25</v>
          </cell>
          <cell r="T67">
            <v>946172.25</v>
          </cell>
          <cell r="U67">
            <v>946172.25</v>
          </cell>
          <cell r="V67">
            <v>946172.25</v>
          </cell>
          <cell r="W67">
            <v>946172.25</v>
          </cell>
          <cell r="X67">
            <v>946172.25</v>
          </cell>
          <cell r="Y67">
            <v>946172.25</v>
          </cell>
          <cell r="Z67">
            <v>946172.25</v>
          </cell>
          <cell r="AA67">
            <v>946172.25</v>
          </cell>
          <cell r="AB67">
            <v>946172.25</v>
          </cell>
          <cell r="AC67">
            <v>946172.25</v>
          </cell>
          <cell r="AD67">
            <v>946172.25</v>
          </cell>
          <cell r="AE67">
            <v>946172.25</v>
          </cell>
          <cell r="AF67">
            <v>946172.25</v>
          </cell>
          <cell r="AG67">
            <v>946172.25</v>
          </cell>
          <cell r="AH67">
            <v>946172.25</v>
          </cell>
          <cell r="AI67">
            <v>946172.25</v>
          </cell>
          <cell r="AJ67">
            <v>946172.25</v>
          </cell>
          <cell r="AK67">
            <v>946172.25</v>
          </cell>
          <cell r="AL67">
            <v>946172.25</v>
          </cell>
          <cell r="AM67">
            <v>946172.25</v>
          </cell>
          <cell r="AN67">
            <v>946172.25</v>
          </cell>
          <cell r="AO67">
            <v>946172.25</v>
          </cell>
          <cell r="AQ67">
            <v>6</v>
          </cell>
          <cell r="AR67" t="str">
            <v>50</v>
          </cell>
        </row>
        <row r="68">
          <cell r="R68">
            <v>317009.90999999997</v>
          </cell>
          <cell r="S68">
            <v>317009.90999999997</v>
          </cell>
          <cell r="T68">
            <v>317009.90999999997</v>
          </cell>
          <cell r="U68">
            <v>317009.90999999997</v>
          </cell>
          <cell r="V68">
            <v>317009.90999999997</v>
          </cell>
          <cell r="W68">
            <v>317009.90999999997</v>
          </cell>
          <cell r="X68">
            <v>317009.90999999997</v>
          </cell>
          <cell r="Y68">
            <v>317009.90999999997</v>
          </cell>
          <cell r="Z68">
            <v>317009.90999999997</v>
          </cell>
          <cell r="AA68">
            <v>317009.90999999997</v>
          </cell>
          <cell r="AB68">
            <v>317009.90999999997</v>
          </cell>
          <cell r="AC68">
            <v>0</v>
          </cell>
          <cell r="AD68">
            <v>317009.91000000003</v>
          </cell>
          <cell r="AE68">
            <v>317009.91000000003</v>
          </cell>
          <cell r="AF68">
            <v>317009.91000000003</v>
          </cell>
          <cell r="AG68">
            <v>317009.91000000003</v>
          </cell>
          <cell r="AH68">
            <v>317009.91000000003</v>
          </cell>
          <cell r="AI68">
            <v>317009.91000000003</v>
          </cell>
          <cell r="AJ68">
            <v>317009.91000000003</v>
          </cell>
          <cell r="AK68">
            <v>317009.91000000003</v>
          </cell>
          <cell r="AL68">
            <v>317009.91000000003</v>
          </cell>
          <cell r="AM68">
            <v>317009.91000000003</v>
          </cell>
          <cell r="AN68">
            <v>317009.91000000003</v>
          </cell>
          <cell r="AO68">
            <v>303801.16375000001</v>
          </cell>
          <cell r="AR68" t="str">
            <v>9</v>
          </cell>
          <cell r="AS68" t="str">
            <v>1</v>
          </cell>
        </row>
        <row r="69">
          <cell r="R69">
            <v>302358.01</v>
          </cell>
          <cell r="S69">
            <v>302358.01</v>
          </cell>
          <cell r="T69">
            <v>302358.01</v>
          </cell>
          <cell r="U69">
            <v>302358.01</v>
          </cell>
          <cell r="V69">
            <v>302358.01</v>
          </cell>
          <cell r="W69">
            <v>302358.01</v>
          </cell>
          <cell r="X69">
            <v>302358.01</v>
          </cell>
          <cell r="Y69">
            <v>302358.01</v>
          </cell>
          <cell r="Z69">
            <v>302358.01</v>
          </cell>
          <cell r="AA69">
            <v>302358.01</v>
          </cell>
          <cell r="AB69">
            <v>302358.01</v>
          </cell>
          <cell r="AC69">
            <v>302358.01</v>
          </cell>
          <cell r="AD69">
            <v>302358.00999999995</v>
          </cell>
          <cell r="AE69">
            <v>302358.00999999995</v>
          </cell>
          <cell r="AF69">
            <v>302358.00999999995</v>
          </cell>
          <cell r="AG69">
            <v>302358.00999999995</v>
          </cell>
          <cell r="AH69">
            <v>302358.00999999995</v>
          </cell>
          <cell r="AI69">
            <v>302358.00999999995</v>
          </cell>
          <cell r="AJ69">
            <v>302358.00999999995</v>
          </cell>
          <cell r="AK69">
            <v>302358.00999999995</v>
          </cell>
          <cell r="AL69">
            <v>302358.00999999995</v>
          </cell>
          <cell r="AM69">
            <v>302358.00999999995</v>
          </cell>
          <cell r="AN69">
            <v>302358.00999999995</v>
          </cell>
          <cell r="AO69">
            <v>302358.00999999995</v>
          </cell>
          <cell r="AQ69">
            <v>6</v>
          </cell>
          <cell r="AR69" t="str">
            <v>50</v>
          </cell>
        </row>
        <row r="70">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Q70" t="str">
            <v>6</v>
          </cell>
          <cell r="AR70" t="str">
            <v>50</v>
          </cell>
        </row>
        <row r="71">
          <cell r="R71">
            <v>76622596.840000004</v>
          </cell>
          <cell r="S71">
            <v>76622596.840000004</v>
          </cell>
          <cell r="T71">
            <v>76622596.840000004</v>
          </cell>
          <cell r="U71">
            <v>76622596.840000004</v>
          </cell>
          <cell r="V71">
            <v>76622596.840000004</v>
          </cell>
          <cell r="W71">
            <v>76622596.840000004</v>
          </cell>
          <cell r="X71">
            <v>76622596.840000004</v>
          </cell>
          <cell r="Y71">
            <v>76622596.840000004</v>
          </cell>
          <cell r="Z71">
            <v>76622596.840000004</v>
          </cell>
          <cell r="AA71">
            <v>76622596.840000004</v>
          </cell>
          <cell r="AB71">
            <v>76622596.840000004</v>
          </cell>
          <cell r="AC71">
            <v>76622596.840000004</v>
          </cell>
          <cell r="AD71">
            <v>76622596.840000018</v>
          </cell>
          <cell r="AE71">
            <v>76622596.840000018</v>
          </cell>
          <cell r="AF71">
            <v>76622596.840000018</v>
          </cell>
          <cell r="AG71">
            <v>76622596.840000018</v>
          </cell>
          <cell r="AH71">
            <v>76622596.840000018</v>
          </cell>
          <cell r="AI71">
            <v>76622596.840000018</v>
          </cell>
          <cell r="AJ71">
            <v>76622596.840000018</v>
          </cell>
          <cell r="AK71">
            <v>76622596.840000018</v>
          </cell>
          <cell r="AL71">
            <v>76622596.840000018</v>
          </cell>
          <cell r="AM71">
            <v>76622596.840000018</v>
          </cell>
          <cell r="AN71">
            <v>76622596.840000018</v>
          </cell>
          <cell r="AO71">
            <v>76622596.840000018</v>
          </cell>
          <cell r="AQ71" t="str">
            <v>6</v>
          </cell>
          <cell r="AR71" t="str">
            <v>50</v>
          </cell>
        </row>
        <row r="72">
          <cell r="R72">
            <v>-566339</v>
          </cell>
          <cell r="S72">
            <v>-568489</v>
          </cell>
          <cell r="T72">
            <v>-570639</v>
          </cell>
          <cell r="U72">
            <v>-572789</v>
          </cell>
          <cell r="V72">
            <v>-574939</v>
          </cell>
          <cell r="W72">
            <v>-577089</v>
          </cell>
          <cell r="X72">
            <v>-579239</v>
          </cell>
          <cell r="Y72">
            <v>-581389</v>
          </cell>
          <cell r="Z72">
            <v>-583539</v>
          </cell>
          <cell r="AA72">
            <v>-585689</v>
          </cell>
          <cell r="AB72">
            <v>-587839</v>
          </cell>
          <cell r="AC72">
            <v>-589989</v>
          </cell>
          <cell r="AD72">
            <v>-553439</v>
          </cell>
          <cell r="AE72">
            <v>-555589</v>
          </cell>
          <cell r="AF72">
            <v>-557739</v>
          </cell>
          <cell r="AG72">
            <v>-559889</v>
          </cell>
          <cell r="AH72">
            <v>-562039</v>
          </cell>
          <cell r="AI72">
            <v>-564189</v>
          </cell>
          <cell r="AJ72">
            <v>-566339</v>
          </cell>
          <cell r="AK72">
            <v>-568489</v>
          </cell>
          <cell r="AL72">
            <v>-570639</v>
          </cell>
          <cell r="AM72">
            <v>-572789</v>
          </cell>
          <cell r="AN72">
            <v>-574939</v>
          </cell>
          <cell r="AO72">
            <v>-577089</v>
          </cell>
          <cell r="AQ72">
            <v>21</v>
          </cell>
          <cell r="AR72" t="str">
            <v>58</v>
          </cell>
        </row>
        <row r="73">
          <cell r="R73">
            <v>-317009.90999999997</v>
          </cell>
          <cell r="S73">
            <v>-317009.90999999997</v>
          </cell>
          <cell r="T73">
            <v>-317009.90999999997</v>
          </cell>
          <cell r="U73">
            <v>-317009.90999999997</v>
          </cell>
          <cell r="V73">
            <v>-317009.90999999997</v>
          </cell>
          <cell r="W73">
            <v>-317009.90999999997</v>
          </cell>
          <cell r="X73">
            <v>-317009.90999999997</v>
          </cell>
          <cell r="Y73">
            <v>-317009.90999999997</v>
          </cell>
          <cell r="Z73">
            <v>-317009.90999999997</v>
          </cell>
          <cell r="AA73">
            <v>-317009.90999999997</v>
          </cell>
          <cell r="AB73">
            <v>-317009.90999999997</v>
          </cell>
          <cell r="AC73">
            <v>0</v>
          </cell>
          <cell r="AD73">
            <v>-317009.91000000003</v>
          </cell>
          <cell r="AE73">
            <v>-317009.91000000003</v>
          </cell>
          <cell r="AF73">
            <v>-317009.91000000003</v>
          </cell>
          <cell r="AG73">
            <v>-317009.91000000003</v>
          </cell>
          <cell r="AH73">
            <v>-317009.91000000003</v>
          </cell>
          <cell r="AI73">
            <v>-317009.91000000003</v>
          </cell>
          <cell r="AJ73">
            <v>-317009.91000000003</v>
          </cell>
          <cell r="AK73">
            <v>-317009.91000000003</v>
          </cell>
          <cell r="AL73">
            <v>-317009.91000000003</v>
          </cell>
          <cell r="AM73">
            <v>-317009.91000000003</v>
          </cell>
          <cell r="AN73">
            <v>-317009.91000000003</v>
          </cell>
          <cell r="AO73">
            <v>-303801.16375000001</v>
          </cell>
          <cell r="AR73" t="str">
            <v>14</v>
          </cell>
          <cell r="AS73" t="str">
            <v>5</v>
          </cell>
        </row>
        <row r="74">
          <cell r="R74">
            <v>-216532.57</v>
          </cell>
          <cell r="S74">
            <v>-217465.9</v>
          </cell>
          <cell r="T74">
            <v>-218399.23</v>
          </cell>
          <cell r="U74">
            <v>-219332.56</v>
          </cell>
          <cell r="V74">
            <v>-220265.89</v>
          </cell>
          <cell r="W74">
            <v>-221199.22</v>
          </cell>
          <cell r="X74">
            <v>-222132.55</v>
          </cell>
          <cell r="Y74">
            <v>-223065.88</v>
          </cell>
          <cell r="Z74">
            <v>-223999.21</v>
          </cell>
          <cell r="AA74">
            <v>-224932.54</v>
          </cell>
          <cell r="AB74">
            <v>-225865.87</v>
          </cell>
          <cell r="AC74">
            <v>-226799.2</v>
          </cell>
          <cell r="AD74">
            <v>-210932.59</v>
          </cell>
          <cell r="AE74">
            <v>-211865.91999999995</v>
          </cell>
          <cell r="AF74">
            <v>-212799.25</v>
          </cell>
          <cell r="AG74">
            <v>-213732.58000000005</v>
          </cell>
          <cell r="AH74">
            <v>-214665.91000000003</v>
          </cell>
          <cell r="AI74">
            <v>-215599.24</v>
          </cell>
          <cell r="AJ74">
            <v>-216532.56999999998</v>
          </cell>
          <cell r="AK74">
            <v>-217465.9</v>
          </cell>
          <cell r="AL74">
            <v>-218399.22999999998</v>
          </cell>
          <cell r="AM74">
            <v>-219332.56000000003</v>
          </cell>
          <cell r="AN74">
            <v>-220265.89</v>
          </cell>
          <cell r="AO74">
            <v>-221199.22</v>
          </cell>
          <cell r="AQ74">
            <v>21</v>
          </cell>
          <cell r="AR74" t="str">
            <v>58</v>
          </cell>
        </row>
        <row r="75">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Q75" t="str">
            <v>21</v>
          </cell>
          <cell r="AR75" t="str">
            <v>58</v>
          </cell>
        </row>
        <row r="76">
          <cell r="R76">
            <v>-26880713.66</v>
          </cell>
          <cell r="S76">
            <v>-27101788.66</v>
          </cell>
          <cell r="T76">
            <v>-27322863.66</v>
          </cell>
          <cell r="U76">
            <v>-27543938.66</v>
          </cell>
          <cell r="V76">
            <v>-27765013.66</v>
          </cell>
          <cell r="W76">
            <v>-27986088.66</v>
          </cell>
          <cell r="X76">
            <v>-28207163.66</v>
          </cell>
          <cell r="Y76">
            <v>-28428238.66</v>
          </cell>
          <cell r="Z76">
            <v>-28649313.66</v>
          </cell>
          <cell r="AA76">
            <v>-28870388.66</v>
          </cell>
          <cell r="AB76">
            <v>-29091463.66</v>
          </cell>
          <cell r="AC76">
            <v>-29312538.66</v>
          </cell>
          <cell r="AD76">
            <v>-25554263.66</v>
          </cell>
          <cell r="AE76">
            <v>-25775338.66</v>
          </cell>
          <cell r="AF76">
            <v>-25996413.66</v>
          </cell>
          <cell r="AG76">
            <v>-26217488.66</v>
          </cell>
          <cell r="AH76">
            <v>-26438563.66</v>
          </cell>
          <cell r="AI76">
            <v>-26659638.66</v>
          </cell>
          <cell r="AJ76">
            <v>-26880713.66</v>
          </cell>
          <cell r="AK76">
            <v>-27101788.660000008</v>
          </cell>
          <cell r="AL76">
            <v>-27322863.660000008</v>
          </cell>
          <cell r="AM76">
            <v>-27543938.660000008</v>
          </cell>
          <cell r="AN76">
            <v>-27765013.660000008</v>
          </cell>
          <cell r="AO76">
            <v>-27986088.660000008</v>
          </cell>
          <cell r="AQ76" t="str">
            <v>21</v>
          </cell>
          <cell r="AR76" t="str">
            <v>58</v>
          </cell>
        </row>
        <row r="77">
          <cell r="R77">
            <v>3674126.28</v>
          </cell>
          <cell r="S77">
            <v>3734525.48</v>
          </cell>
          <cell r="T77">
            <v>3833842.28</v>
          </cell>
          <cell r="U77">
            <v>3833711.56</v>
          </cell>
          <cell r="V77">
            <v>3892525.99</v>
          </cell>
          <cell r="W77">
            <v>3942621.32</v>
          </cell>
          <cell r="X77">
            <v>3991965.74</v>
          </cell>
          <cell r="Y77">
            <v>3991965.74</v>
          </cell>
          <cell r="Z77">
            <v>4070825.38</v>
          </cell>
          <cell r="AA77">
            <v>4116807.74</v>
          </cell>
          <cell r="AB77">
            <v>4165606.27</v>
          </cell>
          <cell r="AC77">
            <v>4231121.9800000004</v>
          </cell>
          <cell r="AD77">
            <v>3348085.3725000005</v>
          </cell>
          <cell r="AE77">
            <v>3386681.6375000007</v>
          </cell>
          <cell r="AF77">
            <v>3431932.7358333333</v>
          </cell>
          <cell r="AG77">
            <v>3481316.5875000004</v>
          </cell>
          <cell r="AH77">
            <v>3533145.59375</v>
          </cell>
          <cell r="AI77">
            <v>3593932.7070833337</v>
          </cell>
          <cell r="AJ77">
            <v>3659250.7395833335</v>
          </cell>
          <cell r="AK77">
            <v>3718969.8470833334</v>
          </cell>
          <cell r="AL77">
            <v>3773077.7970833336</v>
          </cell>
          <cell r="AM77">
            <v>3827112.8595833336</v>
          </cell>
          <cell r="AN77">
            <v>3882654.5975000006</v>
          </cell>
          <cell r="AO77">
            <v>3933428.9925000011</v>
          </cell>
          <cell r="AR77" t="str">
            <v>13</v>
          </cell>
          <cell r="AS77" t="str">
            <v>3</v>
          </cell>
        </row>
        <row r="78">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Q78">
            <v>5</v>
          </cell>
          <cell r="AR78" t="str">
            <v>23/51</v>
          </cell>
          <cell r="AS78" t="str">
            <v>2c</v>
          </cell>
        </row>
        <row r="79">
          <cell r="R79">
            <v>-251293.44</v>
          </cell>
          <cell r="S79">
            <v>-221079.67</v>
          </cell>
          <cell r="T79">
            <v>-186178.92</v>
          </cell>
          <cell r="U79">
            <v>-408458.48</v>
          </cell>
          <cell r="V79">
            <v>-368172.75</v>
          </cell>
          <cell r="W79">
            <v>-442641</v>
          </cell>
          <cell r="X79">
            <v>-364988.87</v>
          </cell>
          <cell r="Y79">
            <v>-408114.73</v>
          </cell>
          <cell r="Z79">
            <v>-127816.94</v>
          </cell>
          <cell r="AA79">
            <v>-97244.08</v>
          </cell>
          <cell r="AB79">
            <v>-73668.47</v>
          </cell>
          <cell r="AC79">
            <v>-62438.04</v>
          </cell>
          <cell r="AD79">
            <v>-533684.88416666666</v>
          </cell>
          <cell r="AE79">
            <v>-420176.46124999999</v>
          </cell>
          <cell r="AF79">
            <v>-306419.3329166667</v>
          </cell>
          <cell r="AG79">
            <v>-277262.21999999997</v>
          </cell>
          <cell r="AH79">
            <v>-272455.05499999999</v>
          </cell>
          <cell r="AI79">
            <v>-285366.02083333331</v>
          </cell>
          <cell r="AJ79">
            <v>-295752.42375000002</v>
          </cell>
          <cell r="AK79">
            <v>-302624.61749999999</v>
          </cell>
          <cell r="AL79">
            <v>-299442.02750000003</v>
          </cell>
          <cell r="AM79">
            <v>-283599.90458333335</v>
          </cell>
          <cell r="AN79">
            <v>-270630.01583333331</v>
          </cell>
          <cell r="AO79">
            <v>-258285.33791666667</v>
          </cell>
          <cell r="AR79" t="str">
            <v>62</v>
          </cell>
        </row>
        <row r="80">
          <cell r="R80">
            <v>2773357.84</v>
          </cell>
          <cell r="S80">
            <v>2865268.76</v>
          </cell>
          <cell r="T80">
            <v>2865268.76</v>
          </cell>
          <cell r="U80">
            <v>2865268.76</v>
          </cell>
          <cell r="V80">
            <v>2865268.76</v>
          </cell>
          <cell r="W80">
            <v>2816620.51</v>
          </cell>
          <cell r="X80">
            <v>2816620.51</v>
          </cell>
          <cell r="Y80">
            <v>2816620.51</v>
          </cell>
          <cell r="Z80">
            <v>2816620.51</v>
          </cell>
          <cell r="AA80">
            <v>2816620.51</v>
          </cell>
          <cell r="AB80">
            <v>2816620.51</v>
          </cell>
          <cell r="AC80">
            <v>2854112.55</v>
          </cell>
          <cell r="AD80">
            <v>2813547.5487499996</v>
          </cell>
          <cell r="AE80">
            <v>2814970.8012499996</v>
          </cell>
          <cell r="AF80">
            <v>2818974.2483333331</v>
          </cell>
          <cell r="AG80">
            <v>2821728.2683333331</v>
          </cell>
          <cell r="AH80">
            <v>2824894.0266666659</v>
          </cell>
          <cell r="AI80">
            <v>2826444.512916666</v>
          </cell>
          <cell r="AJ80">
            <v>2826458.3441666658</v>
          </cell>
          <cell r="AK80">
            <v>2826962.5308333323</v>
          </cell>
          <cell r="AL80">
            <v>2827466.7174999993</v>
          </cell>
          <cell r="AM80">
            <v>2827970.9041666654</v>
          </cell>
          <cell r="AN80">
            <v>2828475.0908333324</v>
          </cell>
          <cell r="AO80">
            <v>2830541.4458333328</v>
          </cell>
          <cell r="AR80" t="str">
            <v>62</v>
          </cell>
        </row>
        <row r="81">
          <cell r="R81">
            <v>-423343.57</v>
          </cell>
          <cell r="S81">
            <v>-445522.25</v>
          </cell>
          <cell r="T81">
            <v>-445522.25</v>
          </cell>
          <cell r="U81">
            <v>-445522.25</v>
          </cell>
          <cell r="V81">
            <v>-445522.25</v>
          </cell>
          <cell r="W81">
            <v>-445522.25</v>
          </cell>
          <cell r="X81">
            <v>-445522.25</v>
          </cell>
          <cell r="Y81">
            <v>-445522.25</v>
          </cell>
          <cell r="Z81">
            <v>-445522.25</v>
          </cell>
          <cell r="AA81">
            <v>-445522.25</v>
          </cell>
          <cell r="AB81">
            <v>-445522.25</v>
          </cell>
          <cell r="AC81">
            <v>-445522.25</v>
          </cell>
          <cell r="AD81">
            <v>-423343.57</v>
          </cell>
          <cell r="AE81">
            <v>-424267.68166666664</v>
          </cell>
          <cell r="AF81">
            <v>-426115.90499999997</v>
          </cell>
          <cell r="AG81">
            <v>-427964.12833333324</v>
          </cell>
          <cell r="AH81">
            <v>-429812.35166666663</v>
          </cell>
          <cell r="AI81">
            <v>-431660.57500000001</v>
          </cell>
          <cell r="AJ81">
            <v>-433508.79833333334</v>
          </cell>
          <cell r="AK81">
            <v>-435357.02166666667</v>
          </cell>
          <cell r="AL81">
            <v>-437205.24500000005</v>
          </cell>
          <cell r="AM81">
            <v>-439053.46833333332</v>
          </cell>
          <cell r="AN81">
            <v>-440901.69166666671</v>
          </cell>
          <cell r="AO81">
            <v>-442749.91500000004</v>
          </cell>
          <cell r="AR81" t="str">
            <v>62</v>
          </cell>
        </row>
        <row r="82">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R82" t="str">
            <v>62</v>
          </cell>
        </row>
        <row r="83">
          <cell r="R83">
            <v>69686584.879999995</v>
          </cell>
          <cell r="S83">
            <v>69689493.799999997</v>
          </cell>
          <cell r="T83">
            <v>69741972.159999996</v>
          </cell>
          <cell r="U83">
            <v>69753450.039999992</v>
          </cell>
          <cell r="V83">
            <v>68758728.719999999</v>
          </cell>
          <cell r="W83">
            <v>68868900.810000002</v>
          </cell>
          <cell r="X83">
            <v>68872691.780000001</v>
          </cell>
          <cell r="Y83">
            <v>68877451.189999998</v>
          </cell>
          <cell r="Z83">
            <v>66426921.910000004</v>
          </cell>
          <cell r="AA83">
            <v>66435591.850000001</v>
          </cell>
          <cell r="AB83">
            <v>66149526.120000005</v>
          </cell>
          <cell r="AC83">
            <v>67454242.5</v>
          </cell>
          <cell r="AD83">
            <v>101840471.62625001</v>
          </cell>
          <cell r="AE83">
            <v>97277030.495833337</v>
          </cell>
          <cell r="AF83">
            <v>92711167.500833318</v>
          </cell>
          <cell r="AG83">
            <v>88143195.072916657</v>
          </cell>
          <cell r="AH83">
            <v>83533855.28291665</v>
          </cell>
          <cell r="AI83">
            <v>78867453.742083326</v>
          </cell>
          <cell r="AJ83">
            <v>74185710.26958333</v>
          </cell>
          <cell r="AK83">
            <v>71587236.055416659</v>
          </cell>
          <cell r="AL83">
            <v>70974274.343333349</v>
          </cell>
          <cell r="AM83">
            <v>70259761.704583332</v>
          </cell>
          <cell r="AN83">
            <v>69529356.491249993</v>
          </cell>
          <cell r="AO83">
            <v>68775555.028333351</v>
          </cell>
          <cell r="AR83" t="str">
            <v>62</v>
          </cell>
        </row>
        <row r="84">
          <cell r="R84">
            <v>29129920.850000001</v>
          </cell>
          <cell r="S84">
            <v>26591061.41</v>
          </cell>
          <cell r="T84">
            <v>21461250.93</v>
          </cell>
          <cell r="U84">
            <v>16340060.43</v>
          </cell>
          <cell r="V84">
            <v>14097329.27</v>
          </cell>
          <cell r="W84">
            <v>11530574.33</v>
          </cell>
          <cell r="X84">
            <v>10658342.43</v>
          </cell>
          <cell r="Y84">
            <v>9996663.3000000007</v>
          </cell>
          <cell r="Z84">
            <v>9913217.9000000004</v>
          </cell>
          <cell r="AA84">
            <v>14334636.039999999</v>
          </cell>
          <cell r="AB84">
            <v>17923783.359999999</v>
          </cell>
          <cell r="AC84">
            <v>21847870.16</v>
          </cell>
          <cell r="AD84">
            <v>19498737.115416668</v>
          </cell>
          <cell r="AE84">
            <v>19704024.042916667</v>
          </cell>
          <cell r="AF84">
            <v>19756374.432083335</v>
          </cell>
          <cell r="AG84">
            <v>19589045.280416667</v>
          </cell>
          <cell r="AH84">
            <v>19329545.017916668</v>
          </cell>
          <cell r="AI84">
            <v>19083990.001250003</v>
          </cell>
          <cell r="AJ84">
            <v>18862576.241250005</v>
          </cell>
          <cell r="AK84">
            <v>18612242.938333336</v>
          </cell>
          <cell r="AL84">
            <v>18317565.321666669</v>
          </cell>
          <cell r="AM84">
            <v>18108610.169583339</v>
          </cell>
          <cell r="AN84">
            <v>17746550.797083337</v>
          </cell>
          <cell r="AO84">
            <v>17217453.615833331</v>
          </cell>
          <cell r="AR84" t="str">
            <v>23a</v>
          </cell>
        </row>
        <row r="85">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R85" t="str">
            <v>62</v>
          </cell>
        </row>
        <row r="86">
          <cell r="R86">
            <v>100000</v>
          </cell>
          <cell r="S86">
            <v>100000</v>
          </cell>
          <cell r="T86">
            <v>100000</v>
          </cell>
          <cell r="U86">
            <v>100000</v>
          </cell>
          <cell r="V86">
            <v>100000</v>
          </cell>
          <cell r="W86">
            <v>100000</v>
          </cell>
          <cell r="X86">
            <v>100000</v>
          </cell>
          <cell r="Y86">
            <v>100000</v>
          </cell>
          <cell r="Z86">
            <v>100000</v>
          </cell>
          <cell r="AA86">
            <v>100000</v>
          </cell>
          <cell r="AB86">
            <v>100000</v>
          </cell>
          <cell r="AC86">
            <v>100000</v>
          </cell>
          <cell r="AD86">
            <v>100000</v>
          </cell>
          <cell r="AE86">
            <v>100000</v>
          </cell>
          <cell r="AF86">
            <v>100000</v>
          </cell>
          <cell r="AG86">
            <v>100000</v>
          </cell>
          <cell r="AH86">
            <v>100000</v>
          </cell>
          <cell r="AI86">
            <v>100000</v>
          </cell>
          <cell r="AJ86">
            <v>100000</v>
          </cell>
          <cell r="AK86">
            <v>100000</v>
          </cell>
          <cell r="AL86">
            <v>100000</v>
          </cell>
          <cell r="AM86">
            <v>100000</v>
          </cell>
          <cell r="AN86">
            <v>100000</v>
          </cell>
          <cell r="AO86">
            <v>100000</v>
          </cell>
          <cell r="AR86" t="str">
            <v>62</v>
          </cell>
        </row>
        <row r="87">
          <cell r="R87">
            <v>40873166.460000001</v>
          </cell>
          <cell r="S87">
            <v>40873166.460000001</v>
          </cell>
          <cell r="T87">
            <v>40873166.460000001</v>
          </cell>
          <cell r="U87">
            <v>42412422.640000001</v>
          </cell>
          <cell r="V87">
            <v>42412422.640000001</v>
          </cell>
          <cell r="W87">
            <v>43825634.700000003</v>
          </cell>
          <cell r="X87">
            <v>43825634.700000003</v>
          </cell>
          <cell r="Y87">
            <v>43825634.700000003</v>
          </cell>
          <cell r="Z87">
            <v>43783181.729999997</v>
          </cell>
          <cell r="AA87">
            <v>43899846.030000001</v>
          </cell>
          <cell r="AB87">
            <v>44272095.920000002</v>
          </cell>
          <cell r="AC87">
            <v>44786679.630000003</v>
          </cell>
          <cell r="AD87">
            <v>38686159.240833335</v>
          </cell>
          <cell r="AE87">
            <v>39049967.960833333</v>
          </cell>
          <cell r="AF87">
            <v>39413776.680833332</v>
          </cell>
          <cell r="AG87">
            <v>39841721.074999996</v>
          </cell>
          <cell r="AH87">
            <v>40268219.202499993</v>
          </cell>
          <cell r="AI87">
            <v>40636702.463749997</v>
          </cell>
          <cell r="AJ87">
            <v>41012752.799583331</v>
          </cell>
          <cell r="AK87">
            <v>41388803.135416664</v>
          </cell>
          <cell r="AL87">
            <v>41706508.21125</v>
          </cell>
          <cell r="AM87">
            <v>42030834.610416666</v>
          </cell>
          <cell r="AN87">
            <v>42435638.005000003</v>
          </cell>
          <cell r="AO87">
            <v>42808857.957083337</v>
          </cell>
          <cell r="AR87" t="str">
            <v>62</v>
          </cell>
        </row>
        <row r="88">
          <cell r="R88">
            <v>-100000</v>
          </cell>
          <cell r="S88">
            <v>-100000</v>
          </cell>
          <cell r="T88">
            <v>-100000</v>
          </cell>
          <cell r="U88">
            <v>-100000</v>
          </cell>
          <cell r="V88">
            <v>-100000</v>
          </cell>
          <cell r="W88">
            <v>-100000</v>
          </cell>
          <cell r="X88">
            <v>-100000</v>
          </cell>
          <cell r="Y88">
            <v>-100000</v>
          </cell>
          <cell r="Z88">
            <v>-100000</v>
          </cell>
          <cell r="AA88">
            <v>-100000</v>
          </cell>
          <cell r="AB88">
            <v>-100000</v>
          </cell>
          <cell r="AC88">
            <v>-100000</v>
          </cell>
          <cell r="AD88">
            <v>-100000</v>
          </cell>
          <cell r="AE88">
            <v>-100000</v>
          </cell>
          <cell r="AF88">
            <v>-100000</v>
          </cell>
          <cell r="AG88">
            <v>-100000</v>
          </cell>
          <cell r="AH88">
            <v>-100000</v>
          </cell>
          <cell r="AI88">
            <v>-100000</v>
          </cell>
          <cell r="AJ88">
            <v>-100000</v>
          </cell>
          <cell r="AK88">
            <v>-100000</v>
          </cell>
          <cell r="AL88">
            <v>-100000</v>
          </cell>
          <cell r="AM88">
            <v>-100000</v>
          </cell>
          <cell r="AN88">
            <v>-100000</v>
          </cell>
          <cell r="AO88">
            <v>-100000</v>
          </cell>
          <cell r="AR88" t="str">
            <v>62</v>
          </cell>
        </row>
        <row r="89">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R89" t="str">
            <v>62</v>
          </cell>
        </row>
        <row r="90">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R90" t="str">
            <v>62</v>
          </cell>
        </row>
        <row r="91">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R91" t="str">
            <v>62</v>
          </cell>
        </row>
        <row r="92">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R92" t="str">
            <v>62</v>
          </cell>
        </row>
        <row r="93">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R93" t="str">
            <v>62</v>
          </cell>
        </row>
        <row r="94">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R94" t="str">
            <v>62</v>
          </cell>
        </row>
        <row r="95">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R95" t="str">
            <v>62</v>
          </cell>
        </row>
        <row r="96">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R96" t="str">
            <v>62</v>
          </cell>
        </row>
        <row r="97">
          <cell r="R97">
            <v>0</v>
          </cell>
          <cell r="S97">
            <v>0</v>
          </cell>
          <cell r="T97">
            <v>0</v>
          </cell>
          <cell r="U97">
            <v>0</v>
          </cell>
          <cell r="V97">
            <v>0</v>
          </cell>
          <cell r="W97">
            <v>0</v>
          </cell>
          <cell r="X97">
            <v>0</v>
          </cell>
          <cell r="Y97">
            <v>0</v>
          </cell>
          <cell r="Z97">
            <v>0</v>
          </cell>
          <cell r="AA97">
            <v>0</v>
          </cell>
          <cell r="AB97">
            <v>0</v>
          </cell>
          <cell r="AC97">
            <v>0</v>
          </cell>
          <cell r="AD97">
            <v>36836.567500000005</v>
          </cell>
          <cell r="AE97">
            <v>28613.679166666669</v>
          </cell>
          <cell r="AF97">
            <v>20390.790833333333</v>
          </cell>
          <cell r="AG97">
            <v>12209.51</v>
          </cell>
          <cell r="AH97">
            <v>4069.8366666666666</v>
          </cell>
          <cell r="AI97">
            <v>0</v>
          </cell>
          <cell r="AJ97">
            <v>0</v>
          </cell>
          <cell r="AK97">
            <v>0</v>
          </cell>
          <cell r="AL97">
            <v>0</v>
          </cell>
          <cell r="AM97">
            <v>0</v>
          </cell>
          <cell r="AN97">
            <v>0</v>
          </cell>
          <cell r="AO97">
            <v>0</v>
          </cell>
          <cell r="AR97" t="str">
            <v>62</v>
          </cell>
        </row>
        <row r="98">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R98" t="str">
            <v>62</v>
          </cell>
        </row>
        <row r="99">
          <cell r="R99">
            <v>-9716.9</v>
          </cell>
          <cell r="S99">
            <v>-9761.33</v>
          </cell>
          <cell r="T99">
            <v>-9806.09</v>
          </cell>
          <cell r="U99">
            <v>-7852.97</v>
          </cell>
          <cell r="V99">
            <v>-7896.6</v>
          </cell>
          <cell r="W99">
            <v>-10281.81</v>
          </cell>
          <cell r="X99">
            <v>-10629.75</v>
          </cell>
          <cell r="Y99">
            <v>-7559.66</v>
          </cell>
          <cell r="Z99">
            <v>-6895.71</v>
          </cell>
          <cell r="AA99">
            <v>-7219.56</v>
          </cell>
          <cell r="AB99">
            <v>-7243.3</v>
          </cell>
          <cell r="AC99">
            <v>-7267.22</v>
          </cell>
          <cell r="AD99">
            <v>-428945.11375000002</v>
          </cell>
          <cell r="AE99">
            <v>-413912.0733333333</v>
          </cell>
          <cell r="AF99">
            <v>-394898.24291666667</v>
          </cell>
          <cell r="AG99">
            <v>-384179.00374999997</v>
          </cell>
          <cell r="AH99">
            <v>-373418.69249999995</v>
          </cell>
          <cell r="AI99">
            <v>-341495.48291666666</v>
          </cell>
          <cell r="AJ99">
            <v>-289546.60916666669</v>
          </cell>
          <cell r="AK99">
            <v>-238602.55166666664</v>
          </cell>
          <cell r="AL99">
            <v>-187496.42916666667</v>
          </cell>
          <cell r="AM99">
            <v>-136358.91750000001</v>
          </cell>
          <cell r="AN99">
            <v>-85226.910416666666</v>
          </cell>
          <cell r="AO99">
            <v>-34087.513333333329</v>
          </cell>
          <cell r="AR99" t="str">
            <v>62</v>
          </cell>
        </row>
        <row r="100">
          <cell r="R100">
            <v>0</v>
          </cell>
          <cell r="S100">
            <v>0</v>
          </cell>
          <cell r="T100">
            <v>0</v>
          </cell>
          <cell r="U100">
            <v>0</v>
          </cell>
          <cell r="V100">
            <v>0</v>
          </cell>
          <cell r="W100">
            <v>0</v>
          </cell>
          <cell r="X100">
            <v>0</v>
          </cell>
          <cell r="Y100">
            <v>0</v>
          </cell>
          <cell r="Z100">
            <v>0</v>
          </cell>
          <cell r="AA100">
            <v>0</v>
          </cell>
          <cell r="AB100">
            <v>0</v>
          </cell>
          <cell r="AC100">
            <v>0</v>
          </cell>
          <cell r="AD100">
            <v>582666.66666666663</v>
          </cell>
          <cell r="AE100">
            <v>532000</v>
          </cell>
          <cell r="AF100">
            <v>481333.33333333331</v>
          </cell>
          <cell r="AG100">
            <v>430666.66666666669</v>
          </cell>
          <cell r="AH100">
            <v>380000</v>
          </cell>
          <cell r="AI100">
            <v>329333.33333333331</v>
          </cell>
          <cell r="AJ100">
            <v>278666.66666666669</v>
          </cell>
          <cell r="AK100">
            <v>228000</v>
          </cell>
          <cell r="AL100">
            <v>177333.33333333334</v>
          </cell>
          <cell r="AM100">
            <v>126666.66666666667</v>
          </cell>
          <cell r="AN100">
            <v>76000</v>
          </cell>
          <cell r="AO100">
            <v>25333.333333333332</v>
          </cell>
          <cell r="AR100" t="str">
            <v>62</v>
          </cell>
        </row>
        <row r="101">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R101" t="str">
            <v>62</v>
          </cell>
        </row>
        <row r="102">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R102" t="str">
            <v>62</v>
          </cell>
        </row>
        <row r="103">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R103" t="str">
            <v>62</v>
          </cell>
        </row>
        <row r="104">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R104" t="str">
            <v>62</v>
          </cell>
        </row>
        <row r="105">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R105" t="str">
            <v>62</v>
          </cell>
        </row>
        <row r="106">
          <cell r="R106">
            <v>35934.19</v>
          </cell>
          <cell r="S106">
            <v>35934.19</v>
          </cell>
          <cell r="T106">
            <v>34958</v>
          </cell>
          <cell r="U106">
            <v>34958</v>
          </cell>
          <cell r="V106">
            <v>34958</v>
          </cell>
          <cell r="W106">
            <v>33907.86</v>
          </cell>
          <cell r="X106">
            <v>33907.86</v>
          </cell>
          <cell r="Y106">
            <v>33907.86</v>
          </cell>
          <cell r="Z106">
            <v>33237.79</v>
          </cell>
          <cell r="AA106">
            <v>33237.79</v>
          </cell>
          <cell r="AB106">
            <v>33237.79</v>
          </cell>
          <cell r="AC106">
            <v>32249.439999999999</v>
          </cell>
          <cell r="AD106">
            <v>38029.4</v>
          </cell>
          <cell r="AE106">
            <v>37692.9</v>
          </cell>
          <cell r="AF106">
            <v>37356.28875</v>
          </cell>
          <cell r="AG106">
            <v>37019.566250000003</v>
          </cell>
          <cell r="AH106">
            <v>36682.84375</v>
          </cell>
          <cell r="AI106">
            <v>36338.467916666668</v>
          </cell>
          <cell r="AJ106">
            <v>35986.438750000001</v>
          </cell>
          <cell r="AK106">
            <v>35634.409583333334</v>
          </cell>
          <cell r="AL106">
            <v>35300.239166666666</v>
          </cell>
          <cell r="AM106">
            <v>34983.927499999998</v>
          </cell>
          <cell r="AN106">
            <v>34667.615833333322</v>
          </cell>
          <cell r="AO106">
            <v>34355.928749999992</v>
          </cell>
          <cell r="AR106" t="str">
            <v>62</v>
          </cell>
        </row>
        <row r="107">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R107" t="str">
            <v>62</v>
          </cell>
        </row>
        <row r="108">
          <cell r="R108">
            <v>2288807.81</v>
          </cell>
          <cell r="S108">
            <v>2352480.14</v>
          </cell>
          <cell r="T108">
            <v>2320321.1800000002</v>
          </cell>
          <cell r="U108">
            <v>2324611.46</v>
          </cell>
          <cell r="V108">
            <v>2599954.94</v>
          </cell>
          <cell r="W108">
            <v>2512508.19</v>
          </cell>
          <cell r="X108">
            <v>2511890.58</v>
          </cell>
          <cell r="Y108">
            <v>2338012.19</v>
          </cell>
          <cell r="Z108">
            <v>2304517.06</v>
          </cell>
          <cell r="AA108">
            <v>2575755.35</v>
          </cell>
          <cell r="AB108">
            <v>2497866.94</v>
          </cell>
          <cell r="AC108">
            <v>2299024.38</v>
          </cell>
          <cell r="AD108">
            <v>2040089.2712500002</v>
          </cell>
          <cell r="AE108">
            <v>2101925.8283333336</v>
          </cell>
          <cell r="AF108">
            <v>2153353.6558333333</v>
          </cell>
          <cell r="AG108">
            <v>2184836.9824999999</v>
          </cell>
          <cell r="AH108">
            <v>2220418.9254166665</v>
          </cell>
          <cell r="AI108">
            <v>2261829.8199999998</v>
          </cell>
          <cell r="AJ108">
            <v>2299180.2187500005</v>
          </cell>
          <cell r="AK108">
            <v>2324928.3058333336</v>
          </cell>
          <cell r="AL108">
            <v>2339645.6975000002</v>
          </cell>
          <cell r="AM108">
            <v>2366166.1645833333</v>
          </cell>
          <cell r="AN108">
            <v>2398218.3429166665</v>
          </cell>
          <cell r="AO108">
            <v>2410988.5904166666</v>
          </cell>
          <cell r="AR108" t="str">
            <v>62</v>
          </cell>
        </row>
        <row r="109">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R109" t="str">
            <v>62</v>
          </cell>
        </row>
        <row r="110">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R110" t="str">
            <v>62</v>
          </cell>
        </row>
        <row r="111">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R111" t="str">
            <v>62</v>
          </cell>
        </row>
        <row r="112">
          <cell r="R112">
            <v>96182.85</v>
          </cell>
          <cell r="S112">
            <v>95946.22</v>
          </cell>
          <cell r="T112">
            <v>95707.82</v>
          </cell>
          <cell r="U112">
            <v>95469.42</v>
          </cell>
          <cell r="V112">
            <v>95225.64</v>
          </cell>
          <cell r="W112">
            <v>94511.45</v>
          </cell>
          <cell r="X112">
            <v>94736.19</v>
          </cell>
          <cell r="Y112">
            <v>94488.71</v>
          </cell>
          <cell r="Z112">
            <v>94239.38</v>
          </cell>
          <cell r="AA112">
            <v>93988.18</v>
          </cell>
          <cell r="AB112">
            <v>93735.09</v>
          </cell>
          <cell r="AC112">
            <v>93480.1</v>
          </cell>
          <cell r="AD112">
            <v>97555.836666666655</v>
          </cell>
          <cell r="AE112">
            <v>97329.505833333344</v>
          </cell>
          <cell r="AF112">
            <v>97101.477499999994</v>
          </cell>
          <cell r="AG112">
            <v>96871.813749999987</v>
          </cell>
          <cell r="AH112">
            <v>96640.427083333314</v>
          </cell>
          <cell r="AI112">
            <v>96387.630833333344</v>
          </cell>
          <cell r="AJ112">
            <v>96133.085416666654</v>
          </cell>
          <cell r="AK112">
            <v>95896.376666666663</v>
          </cell>
          <cell r="AL112">
            <v>95657.892500000002</v>
          </cell>
          <cell r="AM112">
            <v>95417.619999999981</v>
          </cell>
          <cell r="AN112">
            <v>95175.545416666675</v>
          </cell>
          <cell r="AO112">
            <v>94931.655000000013</v>
          </cell>
          <cell r="AR112" t="str">
            <v>62</v>
          </cell>
        </row>
        <row r="113">
          <cell r="R113">
            <v>1357927.84</v>
          </cell>
          <cell r="S113">
            <v>1316244.99</v>
          </cell>
          <cell r="T113">
            <v>1304941.22</v>
          </cell>
          <cell r="U113">
            <v>1263258.3700000001</v>
          </cell>
          <cell r="V113">
            <v>1221575.52</v>
          </cell>
          <cell r="W113">
            <v>1208933.1100000001</v>
          </cell>
          <cell r="X113">
            <v>1169447.01</v>
          </cell>
          <cell r="Y113">
            <v>1084048.8500000001</v>
          </cell>
          <cell r="Z113">
            <v>1082680.73</v>
          </cell>
          <cell r="AA113">
            <v>1054402.8899999999</v>
          </cell>
          <cell r="AB113">
            <v>1025268.98</v>
          </cell>
          <cell r="AC113">
            <v>1021882.82</v>
          </cell>
          <cell r="AD113">
            <v>1743960.0204166668</v>
          </cell>
          <cell r="AE113">
            <v>1687113.1754166668</v>
          </cell>
          <cell r="AF113">
            <v>1652560.0199999998</v>
          </cell>
          <cell r="AG113">
            <v>1599047.9291666665</v>
          </cell>
          <cell r="AH113">
            <v>1525321.2870833334</v>
          </cell>
          <cell r="AI113">
            <v>1455528.0337500002</v>
          </cell>
          <cell r="AJ113">
            <v>1390157.0716666668</v>
          </cell>
          <cell r="AK113">
            <v>1326555.3645833333</v>
          </cell>
          <cell r="AL113">
            <v>1276305.0162500001</v>
          </cell>
          <cell r="AM113">
            <v>1245153.7524999999</v>
          </cell>
          <cell r="AN113">
            <v>1219506.2641666669</v>
          </cell>
          <cell r="AO113">
            <v>1191240.4212500001</v>
          </cell>
          <cell r="AR113" t="str">
            <v>62</v>
          </cell>
        </row>
        <row r="114">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R114" t="str">
            <v>62</v>
          </cell>
        </row>
        <row r="115">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R115" t="str">
            <v>62</v>
          </cell>
        </row>
        <row r="116">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R116" t="str">
            <v>62</v>
          </cell>
        </row>
        <row r="117">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R117" t="str">
            <v>62</v>
          </cell>
        </row>
        <row r="118">
          <cell r="R118">
            <v>1718068</v>
          </cell>
          <cell r="S118">
            <v>1718068</v>
          </cell>
          <cell r="T118">
            <v>1718068</v>
          </cell>
          <cell r="U118">
            <v>1718068</v>
          </cell>
          <cell r="V118">
            <v>1718068</v>
          </cell>
          <cell r="W118">
            <v>1718068</v>
          </cell>
          <cell r="X118">
            <v>1718068</v>
          </cell>
          <cell r="Y118">
            <v>1718068</v>
          </cell>
          <cell r="Z118">
            <v>1718068</v>
          </cell>
          <cell r="AA118">
            <v>1718068</v>
          </cell>
          <cell r="AB118">
            <v>1718068</v>
          </cell>
          <cell r="AC118">
            <v>0</v>
          </cell>
          <cell r="AD118">
            <v>1588802.0804166666</v>
          </cell>
          <cell r="AE118">
            <v>1601089.5295833333</v>
          </cell>
          <cell r="AF118">
            <v>1613376.97875</v>
          </cell>
          <cell r="AG118">
            <v>1625664.4279166665</v>
          </cell>
          <cell r="AH118">
            <v>1637951.8770833332</v>
          </cell>
          <cell r="AI118">
            <v>1650239.3262499999</v>
          </cell>
          <cell r="AJ118">
            <v>1662526.7754166666</v>
          </cell>
          <cell r="AK118">
            <v>1673610.25</v>
          </cell>
          <cell r="AL118">
            <v>1683489.75</v>
          </cell>
          <cell r="AM118">
            <v>1693369.25</v>
          </cell>
          <cell r="AN118">
            <v>1703248.75</v>
          </cell>
          <cell r="AO118">
            <v>1641542.0833333333</v>
          </cell>
          <cell r="AR118" t="str">
            <v>62</v>
          </cell>
        </row>
        <row r="119">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R119" t="str">
            <v>62</v>
          </cell>
        </row>
        <row r="120">
          <cell r="R120">
            <v>93273.57</v>
          </cell>
          <cell r="S120">
            <v>93074.68</v>
          </cell>
          <cell r="T120">
            <v>92874.29</v>
          </cell>
          <cell r="U120">
            <v>92672.4</v>
          </cell>
          <cell r="V120">
            <v>92469</v>
          </cell>
          <cell r="W120">
            <v>92264.07</v>
          </cell>
          <cell r="X120">
            <v>92228.9</v>
          </cell>
          <cell r="Y120">
            <v>687.36</v>
          </cell>
          <cell r="Z120">
            <v>0.02</v>
          </cell>
          <cell r="AA120">
            <v>0</v>
          </cell>
          <cell r="AB120">
            <v>0</v>
          </cell>
          <cell r="AC120">
            <v>0</v>
          </cell>
          <cell r="AD120">
            <v>94428.517500000016</v>
          </cell>
          <cell r="AE120">
            <v>94238.28041666669</v>
          </cell>
          <cell r="AF120">
            <v>94046.616666666683</v>
          </cell>
          <cell r="AG120">
            <v>93853.401249999995</v>
          </cell>
          <cell r="AH120">
            <v>93658.508749999994</v>
          </cell>
          <cell r="AI120">
            <v>93462.270833333328</v>
          </cell>
          <cell r="AJ120">
            <v>93271.812083333338</v>
          </cell>
          <cell r="AK120">
            <v>89281.445833333346</v>
          </cell>
          <cell r="AL120">
            <v>81464.233333333337</v>
          </cell>
          <cell r="AM120">
            <v>73634.407499999987</v>
          </cell>
          <cell r="AN120">
            <v>65820.727499999994</v>
          </cell>
          <cell r="AO120">
            <v>58023.315000000002</v>
          </cell>
          <cell r="AR120" t="str">
            <v>62</v>
          </cell>
        </row>
        <row r="121">
          <cell r="R121">
            <v>0</v>
          </cell>
          <cell r="S121">
            <v>0</v>
          </cell>
          <cell r="T121">
            <v>0</v>
          </cell>
          <cell r="U121">
            <v>0</v>
          </cell>
          <cell r="V121">
            <v>0</v>
          </cell>
          <cell r="W121">
            <v>0</v>
          </cell>
          <cell r="X121">
            <v>0</v>
          </cell>
          <cell r="Y121">
            <v>0</v>
          </cell>
          <cell r="Z121">
            <v>0</v>
          </cell>
          <cell r="AA121">
            <v>0</v>
          </cell>
          <cell r="AB121">
            <v>0</v>
          </cell>
          <cell r="AC121">
            <v>0</v>
          </cell>
          <cell r="AD121">
            <v>12792.471666666666</v>
          </cell>
          <cell r="AE121">
            <v>10457.028749999999</v>
          </cell>
          <cell r="AF121">
            <v>8125.8325000000004</v>
          </cell>
          <cell r="AG121">
            <v>5798.9145833333341</v>
          </cell>
          <cell r="AH121">
            <v>3476.3070833333331</v>
          </cell>
          <cell r="AI121">
            <v>1158.0425</v>
          </cell>
          <cell r="AJ121">
            <v>0</v>
          </cell>
          <cell r="AK121">
            <v>0</v>
          </cell>
          <cell r="AL121">
            <v>0</v>
          </cell>
          <cell r="AM121">
            <v>0</v>
          </cell>
          <cell r="AN121">
            <v>0</v>
          </cell>
          <cell r="AO121">
            <v>0</v>
          </cell>
          <cell r="AR121" t="str">
            <v>62</v>
          </cell>
        </row>
        <row r="122">
          <cell r="R122">
            <v>0</v>
          </cell>
          <cell r="S122">
            <v>0</v>
          </cell>
          <cell r="T122">
            <v>0</v>
          </cell>
          <cell r="U122">
            <v>0</v>
          </cell>
          <cell r="V122">
            <v>0</v>
          </cell>
          <cell r="W122">
            <v>0</v>
          </cell>
          <cell r="X122">
            <v>0</v>
          </cell>
          <cell r="Y122">
            <v>0</v>
          </cell>
          <cell r="Z122">
            <v>0</v>
          </cell>
          <cell r="AA122">
            <v>0</v>
          </cell>
          <cell r="AB122">
            <v>0</v>
          </cell>
          <cell r="AC122">
            <v>0</v>
          </cell>
          <cell r="AD122">
            <v>8705.9887499999986</v>
          </cell>
          <cell r="AE122">
            <v>7935.2612499999996</v>
          </cell>
          <cell r="AF122">
            <v>7167.0862500000003</v>
          </cell>
          <cell r="AG122">
            <v>6401.4824999999992</v>
          </cell>
          <cell r="AH122">
            <v>5638.4695833333326</v>
          </cell>
          <cell r="AI122">
            <v>4878.0670833333334</v>
          </cell>
          <cell r="AJ122">
            <v>4120.2945833333333</v>
          </cell>
          <cell r="AK122">
            <v>3365.1620833333332</v>
          </cell>
          <cell r="AL122">
            <v>2612.6891666666666</v>
          </cell>
          <cell r="AM122">
            <v>1862.9054166666667</v>
          </cell>
          <cell r="AN122">
            <v>1115.83125</v>
          </cell>
          <cell r="AO122">
            <v>371.48708333333337</v>
          </cell>
          <cell r="AR122" t="str">
            <v>62</v>
          </cell>
        </row>
        <row r="123">
          <cell r="R123">
            <v>0</v>
          </cell>
          <cell r="S123">
            <v>0</v>
          </cell>
          <cell r="T123">
            <v>0</v>
          </cell>
          <cell r="U123">
            <v>0</v>
          </cell>
          <cell r="V123">
            <v>0</v>
          </cell>
          <cell r="W123">
            <v>0</v>
          </cell>
          <cell r="X123">
            <v>0</v>
          </cell>
          <cell r="Y123">
            <v>0</v>
          </cell>
          <cell r="Z123">
            <v>0</v>
          </cell>
          <cell r="AA123">
            <v>0</v>
          </cell>
          <cell r="AB123">
            <v>0</v>
          </cell>
          <cell r="AC123">
            <v>0</v>
          </cell>
          <cell r="AD123">
            <v>72719.906666666677</v>
          </cell>
          <cell r="AE123">
            <v>66285.87999999999</v>
          </cell>
          <cell r="AF123">
            <v>59872.460416666669</v>
          </cell>
          <cell r="AG123">
            <v>53479.802499999998</v>
          </cell>
          <cell r="AH123">
            <v>47108.062083333331</v>
          </cell>
          <cell r="AI123">
            <v>40757.396249999998</v>
          </cell>
          <cell r="AJ123">
            <v>34427.962916666664</v>
          </cell>
          <cell r="AK123">
            <v>28119.921249999999</v>
          </cell>
          <cell r="AL123">
            <v>21833.431666666667</v>
          </cell>
          <cell r="AM123">
            <v>15568.655833333331</v>
          </cell>
          <cell r="AN123">
            <v>9325.7566666666662</v>
          </cell>
          <cell r="AO123">
            <v>3104.8983333333331</v>
          </cell>
          <cell r="AR123" t="str">
            <v>62</v>
          </cell>
        </row>
        <row r="124">
          <cell r="R124">
            <v>29578.32</v>
          </cell>
          <cell r="S124">
            <v>29578.32</v>
          </cell>
          <cell r="T124">
            <v>29578.32</v>
          </cell>
          <cell r="U124">
            <v>29578.32</v>
          </cell>
          <cell r="V124">
            <v>29578.32</v>
          </cell>
          <cell r="W124">
            <v>29578.32</v>
          </cell>
          <cell r="X124">
            <v>29578.32</v>
          </cell>
          <cell r="Y124">
            <v>29578.32</v>
          </cell>
          <cell r="Z124">
            <v>29578.32</v>
          </cell>
          <cell r="AA124">
            <v>25824.6</v>
          </cell>
          <cell r="AB124">
            <v>25824.6</v>
          </cell>
          <cell r="AC124">
            <v>25824.6</v>
          </cell>
          <cell r="AD124">
            <v>32040.26</v>
          </cell>
          <cell r="AE124">
            <v>31750.62</v>
          </cell>
          <cell r="AF124">
            <v>31460.98</v>
          </cell>
          <cell r="AG124">
            <v>31171.34</v>
          </cell>
          <cell r="AH124">
            <v>30881.7</v>
          </cell>
          <cell r="AI124">
            <v>30592.06</v>
          </cell>
          <cell r="AJ124">
            <v>30302.420000000002</v>
          </cell>
          <cell r="AK124">
            <v>30012.78</v>
          </cell>
          <cell r="AL124">
            <v>29723.14</v>
          </cell>
          <cell r="AM124">
            <v>29421.915000000005</v>
          </cell>
          <cell r="AN124">
            <v>29109.105</v>
          </cell>
          <cell r="AO124">
            <v>28796.294999999998</v>
          </cell>
          <cell r="AR124" t="str">
            <v>62</v>
          </cell>
        </row>
        <row r="125">
          <cell r="R125">
            <v>-1718068</v>
          </cell>
          <cell r="S125">
            <v>-1718068</v>
          </cell>
          <cell r="T125">
            <v>-1718068</v>
          </cell>
          <cell r="U125">
            <v>-1718068</v>
          </cell>
          <cell r="V125">
            <v>-1718068</v>
          </cell>
          <cell r="W125">
            <v>-1718068</v>
          </cell>
          <cell r="X125">
            <v>-1718068</v>
          </cell>
          <cell r="Y125">
            <v>-1718068</v>
          </cell>
          <cell r="Z125">
            <v>-1718068</v>
          </cell>
          <cell r="AA125">
            <v>-1718068</v>
          </cell>
          <cell r="AB125">
            <v>-1718068</v>
          </cell>
          <cell r="AC125">
            <v>0</v>
          </cell>
          <cell r="AD125">
            <v>-1588802.0804166666</v>
          </cell>
          <cell r="AE125">
            <v>-1601089.5295833333</v>
          </cell>
          <cell r="AF125">
            <v>-1613376.97875</v>
          </cell>
          <cell r="AG125">
            <v>-1625664.4279166665</v>
          </cell>
          <cell r="AH125">
            <v>-1637951.8770833332</v>
          </cell>
          <cell r="AI125">
            <v>-1650239.3262499999</v>
          </cell>
          <cell r="AJ125">
            <v>-1662526.7754166666</v>
          </cell>
          <cell r="AK125">
            <v>-1673610.25</v>
          </cell>
          <cell r="AL125">
            <v>-1683489.75</v>
          </cell>
          <cell r="AM125">
            <v>-1693369.25</v>
          </cell>
          <cell r="AN125">
            <v>-1703248.75</v>
          </cell>
          <cell r="AO125">
            <v>-1641542.0833333333</v>
          </cell>
          <cell r="AR125" t="str">
            <v>62</v>
          </cell>
        </row>
        <row r="126">
          <cell r="R126">
            <v>0</v>
          </cell>
          <cell r="S126">
            <v>0</v>
          </cell>
          <cell r="T126">
            <v>0</v>
          </cell>
          <cell r="U126">
            <v>0</v>
          </cell>
          <cell r="V126">
            <v>0</v>
          </cell>
          <cell r="W126">
            <v>0</v>
          </cell>
          <cell r="X126">
            <v>0</v>
          </cell>
          <cell r="Y126">
            <v>0</v>
          </cell>
          <cell r="Z126">
            <v>0</v>
          </cell>
          <cell r="AA126">
            <v>0</v>
          </cell>
          <cell r="AB126">
            <v>0</v>
          </cell>
          <cell r="AC126">
            <v>0</v>
          </cell>
          <cell r="AD126">
            <v>145833.33333333334</v>
          </cell>
          <cell r="AE126">
            <v>72916.666666666672</v>
          </cell>
          <cell r="AF126">
            <v>0</v>
          </cell>
          <cell r="AG126">
            <v>0</v>
          </cell>
          <cell r="AH126">
            <v>0</v>
          </cell>
          <cell r="AI126">
            <v>0</v>
          </cell>
          <cell r="AJ126">
            <v>0</v>
          </cell>
          <cell r="AK126">
            <v>0</v>
          </cell>
          <cell r="AL126">
            <v>0</v>
          </cell>
          <cell r="AM126">
            <v>0</v>
          </cell>
          <cell r="AN126">
            <v>0</v>
          </cell>
          <cell r="AO126">
            <v>0</v>
          </cell>
          <cell r="AR126" t="str">
            <v>62</v>
          </cell>
        </row>
        <row r="127">
          <cell r="R127">
            <v>41534.339999999997</v>
          </cell>
          <cell r="S127">
            <v>41450.99</v>
          </cell>
          <cell r="T127">
            <v>41367.160000000003</v>
          </cell>
          <cell r="U127">
            <v>41282.839999999997</v>
          </cell>
          <cell r="V127">
            <v>41198.03</v>
          </cell>
          <cell r="W127">
            <v>41112.720000000001</v>
          </cell>
          <cell r="X127">
            <v>41112.720000000001</v>
          </cell>
          <cell r="Y127">
            <v>-65</v>
          </cell>
          <cell r="Z127">
            <v>0</v>
          </cell>
          <cell r="AA127">
            <v>0</v>
          </cell>
          <cell r="AB127">
            <v>0</v>
          </cell>
          <cell r="AC127">
            <v>0</v>
          </cell>
          <cell r="AD127">
            <v>22639.350833333334</v>
          </cell>
          <cell r="AE127">
            <v>26097.072916666668</v>
          </cell>
          <cell r="AF127">
            <v>29547.829166666666</v>
          </cell>
          <cell r="AG127">
            <v>32991.57916666667</v>
          </cell>
          <cell r="AH127">
            <v>36428.282083333332</v>
          </cell>
          <cell r="AI127">
            <v>39857.896666666667</v>
          </cell>
          <cell r="AJ127">
            <v>41533.956666666665</v>
          </cell>
          <cell r="AK127">
            <v>39746.617083333331</v>
          </cell>
          <cell r="AL127">
            <v>36251.95958333333</v>
          </cell>
          <cell r="AM127">
            <v>32766.776666666661</v>
          </cell>
          <cell r="AN127">
            <v>29288.399166666666</v>
          </cell>
          <cell r="AO127">
            <v>25816.866666666665</v>
          </cell>
          <cell r="AR127" t="str">
            <v>62</v>
          </cell>
        </row>
        <row r="128">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R128" t="str">
            <v>50a</v>
          </cell>
        </row>
        <row r="129">
          <cell r="R129">
            <v>0</v>
          </cell>
          <cell r="S129">
            <v>0</v>
          </cell>
          <cell r="T129">
            <v>0</v>
          </cell>
          <cell r="U129">
            <v>0</v>
          </cell>
          <cell r="V129">
            <v>0</v>
          </cell>
          <cell r="W129">
            <v>0</v>
          </cell>
          <cell r="X129">
            <v>0</v>
          </cell>
          <cell r="Y129">
            <v>0</v>
          </cell>
          <cell r="Z129">
            <v>0</v>
          </cell>
          <cell r="AA129">
            <v>0</v>
          </cell>
          <cell r="AB129">
            <v>0</v>
          </cell>
          <cell r="AC129">
            <v>0</v>
          </cell>
          <cell r="AD129">
            <v>1079925681.8120835</v>
          </cell>
          <cell r="AE129">
            <v>977075620.58791685</v>
          </cell>
          <cell r="AF129">
            <v>874225559.3637501</v>
          </cell>
          <cell r="AG129">
            <v>771375493.5562501</v>
          </cell>
          <cell r="AH129">
            <v>668525427.74875009</v>
          </cell>
          <cell r="AI129">
            <v>565675361.94125009</v>
          </cell>
          <cell r="AJ129">
            <v>462825296.13375002</v>
          </cell>
          <cell r="AK129">
            <v>359975230.32625002</v>
          </cell>
          <cell r="AL129">
            <v>257125164.51875004</v>
          </cell>
          <cell r="AM129">
            <v>154275098.71125001</v>
          </cell>
          <cell r="AN129">
            <v>51425032.903750002</v>
          </cell>
          <cell r="AO129">
            <v>0</v>
          </cell>
          <cell r="AR129" t="str">
            <v>50a</v>
          </cell>
        </row>
        <row r="130">
          <cell r="R130">
            <v>-94233.94</v>
          </cell>
          <cell r="S130">
            <v>-94233.94</v>
          </cell>
          <cell r="T130">
            <v>-94233.94</v>
          </cell>
          <cell r="U130">
            <v>-94233.94</v>
          </cell>
          <cell r="V130">
            <v>-94233.94</v>
          </cell>
          <cell r="W130">
            <v>-94233.94</v>
          </cell>
          <cell r="X130">
            <v>-94233.94</v>
          </cell>
          <cell r="Y130">
            <v>-94233.94</v>
          </cell>
          <cell r="Z130">
            <v>-94233.94</v>
          </cell>
          <cell r="AA130">
            <v>-94233.94</v>
          </cell>
          <cell r="AB130">
            <v>0</v>
          </cell>
          <cell r="AC130">
            <v>0</v>
          </cell>
          <cell r="AD130">
            <v>-15833924.173333334</v>
          </cell>
          <cell r="AE130">
            <v>-14334703.548333334</v>
          </cell>
          <cell r="AF130">
            <v>-12835482.923333332</v>
          </cell>
          <cell r="AG130">
            <v>-11336262.298333332</v>
          </cell>
          <cell r="AH130">
            <v>-9837068.2487499993</v>
          </cell>
          <cell r="AI130">
            <v>-8337900.7745833322</v>
          </cell>
          <cell r="AJ130">
            <v>-6838796.8508333331</v>
          </cell>
          <cell r="AK130">
            <v>-5339756.4774999982</v>
          </cell>
          <cell r="AL130">
            <v>-3840716.1041666656</v>
          </cell>
          <cell r="AM130">
            <v>-2341955.4233333343</v>
          </cell>
          <cell r="AN130">
            <v>-839548.02083333337</v>
          </cell>
          <cell r="AO130">
            <v>-82454.697916666657</v>
          </cell>
          <cell r="AR130" t="str">
            <v>50a</v>
          </cell>
        </row>
        <row r="131">
          <cell r="R131">
            <v>-38267.620000000003</v>
          </cell>
          <cell r="S131">
            <v>-38267.620000000003</v>
          </cell>
          <cell r="T131">
            <v>-38267.620000000003</v>
          </cell>
          <cell r="U131">
            <v>-38267.620000000003</v>
          </cell>
          <cell r="V131">
            <v>-38267.620000000003</v>
          </cell>
          <cell r="W131">
            <v>-38267.620000000003</v>
          </cell>
          <cell r="X131">
            <v>-38267.620000000003</v>
          </cell>
          <cell r="Y131">
            <v>-38267.620000000003</v>
          </cell>
          <cell r="Z131">
            <v>-38267.620000000003</v>
          </cell>
          <cell r="AA131">
            <v>-38267.620000000003</v>
          </cell>
          <cell r="AB131">
            <v>-38267.620000000003</v>
          </cell>
          <cell r="AC131">
            <v>0</v>
          </cell>
          <cell r="AD131">
            <v>-91834.244583333333</v>
          </cell>
          <cell r="AE131">
            <v>-86176.585416666669</v>
          </cell>
          <cell r="AF131">
            <v>-80518.926250000004</v>
          </cell>
          <cell r="AG131">
            <v>-74850.569166666668</v>
          </cell>
          <cell r="AH131">
            <v>-69171.51416666666</v>
          </cell>
          <cell r="AI131">
            <v>-63492.45916666666</v>
          </cell>
          <cell r="AJ131">
            <v>-57813.404166666667</v>
          </cell>
          <cell r="AK131">
            <v>-52786.085416666669</v>
          </cell>
          <cell r="AL131">
            <v>-48410.502916666672</v>
          </cell>
          <cell r="AM131">
            <v>-44233.938750000001</v>
          </cell>
          <cell r="AN131">
            <v>-40256.392916666671</v>
          </cell>
          <cell r="AO131">
            <v>-36673.135833333334</v>
          </cell>
          <cell r="AR131" t="str">
            <v>50a</v>
          </cell>
        </row>
        <row r="132">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R132" t="str">
            <v>50a</v>
          </cell>
        </row>
        <row r="133">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R133" t="str">
            <v>50a</v>
          </cell>
        </row>
        <row r="134">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R134" t="str">
            <v>50a</v>
          </cell>
        </row>
        <row r="135">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R135" t="str">
            <v>50a</v>
          </cell>
        </row>
        <row r="136">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R136" t="str">
            <v>50b</v>
          </cell>
        </row>
        <row r="137">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R137" t="str">
            <v>50a</v>
          </cell>
        </row>
        <row r="138">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R138" t="str">
            <v>50a</v>
          </cell>
        </row>
        <row r="139">
          <cell r="R139">
            <v>428.61</v>
          </cell>
          <cell r="S139">
            <v>428.61</v>
          </cell>
          <cell r="T139">
            <v>428.61</v>
          </cell>
          <cell r="U139">
            <v>428.61</v>
          </cell>
          <cell r="V139">
            <v>428.61</v>
          </cell>
          <cell r="W139">
            <v>428.61</v>
          </cell>
          <cell r="X139">
            <v>428.61</v>
          </cell>
          <cell r="Y139">
            <v>428.61</v>
          </cell>
          <cell r="Z139">
            <v>428.61</v>
          </cell>
          <cell r="AA139">
            <v>428.61</v>
          </cell>
          <cell r="AB139">
            <v>428.61</v>
          </cell>
          <cell r="AC139">
            <v>0</v>
          </cell>
          <cell r="AD139">
            <v>428.60999999999996</v>
          </cell>
          <cell r="AE139">
            <v>428.60999999999996</v>
          </cell>
          <cell r="AF139">
            <v>428.60999999999996</v>
          </cell>
          <cell r="AG139">
            <v>428.60999999999996</v>
          </cell>
          <cell r="AH139">
            <v>428.60999999999996</v>
          </cell>
          <cell r="AI139">
            <v>428.60999999999996</v>
          </cell>
          <cell r="AJ139">
            <v>428.60999999999996</v>
          </cell>
          <cell r="AK139">
            <v>428.60999999999996</v>
          </cell>
          <cell r="AL139">
            <v>428.60999999999996</v>
          </cell>
          <cell r="AM139">
            <v>428.60999999999996</v>
          </cell>
          <cell r="AN139">
            <v>428.60999999999996</v>
          </cell>
          <cell r="AO139">
            <v>410.75125000000003</v>
          </cell>
          <cell r="AR139" t="str">
            <v>50a</v>
          </cell>
        </row>
        <row r="140">
          <cell r="R140">
            <v>-25163.57</v>
          </cell>
          <cell r="S140">
            <v>-25163.57</v>
          </cell>
          <cell r="T140">
            <v>-25163.57</v>
          </cell>
          <cell r="U140">
            <v>-25163.57</v>
          </cell>
          <cell r="V140">
            <v>-25163.57</v>
          </cell>
          <cell r="W140">
            <v>-25163.57</v>
          </cell>
          <cell r="X140">
            <v>-25163.57</v>
          </cell>
          <cell r="Y140">
            <v>-25163.57</v>
          </cell>
          <cell r="Z140">
            <v>-25163.57</v>
          </cell>
          <cell r="AA140">
            <v>-25163.57</v>
          </cell>
          <cell r="AB140">
            <v>0</v>
          </cell>
          <cell r="AC140">
            <v>0</v>
          </cell>
          <cell r="AD140">
            <v>-25163.570000000003</v>
          </cell>
          <cell r="AE140">
            <v>-25163.570000000003</v>
          </cell>
          <cell r="AF140">
            <v>-25163.570000000003</v>
          </cell>
          <cell r="AG140">
            <v>-25163.570000000003</v>
          </cell>
          <cell r="AH140">
            <v>-25163.570000000003</v>
          </cell>
          <cell r="AI140">
            <v>-25163.570000000003</v>
          </cell>
          <cell r="AJ140">
            <v>-25163.570000000003</v>
          </cell>
          <cell r="AK140">
            <v>-25163.570000000003</v>
          </cell>
          <cell r="AL140">
            <v>-25163.570000000003</v>
          </cell>
          <cell r="AM140">
            <v>-25163.570000000003</v>
          </cell>
          <cell r="AN140">
            <v>-24115.087916666667</v>
          </cell>
          <cell r="AO140">
            <v>-22018.123750000002</v>
          </cell>
          <cell r="AR140" t="str">
            <v>50a</v>
          </cell>
        </row>
        <row r="141">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R141" t="str">
            <v>50a</v>
          </cell>
        </row>
        <row r="142">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R142" t="str">
            <v>50a</v>
          </cell>
        </row>
        <row r="143">
          <cell r="R143">
            <v>0</v>
          </cell>
          <cell r="S143">
            <v>0</v>
          </cell>
          <cell r="T143">
            <v>0</v>
          </cell>
          <cell r="U143">
            <v>0</v>
          </cell>
          <cell r="V143">
            <v>0</v>
          </cell>
          <cell r="W143">
            <v>0</v>
          </cell>
          <cell r="X143">
            <v>0</v>
          </cell>
          <cell r="Y143">
            <v>0</v>
          </cell>
          <cell r="Z143">
            <v>0</v>
          </cell>
          <cell r="AA143">
            <v>0</v>
          </cell>
          <cell r="AB143">
            <v>0</v>
          </cell>
          <cell r="AC143">
            <v>0</v>
          </cell>
          <cell r="AD143">
            <v>-1073075383.9662499</v>
          </cell>
          <cell r="AE143">
            <v>-970877728.35041666</v>
          </cell>
          <cell r="AF143">
            <v>-868680072.73458338</v>
          </cell>
          <cell r="AG143">
            <v>-766482417.1187501</v>
          </cell>
          <cell r="AH143">
            <v>-664284761.50291669</v>
          </cell>
          <cell r="AI143">
            <v>-562087105.88708341</v>
          </cell>
          <cell r="AJ143">
            <v>-459889450.27125001</v>
          </cell>
          <cell r="AK143">
            <v>-357691794.65541667</v>
          </cell>
          <cell r="AL143">
            <v>-255494139.03958336</v>
          </cell>
          <cell r="AM143">
            <v>-153296483.42375001</v>
          </cell>
          <cell r="AN143">
            <v>-51098827.807916671</v>
          </cell>
          <cell r="AO143">
            <v>0</v>
          </cell>
          <cell r="AR143" t="str">
            <v>50a</v>
          </cell>
        </row>
        <row r="144">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R144" t="str">
            <v>50a</v>
          </cell>
        </row>
        <row r="145">
          <cell r="R145">
            <v>-3496.36</v>
          </cell>
          <cell r="S145">
            <v>-3496.36</v>
          </cell>
          <cell r="T145">
            <v>-3496.36</v>
          </cell>
          <cell r="U145">
            <v>-3496.36</v>
          </cell>
          <cell r="V145">
            <v>-3496.36</v>
          </cell>
          <cell r="W145">
            <v>-3496.36</v>
          </cell>
          <cell r="X145">
            <v>-3496.36</v>
          </cell>
          <cell r="Y145">
            <v>-3496.36</v>
          </cell>
          <cell r="Z145">
            <v>-3496.36</v>
          </cell>
          <cell r="AA145">
            <v>-3496.36</v>
          </cell>
          <cell r="AB145">
            <v>-3496.36</v>
          </cell>
          <cell r="AC145">
            <v>0</v>
          </cell>
          <cell r="AD145">
            <v>-7461.0654166666654</v>
          </cell>
          <cell r="AE145">
            <v>-7050.3545833333328</v>
          </cell>
          <cell r="AF145">
            <v>-6639.6437499999993</v>
          </cell>
          <cell r="AG145">
            <v>-6228.9329166666657</v>
          </cell>
          <cell r="AH145">
            <v>-5818.2220833333331</v>
          </cell>
          <cell r="AI145">
            <v>-5407.5112500000005</v>
          </cell>
          <cell r="AJ145">
            <v>-4996.8004166666669</v>
          </cell>
          <cell r="AK145">
            <v>-4586.0895833333334</v>
          </cell>
          <cell r="AL145">
            <v>-4175.3787500000008</v>
          </cell>
          <cell r="AM145">
            <v>-3851.6075000000001</v>
          </cell>
          <cell r="AN145">
            <v>-3614.7758333333331</v>
          </cell>
          <cell r="AO145">
            <v>-3350.6783333333333</v>
          </cell>
          <cell r="AR145" t="str">
            <v>50a</v>
          </cell>
        </row>
        <row r="146">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R146" t="str">
            <v>50a</v>
          </cell>
        </row>
        <row r="147">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R147" t="str">
            <v>50a</v>
          </cell>
        </row>
        <row r="148">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R148" t="str">
            <v>50a</v>
          </cell>
        </row>
        <row r="149">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R149" t="str">
            <v>50a</v>
          </cell>
        </row>
        <row r="150">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R150" t="str">
            <v>50a</v>
          </cell>
        </row>
        <row r="151">
          <cell r="R151">
            <v>0</v>
          </cell>
          <cell r="S151">
            <v>0</v>
          </cell>
          <cell r="T151">
            <v>0</v>
          </cell>
          <cell r="U151">
            <v>0</v>
          </cell>
          <cell r="V151">
            <v>0</v>
          </cell>
          <cell r="W151">
            <v>0</v>
          </cell>
          <cell r="X151">
            <v>0</v>
          </cell>
          <cell r="Y151">
            <v>0</v>
          </cell>
          <cell r="Z151">
            <v>0</v>
          </cell>
          <cell r="AA151">
            <v>0</v>
          </cell>
          <cell r="AB151">
            <v>0</v>
          </cell>
          <cell r="AC151">
            <v>0</v>
          </cell>
          <cell r="AD151">
            <v>2.6875</v>
          </cell>
          <cell r="AE151">
            <v>0</v>
          </cell>
          <cell r="AF151">
            <v>0</v>
          </cell>
          <cell r="AG151">
            <v>0</v>
          </cell>
          <cell r="AH151">
            <v>0</v>
          </cell>
          <cell r="AI151">
            <v>0</v>
          </cell>
          <cell r="AJ151">
            <v>0</v>
          </cell>
          <cell r="AK151">
            <v>0</v>
          </cell>
          <cell r="AL151">
            <v>0</v>
          </cell>
          <cell r="AM151">
            <v>0</v>
          </cell>
          <cell r="AN151">
            <v>0</v>
          </cell>
          <cell r="AO151">
            <v>0</v>
          </cell>
          <cell r="AR151" t="str">
            <v>50a</v>
          </cell>
        </row>
        <row r="152">
          <cell r="R152">
            <v>17494.78</v>
          </cell>
          <cell r="S152">
            <v>17494.78</v>
          </cell>
          <cell r="T152">
            <v>20722.78</v>
          </cell>
          <cell r="U152">
            <v>20838.54</v>
          </cell>
          <cell r="V152">
            <v>23975.37</v>
          </cell>
          <cell r="W152">
            <v>43477.54</v>
          </cell>
          <cell r="X152">
            <v>89833.919999999998</v>
          </cell>
          <cell r="Y152">
            <v>133407.94</v>
          </cell>
          <cell r="Z152">
            <v>157295.69</v>
          </cell>
          <cell r="AA152">
            <v>2344.4499999999998</v>
          </cell>
          <cell r="AB152">
            <v>5611.15</v>
          </cell>
          <cell r="AC152">
            <v>10061.17</v>
          </cell>
          <cell r="AD152">
            <v>20395.637499999997</v>
          </cell>
          <cell r="AE152">
            <v>21707.535833333332</v>
          </cell>
          <cell r="AF152">
            <v>23086.684166666662</v>
          </cell>
          <cell r="AG152">
            <v>24569.128333333327</v>
          </cell>
          <cell r="AH152">
            <v>25753.787083333329</v>
          </cell>
          <cell r="AI152">
            <v>26395.617499999997</v>
          </cell>
          <cell r="AJ152">
            <v>26691.436249999999</v>
          </cell>
          <cell r="AK152">
            <v>30623.561249999999</v>
          </cell>
          <cell r="AL152">
            <v>40844.922083333338</v>
          </cell>
          <cell r="AM152">
            <v>46800.29541666666</v>
          </cell>
          <cell r="AN152">
            <v>46109.837083333325</v>
          </cell>
          <cell r="AO152">
            <v>45522.909583333334</v>
          </cell>
          <cell r="AR152" t="str">
            <v>50a</v>
          </cell>
        </row>
        <row r="153">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R153" t="str">
            <v>50a</v>
          </cell>
        </row>
        <row r="154">
          <cell r="R154">
            <v>2018209.71</v>
          </cell>
          <cell r="S154">
            <v>2119767.42</v>
          </cell>
          <cell r="T154">
            <v>646197.65</v>
          </cell>
          <cell r="U154">
            <v>758800</v>
          </cell>
          <cell r="V154">
            <v>844413.58</v>
          </cell>
          <cell r="W154">
            <v>929493.5</v>
          </cell>
          <cell r="X154">
            <v>1014229.71</v>
          </cell>
          <cell r="Y154">
            <v>1084592.1299999999</v>
          </cell>
          <cell r="Z154">
            <v>1154929.01</v>
          </cell>
          <cell r="AA154">
            <v>1217261.67</v>
          </cell>
          <cell r="AB154">
            <v>1279125.1499999999</v>
          </cell>
          <cell r="AC154">
            <v>571945.46</v>
          </cell>
          <cell r="AD154">
            <v>1463753.0287499998</v>
          </cell>
          <cell r="AE154">
            <v>1560087.5254166666</v>
          </cell>
          <cell r="AF154">
            <v>1588437.9487500002</v>
          </cell>
          <cell r="AG154">
            <v>1549847.7608333332</v>
          </cell>
          <cell r="AH154">
            <v>1509734.5166666666</v>
          </cell>
          <cell r="AI154">
            <v>1469273.7920833332</v>
          </cell>
          <cell r="AJ154">
            <v>1429084.41625</v>
          </cell>
          <cell r="AK154">
            <v>1388531.98875</v>
          </cell>
          <cell r="AL154">
            <v>1347363.6912499999</v>
          </cell>
          <cell r="AM154">
            <v>1305720.3224999998</v>
          </cell>
          <cell r="AN154">
            <v>1263956.07</v>
          </cell>
          <cell r="AO154">
            <v>1189895.3504166666</v>
          </cell>
          <cell r="AR154" t="str">
            <v>50a</v>
          </cell>
        </row>
        <row r="155">
          <cell r="R155">
            <v>-432028.91</v>
          </cell>
          <cell r="S155">
            <v>-443936.4</v>
          </cell>
          <cell r="T155">
            <v>-459060.92</v>
          </cell>
          <cell r="U155">
            <v>-465904.11</v>
          </cell>
          <cell r="V155">
            <v>-482135.84</v>
          </cell>
          <cell r="W155">
            <v>-492919.8</v>
          </cell>
          <cell r="X155">
            <v>-501367.52</v>
          </cell>
          <cell r="Y155">
            <v>-510242.88</v>
          </cell>
          <cell r="Z155">
            <v>-518318.62</v>
          </cell>
          <cell r="AA155">
            <v>-526937.19999999995</v>
          </cell>
          <cell r="AB155">
            <v>-539206.07999999996</v>
          </cell>
          <cell r="AC155">
            <v>-549633</v>
          </cell>
          <cell r="AD155">
            <v>-375130.64666666667</v>
          </cell>
          <cell r="AE155">
            <v>-384812.14666666667</v>
          </cell>
          <cell r="AF155">
            <v>-394903.43375000008</v>
          </cell>
          <cell r="AG155">
            <v>-405096.90666666673</v>
          </cell>
          <cell r="AH155">
            <v>-415524.18291666667</v>
          </cell>
          <cell r="AI155">
            <v>-426150.49291666667</v>
          </cell>
          <cell r="AJ155">
            <v>-436518.26458333334</v>
          </cell>
          <cell r="AK155">
            <v>-446849.50333333336</v>
          </cell>
          <cell r="AL155">
            <v>-457119.85833333322</v>
          </cell>
          <cell r="AM155">
            <v>-467321.90166666667</v>
          </cell>
          <cell r="AN155">
            <v>-477738.78916666674</v>
          </cell>
          <cell r="AO155">
            <v>-488255.52999999997</v>
          </cell>
          <cell r="AR155" t="str">
            <v>50a</v>
          </cell>
        </row>
        <row r="156">
          <cell r="R156">
            <v>-53699.8</v>
          </cell>
          <cell r="S156">
            <v>-53465.34</v>
          </cell>
          <cell r="T156">
            <v>-53438.49</v>
          </cell>
          <cell r="U156">
            <v>-53438.49</v>
          </cell>
          <cell r="V156">
            <v>-53438.49</v>
          </cell>
          <cell r="W156">
            <v>-53374.42</v>
          </cell>
          <cell r="X156">
            <v>-53374.42</v>
          </cell>
          <cell r="Y156">
            <v>-53374.42</v>
          </cell>
          <cell r="Z156">
            <v>-53374.42</v>
          </cell>
          <cell r="AA156">
            <v>-53253.62</v>
          </cell>
          <cell r="AB156">
            <v>0</v>
          </cell>
          <cell r="AC156">
            <v>0</v>
          </cell>
          <cell r="AD156">
            <v>-182212.23708333334</v>
          </cell>
          <cell r="AE156">
            <v>-164860.49791666667</v>
          </cell>
          <cell r="AF156">
            <v>-148525.77083333334</v>
          </cell>
          <cell r="AG156">
            <v>-133173.58708333335</v>
          </cell>
          <cell r="AH156">
            <v>-118062.83916666667</v>
          </cell>
          <cell r="AI156">
            <v>-103224.07333333332</v>
          </cell>
          <cell r="AJ156">
            <v>-88896.077083333323</v>
          </cell>
          <cell r="AK156">
            <v>-75246.562083333338</v>
          </cell>
          <cell r="AL156">
            <v>-62227.13958333333</v>
          </cell>
          <cell r="AM156">
            <v>-55115.805</v>
          </cell>
          <cell r="AN156">
            <v>-51831.885416666657</v>
          </cell>
          <cell r="AO156">
            <v>-46913.590833333328</v>
          </cell>
          <cell r="AR156" t="str">
            <v>50a</v>
          </cell>
        </row>
        <row r="157">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R157" t="str">
            <v>50a</v>
          </cell>
        </row>
        <row r="158">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R158" t="str">
            <v>50a</v>
          </cell>
        </row>
        <row r="159">
          <cell r="R159">
            <v>0</v>
          </cell>
          <cell r="S159">
            <v>0</v>
          </cell>
          <cell r="T159">
            <v>0</v>
          </cell>
          <cell r="U159">
            <v>0</v>
          </cell>
          <cell r="V159">
            <v>0</v>
          </cell>
          <cell r="W159">
            <v>0</v>
          </cell>
          <cell r="X159">
            <v>0</v>
          </cell>
          <cell r="Y159">
            <v>0</v>
          </cell>
          <cell r="Z159">
            <v>0</v>
          </cell>
          <cell r="AA159">
            <v>0</v>
          </cell>
          <cell r="AB159">
            <v>0</v>
          </cell>
          <cell r="AC159">
            <v>0</v>
          </cell>
          <cell r="AD159">
            <v>8476083.3379166666</v>
          </cell>
          <cell r="AE159">
            <v>7640454.225833334</v>
          </cell>
          <cell r="AF159">
            <v>6976874.8875000002</v>
          </cell>
          <cell r="AG159">
            <v>6310332.135416667</v>
          </cell>
          <cell r="AH159">
            <v>5468776.1733333329</v>
          </cell>
          <cell r="AI159">
            <v>4627328.9837499997</v>
          </cell>
          <cell r="AJ159">
            <v>3785996.4412500001</v>
          </cell>
          <cell r="AK159">
            <v>2944663.8987500002</v>
          </cell>
          <cell r="AL159">
            <v>2103331.3562499997</v>
          </cell>
          <cell r="AM159">
            <v>1261998.81375</v>
          </cell>
          <cell r="AN159">
            <v>420666.27124999999</v>
          </cell>
          <cell r="AO159">
            <v>0</v>
          </cell>
          <cell r="AR159" t="str">
            <v>50a</v>
          </cell>
        </row>
        <row r="160">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R160" t="str">
            <v>50a</v>
          </cell>
        </row>
        <row r="161">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R161" t="str">
            <v>50a</v>
          </cell>
        </row>
        <row r="162">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R162" t="str">
            <v>50a</v>
          </cell>
        </row>
        <row r="163">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R163" t="str">
            <v>50a</v>
          </cell>
        </row>
        <row r="164">
          <cell r="R164">
            <v>0</v>
          </cell>
          <cell r="S164">
            <v>0</v>
          </cell>
          <cell r="T164">
            <v>0</v>
          </cell>
          <cell r="U164">
            <v>0</v>
          </cell>
          <cell r="V164">
            <v>0</v>
          </cell>
          <cell r="W164">
            <v>0</v>
          </cell>
          <cell r="X164">
            <v>0</v>
          </cell>
          <cell r="Y164">
            <v>0</v>
          </cell>
          <cell r="Z164">
            <v>0</v>
          </cell>
          <cell r="AA164">
            <v>0</v>
          </cell>
          <cell r="AB164">
            <v>0</v>
          </cell>
          <cell r="AC164">
            <v>0</v>
          </cell>
          <cell r="AD164">
            <v>-5374.6874999999991</v>
          </cell>
          <cell r="AE164">
            <v>-4848.9474999999993</v>
          </cell>
          <cell r="AF164">
            <v>-4323.2074999999995</v>
          </cell>
          <cell r="AG164">
            <v>-3797.4675000000002</v>
          </cell>
          <cell r="AH164">
            <v>-3271.7275000000004</v>
          </cell>
          <cell r="AI164">
            <v>-2745.9874999999997</v>
          </cell>
          <cell r="AJ164">
            <v>-2220.2474999999999</v>
          </cell>
          <cell r="AK164">
            <v>-1694.5074999999999</v>
          </cell>
          <cell r="AL164">
            <v>-1168.7675000000002</v>
          </cell>
          <cell r="AM164">
            <v>-643.02750000000003</v>
          </cell>
          <cell r="AN164">
            <v>-190.07875000000001</v>
          </cell>
          <cell r="AO164">
            <v>0</v>
          </cell>
          <cell r="AR164" t="str">
            <v>50a</v>
          </cell>
        </row>
        <row r="165">
          <cell r="R165">
            <v>0</v>
          </cell>
          <cell r="S165">
            <v>53784.54</v>
          </cell>
          <cell r="T165">
            <v>70411.240000000005</v>
          </cell>
          <cell r="U165">
            <v>0</v>
          </cell>
          <cell r="V165">
            <v>254028.29</v>
          </cell>
          <cell r="W165">
            <v>740090.16</v>
          </cell>
          <cell r="X165">
            <v>1289479.6799999999</v>
          </cell>
          <cell r="Y165">
            <v>522711.89</v>
          </cell>
          <cell r="Z165">
            <v>1068327.26</v>
          </cell>
          <cell r="AA165">
            <v>0</v>
          </cell>
          <cell r="AB165">
            <v>312706.23</v>
          </cell>
          <cell r="AC165">
            <v>366889.59</v>
          </cell>
          <cell r="AD165">
            <v>510749.84583333338</v>
          </cell>
          <cell r="AE165">
            <v>512990.86833333335</v>
          </cell>
          <cell r="AF165">
            <v>518165.69250000006</v>
          </cell>
          <cell r="AG165">
            <v>521099.4941666667</v>
          </cell>
          <cell r="AH165">
            <v>531684.00624999998</v>
          </cell>
          <cell r="AI165">
            <v>573105.6083333334</v>
          </cell>
          <cell r="AJ165">
            <v>657671.01833333343</v>
          </cell>
          <cell r="AK165">
            <v>676487.82666666678</v>
          </cell>
          <cell r="AL165">
            <v>580091.41791666672</v>
          </cell>
          <cell r="AM165">
            <v>518606.52083333331</v>
          </cell>
          <cell r="AN165">
            <v>498784.69624999998</v>
          </cell>
          <cell r="AO165">
            <v>434415.97250000009</v>
          </cell>
          <cell r="AR165" t="str">
            <v>50b</v>
          </cell>
        </row>
        <row r="166">
          <cell r="R166">
            <v>373.37</v>
          </cell>
          <cell r="S166">
            <v>373.66</v>
          </cell>
          <cell r="T166">
            <v>373.97</v>
          </cell>
          <cell r="U166">
            <v>374.27</v>
          </cell>
          <cell r="V166">
            <v>374.58</v>
          </cell>
          <cell r="W166">
            <v>374.88</v>
          </cell>
          <cell r="X166">
            <v>375.21</v>
          </cell>
          <cell r="Y166">
            <v>375.56</v>
          </cell>
          <cell r="Z166">
            <v>1606491.08</v>
          </cell>
          <cell r="AA166">
            <v>5032923.66</v>
          </cell>
          <cell r="AB166">
            <v>5293981.49</v>
          </cell>
          <cell r="AC166">
            <v>163424</v>
          </cell>
          <cell r="AD166">
            <v>7427307.3733333349</v>
          </cell>
          <cell r="AE166">
            <v>6207690.3933333345</v>
          </cell>
          <cell r="AF166">
            <v>5132609.8454166669</v>
          </cell>
          <cell r="AG166">
            <v>4201961.0133333337</v>
          </cell>
          <cell r="AH166">
            <v>3271381.7650000001</v>
          </cell>
          <cell r="AI166">
            <v>2340789.3812499996</v>
          </cell>
          <cell r="AJ166">
            <v>1410214.937916667</v>
          </cell>
          <cell r="AK166">
            <v>479597.78333333338</v>
          </cell>
          <cell r="AL166">
            <v>74245.239166666681</v>
          </cell>
          <cell r="AM166">
            <v>343906.70375000004</v>
          </cell>
          <cell r="AN166">
            <v>774163.36833333352</v>
          </cell>
          <cell r="AO166">
            <v>1001524.1883333334</v>
          </cell>
          <cell r="AR166" t="str">
            <v>62</v>
          </cell>
        </row>
        <row r="167">
          <cell r="R167">
            <v>-5.0999999999999996</v>
          </cell>
          <cell r="S167">
            <v>-5.0999999999999996</v>
          </cell>
          <cell r="T167">
            <v>0</v>
          </cell>
          <cell r="U167">
            <v>0</v>
          </cell>
          <cell r="V167">
            <v>0</v>
          </cell>
          <cell r="W167">
            <v>0</v>
          </cell>
          <cell r="X167">
            <v>0</v>
          </cell>
          <cell r="Y167">
            <v>0</v>
          </cell>
          <cell r="Z167">
            <v>0</v>
          </cell>
          <cell r="AA167">
            <v>-2329.58</v>
          </cell>
          <cell r="AB167">
            <v>0</v>
          </cell>
          <cell r="AC167">
            <v>0</v>
          </cell>
          <cell r="AD167">
            <v>-446.61791666666664</v>
          </cell>
          <cell r="AE167">
            <v>-223.84458333333328</v>
          </cell>
          <cell r="AF167">
            <v>-34.108750000000015</v>
          </cell>
          <cell r="AG167">
            <v>46.750833333333325</v>
          </cell>
          <cell r="AH167">
            <v>34.372499999999981</v>
          </cell>
          <cell r="AI167">
            <v>9.1908333333333321</v>
          </cell>
          <cell r="AJ167">
            <v>-3.1875</v>
          </cell>
          <cell r="AK167">
            <v>-2.7624999999999997</v>
          </cell>
          <cell r="AL167">
            <v>-2.3374999999999999</v>
          </cell>
          <cell r="AM167">
            <v>-98.978333333333339</v>
          </cell>
          <cell r="AN167">
            <v>-195.6191666666667</v>
          </cell>
          <cell r="AO167">
            <v>-195.19416666666666</v>
          </cell>
          <cell r="AR167" t="str">
            <v>50a</v>
          </cell>
        </row>
        <row r="168">
          <cell r="R168">
            <v>3637875.04</v>
          </cell>
          <cell r="S168">
            <v>4444286.58</v>
          </cell>
          <cell r="T168">
            <v>2866157.71</v>
          </cell>
          <cell r="U168">
            <v>1666305.98</v>
          </cell>
          <cell r="V168">
            <v>1854503.29</v>
          </cell>
          <cell r="W168">
            <v>2119728.88</v>
          </cell>
          <cell r="X168">
            <v>1738758.12</v>
          </cell>
          <cell r="Y168">
            <v>1310962.77</v>
          </cell>
          <cell r="Z168">
            <v>1885218.81</v>
          </cell>
          <cell r="AA168">
            <v>1237325.6000000001</v>
          </cell>
          <cell r="AB168">
            <v>2447438.2000000002</v>
          </cell>
          <cell r="AC168">
            <v>2552470.09</v>
          </cell>
          <cell r="AD168">
            <v>18984068.736666668</v>
          </cell>
          <cell r="AE168">
            <v>17697871.645833332</v>
          </cell>
          <cell r="AF168">
            <v>16412532.007916667</v>
          </cell>
          <cell r="AG168">
            <v>14953348.79166667</v>
          </cell>
          <cell r="AH168">
            <v>13410716.109999999</v>
          </cell>
          <cell r="AI168">
            <v>10421214.694166668</v>
          </cell>
          <cell r="AJ168">
            <v>6933979.0012499988</v>
          </cell>
          <cell r="AK168">
            <v>4644124.9916666662</v>
          </cell>
          <cell r="AL168">
            <v>3408110.8462499995</v>
          </cell>
          <cell r="AM168">
            <v>3008207.5970833325</v>
          </cell>
          <cell r="AN168">
            <v>2575555.7566666664</v>
          </cell>
          <cell r="AO168">
            <v>2326389.8133333335</v>
          </cell>
          <cell r="AR168" t="str">
            <v>50a</v>
          </cell>
        </row>
        <row r="169">
          <cell r="R169">
            <v>0</v>
          </cell>
          <cell r="S169">
            <v>0</v>
          </cell>
          <cell r="T169">
            <v>0</v>
          </cell>
          <cell r="U169">
            <v>0</v>
          </cell>
          <cell r="V169">
            <v>0</v>
          </cell>
          <cell r="W169">
            <v>0</v>
          </cell>
          <cell r="X169">
            <v>0</v>
          </cell>
          <cell r="Y169">
            <v>0</v>
          </cell>
          <cell r="Z169">
            <v>0</v>
          </cell>
          <cell r="AA169">
            <v>0</v>
          </cell>
          <cell r="AB169">
            <v>0</v>
          </cell>
          <cell r="AC169">
            <v>-49871.24</v>
          </cell>
          <cell r="AD169">
            <v>-2336.5441666666666</v>
          </cell>
          <cell r="AE169">
            <v>-2336.5441666666666</v>
          </cell>
          <cell r="AF169">
            <v>-2336.5441666666666</v>
          </cell>
          <cell r="AG169">
            <v>-2336.5441666666666</v>
          </cell>
          <cell r="AH169">
            <v>-2336.5441666666666</v>
          </cell>
          <cell r="AI169">
            <v>-2336.5441666666666</v>
          </cell>
          <cell r="AJ169">
            <v>-2336.5441666666666</v>
          </cell>
          <cell r="AK169">
            <v>-2336.5441666666666</v>
          </cell>
          <cell r="AL169">
            <v>-2336.5441666666666</v>
          </cell>
          <cell r="AM169">
            <v>-2336.5441666666666</v>
          </cell>
          <cell r="AN169">
            <v>-1168.2720833333333</v>
          </cell>
          <cell r="AO169">
            <v>-2077.9683333333332</v>
          </cell>
          <cell r="AR169" t="str">
            <v>50a</v>
          </cell>
        </row>
        <row r="170">
          <cell r="R170">
            <v>21793968.670000002</v>
          </cell>
          <cell r="S170">
            <v>11413662.1</v>
          </cell>
          <cell r="T170">
            <v>5800258.1100000003</v>
          </cell>
          <cell r="U170">
            <v>6390527.5599999996</v>
          </cell>
          <cell r="V170">
            <v>6067565.9900000002</v>
          </cell>
          <cell r="W170">
            <v>7292429.9500000002</v>
          </cell>
          <cell r="X170">
            <v>4603174.91</v>
          </cell>
          <cell r="Y170">
            <v>1742889.68</v>
          </cell>
          <cell r="Z170">
            <v>6281183.25</v>
          </cell>
          <cell r="AA170">
            <v>5187408.28</v>
          </cell>
          <cell r="AB170">
            <v>17865398.039999999</v>
          </cell>
          <cell r="AC170">
            <v>742412.87</v>
          </cell>
          <cell r="AD170">
            <v>11803004.630416663</v>
          </cell>
          <cell r="AE170">
            <v>10501094.938749999</v>
          </cell>
          <cell r="AF170">
            <v>9645146.8887499999</v>
          </cell>
          <cell r="AG170">
            <v>9743944.8604166657</v>
          </cell>
          <cell r="AH170">
            <v>9953257.0949999988</v>
          </cell>
          <cell r="AI170">
            <v>9589910.5445833337</v>
          </cell>
          <cell r="AJ170">
            <v>9245317.3866666649</v>
          </cell>
          <cell r="AK170">
            <v>9031365.9229166657</v>
          </cell>
          <cell r="AL170">
            <v>8721745.4666666687</v>
          </cell>
          <cell r="AM170">
            <v>8640768.6637500003</v>
          </cell>
          <cell r="AN170">
            <v>9065527.5237500016</v>
          </cell>
          <cell r="AO170">
            <v>8756620.597083332</v>
          </cell>
          <cell r="AR170" t="str">
            <v>50a</v>
          </cell>
        </row>
        <row r="171">
          <cell r="R171">
            <v>-10282793.789999999</v>
          </cell>
          <cell r="S171">
            <v>711791.64</v>
          </cell>
          <cell r="T171">
            <v>333661.01</v>
          </cell>
          <cell r="U171">
            <v>438679.49</v>
          </cell>
          <cell r="V171">
            <v>439936.99</v>
          </cell>
          <cell r="W171">
            <v>400429.07</v>
          </cell>
          <cell r="X171">
            <v>410132.12</v>
          </cell>
          <cell r="Y171">
            <v>225554.05</v>
          </cell>
          <cell r="Z171">
            <v>159433.60000000001</v>
          </cell>
          <cell r="AA171">
            <v>378828.79999999999</v>
          </cell>
          <cell r="AB171">
            <v>438371.38</v>
          </cell>
          <cell r="AC171">
            <v>227223.26</v>
          </cell>
          <cell r="AD171">
            <v>-1834519.1779166667</v>
          </cell>
          <cell r="AE171">
            <v>-2275929.3675000002</v>
          </cell>
          <cell r="AF171">
            <v>-2319039.9245833331</v>
          </cell>
          <cell r="AG171">
            <v>-2345041.1183333336</v>
          </cell>
          <cell r="AH171">
            <v>-2323696.1587499999</v>
          </cell>
          <cell r="AI171">
            <v>-2316118.0375000001</v>
          </cell>
          <cell r="AJ171">
            <v>-2312885.7162500001</v>
          </cell>
          <cell r="AK171">
            <v>-2102215.9545833333</v>
          </cell>
          <cell r="AL171">
            <v>-1909550.1512499999</v>
          </cell>
          <cell r="AM171">
            <v>-1674977.3116666665</v>
          </cell>
          <cell r="AN171">
            <v>-1420871.2899999998</v>
          </cell>
          <cell r="AO171">
            <v>-961565.72958333325</v>
          </cell>
          <cell r="AR171" t="str">
            <v>50a</v>
          </cell>
        </row>
        <row r="172">
          <cell r="R172">
            <v>1349.54</v>
          </cell>
          <cell r="S172">
            <v>812.31</v>
          </cell>
          <cell r="T172">
            <v>1185.8599999999999</v>
          </cell>
          <cell r="U172">
            <v>981.22</v>
          </cell>
          <cell r="V172">
            <v>97.37</v>
          </cell>
          <cell r="W172">
            <v>428.48</v>
          </cell>
          <cell r="X172">
            <v>1963.83</v>
          </cell>
          <cell r="Y172">
            <v>587438.65</v>
          </cell>
          <cell r="Z172">
            <v>1384.72</v>
          </cell>
          <cell r="AA172">
            <v>608.51</v>
          </cell>
          <cell r="AB172">
            <v>190.01</v>
          </cell>
          <cell r="AC172">
            <v>3845</v>
          </cell>
          <cell r="AD172">
            <v>1487.9283333333333</v>
          </cell>
          <cell r="AE172">
            <v>1484.7554166666669</v>
          </cell>
          <cell r="AF172">
            <v>1442.9033333333334</v>
          </cell>
          <cell r="AG172">
            <v>1420.4145833333332</v>
          </cell>
          <cell r="AH172">
            <v>1415.5895833333334</v>
          </cell>
          <cell r="AI172">
            <v>1351.7958333333333</v>
          </cell>
          <cell r="AJ172">
            <v>1351.2537500000001</v>
          </cell>
          <cell r="AK172">
            <v>25731.653750000001</v>
          </cell>
          <cell r="AL172">
            <v>49954.051249999997</v>
          </cell>
          <cell r="AM172">
            <v>49829.176666666666</v>
          </cell>
          <cell r="AN172">
            <v>49811.137500000004</v>
          </cell>
          <cell r="AO172">
            <v>49907.325000000004</v>
          </cell>
          <cell r="AR172" t="str">
            <v>50a</v>
          </cell>
        </row>
        <row r="173">
          <cell r="R173">
            <v>258.70999999999998</v>
          </cell>
          <cell r="S173">
            <v>-2126.2600000000002</v>
          </cell>
          <cell r="T173">
            <v>125.18</v>
          </cell>
          <cell r="U173">
            <v>-290.3</v>
          </cell>
          <cell r="V173">
            <v>-584.35</v>
          </cell>
          <cell r="W173">
            <v>336.06</v>
          </cell>
          <cell r="X173">
            <v>2425.6799999999998</v>
          </cell>
          <cell r="Y173">
            <v>-144.57</v>
          </cell>
          <cell r="Z173">
            <v>2422.9</v>
          </cell>
          <cell r="AA173">
            <v>694.25</v>
          </cell>
          <cell r="AB173">
            <v>61.53</v>
          </cell>
          <cell r="AC173">
            <v>0</v>
          </cell>
          <cell r="AD173">
            <v>264.59375000000006</v>
          </cell>
          <cell r="AE173">
            <v>248.94708333333335</v>
          </cell>
          <cell r="AF173">
            <v>281.48791666666671</v>
          </cell>
          <cell r="AG173">
            <v>388.44375000000008</v>
          </cell>
          <cell r="AH173">
            <v>438.48874999999998</v>
          </cell>
          <cell r="AI173">
            <v>172.77625</v>
          </cell>
          <cell r="AJ173">
            <v>-23.134583333333335</v>
          </cell>
          <cell r="AK173">
            <v>-22.077083333333405</v>
          </cell>
          <cell r="AL173">
            <v>55.547083333333298</v>
          </cell>
          <cell r="AM173">
            <v>230.64416666666662</v>
          </cell>
          <cell r="AN173">
            <v>261.96374999999995</v>
          </cell>
          <cell r="AO173">
            <v>264.71499999999997</v>
          </cell>
          <cell r="AR173" t="str">
            <v>50a</v>
          </cell>
        </row>
        <row r="174">
          <cell r="R174">
            <v>0</v>
          </cell>
          <cell r="S174">
            <v>-10</v>
          </cell>
          <cell r="T174">
            <v>0</v>
          </cell>
          <cell r="U174">
            <v>0</v>
          </cell>
          <cell r="V174">
            <v>0</v>
          </cell>
          <cell r="W174">
            <v>0</v>
          </cell>
          <cell r="X174">
            <v>0</v>
          </cell>
          <cell r="Y174">
            <v>0</v>
          </cell>
          <cell r="Z174">
            <v>-26539.14</v>
          </cell>
          <cell r="AA174">
            <v>0</v>
          </cell>
          <cell r="AB174">
            <v>-29526.720000000001</v>
          </cell>
          <cell r="AC174">
            <v>-125820.42</v>
          </cell>
          <cell r="AD174">
            <v>-63550.345000000001</v>
          </cell>
          <cell r="AE174">
            <v>-63550.761666666665</v>
          </cell>
          <cell r="AF174">
            <v>-63535.348749999997</v>
          </cell>
          <cell r="AG174">
            <v>-63519.519166666665</v>
          </cell>
          <cell r="AH174">
            <v>-63501.068333333336</v>
          </cell>
          <cell r="AI174">
            <v>-63482.534166666672</v>
          </cell>
          <cell r="AJ174">
            <v>-63481.6175</v>
          </cell>
          <cell r="AK174">
            <v>-63479.950833333336</v>
          </cell>
          <cell r="AL174">
            <v>-55061.80541666667</v>
          </cell>
          <cell r="AM174">
            <v>-46644.076666666668</v>
          </cell>
          <cell r="AN174">
            <v>-25658.324166666669</v>
          </cell>
          <cell r="AO174">
            <v>-9915.5058333333345</v>
          </cell>
          <cell r="AR174" t="str">
            <v>50a</v>
          </cell>
        </row>
        <row r="175">
          <cell r="R175">
            <v>50023.31</v>
          </cell>
          <cell r="S175">
            <v>81001.33</v>
          </cell>
          <cell r="T175">
            <v>83952.38</v>
          </cell>
          <cell r="U175">
            <v>80493.279999999999</v>
          </cell>
          <cell r="V175">
            <v>70258.98</v>
          </cell>
          <cell r="W175">
            <v>59795.4</v>
          </cell>
          <cell r="X175">
            <v>48983.98</v>
          </cell>
          <cell r="Y175">
            <v>42193.89</v>
          </cell>
          <cell r="Z175">
            <v>40836.080000000002</v>
          </cell>
          <cell r="AA175">
            <v>42595.67</v>
          </cell>
          <cell r="AB175">
            <v>41690.53</v>
          </cell>
          <cell r="AC175">
            <v>-179237.41</v>
          </cell>
          <cell r="AD175">
            <v>37081.387499999997</v>
          </cell>
          <cell r="AE175">
            <v>38411.85</v>
          </cell>
          <cell r="AF175">
            <v>40043.166250000009</v>
          </cell>
          <cell r="AG175">
            <v>41390.762916666667</v>
          </cell>
          <cell r="AH175">
            <v>44829.594583333332</v>
          </cell>
          <cell r="AI175">
            <v>47662.654166666667</v>
          </cell>
          <cell r="AJ175">
            <v>47362.955833333333</v>
          </cell>
          <cell r="AK175">
            <v>46880.844166666669</v>
          </cell>
          <cell r="AL175">
            <v>46765.057500000003</v>
          </cell>
          <cell r="AM175">
            <v>47288.439999999995</v>
          </cell>
          <cell r="AN175">
            <v>52028.881250000006</v>
          </cell>
          <cell r="AO175">
            <v>47436.020416666674</v>
          </cell>
          <cell r="AR175" t="str">
            <v>50a</v>
          </cell>
        </row>
        <row r="176">
          <cell r="R176">
            <v>-288610.01</v>
          </cell>
          <cell r="S176">
            <v>-257663.26</v>
          </cell>
          <cell r="T176">
            <v>-68501.27</v>
          </cell>
          <cell r="U176">
            <v>-465443.75</v>
          </cell>
          <cell r="V176">
            <v>-521951.9</v>
          </cell>
          <cell r="W176">
            <v>-110461.75999999999</v>
          </cell>
          <cell r="X176">
            <v>-118642.08</v>
          </cell>
          <cell r="Y176">
            <v>-582765.06999999995</v>
          </cell>
          <cell r="Z176">
            <v>-79151.67</v>
          </cell>
          <cell r="AA176">
            <v>670773.37</v>
          </cell>
          <cell r="AB176">
            <v>-219982.69</v>
          </cell>
          <cell r="AC176">
            <v>-81408.36</v>
          </cell>
          <cell r="AD176">
            <v>-243209.41999999995</v>
          </cell>
          <cell r="AE176">
            <v>-252701.43124999999</v>
          </cell>
          <cell r="AF176">
            <v>-252723.49458333335</v>
          </cell>
          <cell r="AG176">
            <v>-268944.87208333332</v>
          </cell>
          <cell r="AH176">
            <v>-288547.09000000003</v>
          </cell>
          <cell r="AI176">
            <v>-288371.12291666667</v>
          </cell>
          <cell r="AJ176">
            <v>-285238.95166666666</v>
          </cell>
          <cell r="AK176">
            <v>-304629.30374999996</v>
          </cell>
          <cell r="AL176">
            <v>-322341.89083333331</v>
          </cell>
          <cell r="AM176">
            <v>-271444.27541666664</v>
          </cell>
          <cell r="AN176">
            <v>-203433.67791666664</v>
          </cell>
          <cell r="AO176">
            <v>-180942.88249999998</v>
          </cell>
          <cell r="AR176" t="str">
            <v>50a</v>
          </cell>
        </row>
        <row r="177">
          <cell r="R177">
            <v>-114091.72</v>
          </cell>
          <cell r="S177">
            <v>-110578.02</v>
          </cell>
          <cell r="T177">
            <v>-107487.17</v>
          </cell>
          <cell r="U177">
            <v>-77277.460000000006</v>
          </cell>
          <cell r="V177">
            <v>-72399.38</v>
          </cell>
          <cell r="W177">
            <v>-62442.239999999998</v>
          </cell>
          <cell r="X177">
            <v>-50530.61</v>
          </cell>
          <cell r="Y177">
            <v>-44861.65</v>
          </cell>
          <cell r="Z177">
            <v>-44204.39</v>
          </cell>
          <cell r="AA177">
            <v>-44186.68</v>
          </cell>
          <cell r="AB177">
            <v>-16.39</v>
          </cell>
          <cell r="AC177">
            <v>-16.39</v>
          </cell>
          <cell r="AD177">
            <v>-268973.64041666669</v>
          </cell>
          <cell r="AE177">
            <v>-246971.75750000007</v>
          </cell>
          <cell r="AF177">
            <v>-222431.55250000008</v>
          </cell>
          <cell r="AG177">
            <v>-194707.46083333335</v>
          </cell>
          <cell r="AH177">
            <v>-168679.6525</v>
          </cell>
          <cell r="AI177">
            <v>-139169.02416666664</v>
          </cell>
          <cell r="AJ177">
            <v>-116106.49708333331</v>
          </cell>
          <cell r="AK177">
            <v>-104464.27500000002</v>
          </cell>
          <cell r="AL177">
            <v>-92468.860416666663</v>
          </cell>
          <cell r="AM177">
            <v>-83232.944999999992</v>
          </cell>
          <cell r="AN177">
            <v>-75161.982916666675</v>
          </cell>
          <cell r="AO177">
            <v>-65479.522083333344</v>
          </cell>
          <cell r="AR177" t="str">
            <v>50a</v>
          </cell>
        </row>
        <row r="178">
          <cell r="R178">
            <v>-13595474.890000001</v>
          </cell>
          <cell r="S178">
            <v>-9417196.6999999993</v>
          </cell>
          <cell r="T178">
            <v>-7157683.7300000004</v>
          </cell>
          <cell r="U178">
            <v>-32447469.649999999</v>
          </cell>
          <cell r="V178">
            <v>-12268270.220000001</v>
          </cell>
          <cell r="W178">
            <v>-7168704.0999999996</v>
          </cell>
          <cell r="X178">
            <v>-10821969.039999999</v>
          </cell>
          <cell r="Y178">
            <v>-5669030.2199999997</v>
          </cell>
          <cell r="Z178">
            <v>-6021756.3399999999</v>
          </cell>
          <cell r="AA178">
            <v>-9205624.1799999997</v>
          </cell>
          <cell r="AB178">
            <v>-12922434.85</v>
          </cell>
          <cell r="AC178">
            <v>-7408084.6799999997</v>
          </cell>
          <cell r="AD178">
            <v>-10425982.540000001</v>
          </cell>
          <cell r="AE178">
            <v>-10627724.483749999</v>
          </cell>
          <cell r="AF178">
            <v>-10904444.129583333</v>
          </cell>
          <cell r="AG178">
            <v>-11068435.565416668</v>
          </cell>
          <cell r="AH178">
            <v>-10997266.090416668</v>
          </cell>
          <cell r="AI178">
            <v>-11012478.5075</v>
          </cell>
          <cell r="AJ178">
            <v>-11150321.272083335</v>
          </cell>
          <cell r="AK178">
            <v>-11239500.647499999</v>
          </cell>
          <cell r="AL178">
            <v>-11290675.727916665</v>
          </cell>
          <cell r="AM178">
            <v>-11328041.771666666</v>
          </cell>
          <cell r="AN178">
            <v>-11378418.561250001</v>
          </cell>
          <cell r="AO178">
            <v>-11302687.888333334</v>
          </cell>
          <cell r="AR178" t="str">
            <v>50a</v>
          </cell>
        </row>
        <row r="179">
          <cell r="R179">
            <v>-355100.66</v>
          </cell>
          <cell r="S179">
            <v>-377347.41</v>
          </cell>
          <cell r="T179">
            <v>-461543.78</v>
          </cell>
          <cell r="U179">
            <v>-656102.67000000004</v>
          </cell>
          <cell r="V179">
            <v>-491578.24</v>
          </cell>
          <cell r="W179">
            <v>-573253.71</v>
          </cell>
          <cell r="X179">
            <v>-699708.73</v>
          </cell>
          <cell r="Y179">
            <v>-661371.65</v>
          </cell>
          <cell r="Z179">
            <v>-645499.57999999996</v>
          </cell>
          <cell r="AA179">
            <v>-652551.9</v>
          </cell>
          <cell r="AB179">
            <v>-669876.87</v>
          </cell>
          <cell r="AC179">
            <v>-786062.75</v>
          </cell>
          <cell r="AD179">
            <v>-199206.28416666668</v>
          </cell>
          <cell r="AE179">
            <v>-229724.95375000002</v>
          </cell>
          <cell r="AF179">
            <v>-264678.75333333336</v>
          </cell>
          <cell r="AG179">
            <v>-311247.35541666672</v>
          </cell>
          <cell r="AH179">
            <v>-359067.39333333337</v>
          </cell>
          <cell r="AI179">
            <v>-403435.39125000004</v>
          </cell>
          <cell r="AJ179">
            <v>-440028.24958333344</v>
          </cell>
          <cell r="AK179">
            <v>-469577.47625000001</v>
          </cell>
          <cell r="AL179">
            <v>-500232.82</v>
          </cell>
          <cell r="AM179">
            <v>-517681.81750000012</v>
          </cell>
          <cell r="AN179">
            <v>-537474.82291666663</v>
          </cell>
          <cell r="AO179">
            <v>-569732.69874999998</v>
          </cell>
          <cell r="AR179" t="str">
            <v>50a</v>
          </cell>
        </row>
        <row r="180">
          <cell r="X180">
            <v>-731.03</v>
          </cell>
          <cell r="Y180">
            <v>0</v>
          </cell>
          <cell r="Z180">
            <v>0</v>
          </cell>
          <cell r="AA180">
            <v>0</v>
          </cell>
          <cell r="AB180">
            <v>0</v>
          </cell>
          <cell r="AC180">
            <v>-628081.24</v>
          </cell>
          <cell r="AJ180">
            <v>-30.459583333333331</v>
          </cell>
          <cell r="AK180">
            <v>-60.919166666666662</v>
          </cell>
          <cell r="AL180">
            <v>-60.919166666666662</v>
          </cell>
          <cell r="AM180">
            <v>-60.919166666666662</v>
          </cell>
          <cell r="AN180">
            <v>-60.919166666666662</v>
          </cell>
          <cell r="AO180">
            <v>-26230.970833333336</v>
          </cell>
          <cell r="AR180" t="str">
            <v>50a</v>
          </cell>
        </row>
        <row r="181">
          <cell r="R181">
            <v>-90906.61</v>
          </cell>
          <cell r="S181">
            <v>-102138.3</v>
          </cell>
          <cell r="T181">
            <v>-90994.8</v>
          </cell>
          <cell r="U181">
            <v>-90994.8</v>
          </cell>
          <cell r="V181">
            <v>-90994.8</v>
          </cell>
          <cell r="W181">
            <v>-90994.8</v>
          </cell>
          <cell r="X181">
            <v>-90994.8</v>
          </cell>
          <cell r="Y181">
            <v>-90994.8</v>
          </cell>
          <cell r="Z181">
            <v>-90994.8</v>
          </cell>
          <cell r="AA181">
            <v>-72608.27</v>
          </cell>
          <cell r="AB181">
            <v>-55764.04</v>
          </cell>
          <cell r="AC181">
            <v>0</v>
          </cell>
          <cell r="AD181">
            <v>-100782.10833333335</v>
          </cell>
          <cell r="AE181">
            <v>-100306.77208333334</v>
          </cell>
          <cell r="AF181">
            <v>-99835.110416666677</v>
          </cell>
          <cell r="AG181">
            <v>-98899.136249999996</v>
          </cell>
          <cell r="AH181">
            <v>-97963.162083333344</v>
          </cell>
          <cell r="AI181">
            <v>-97027.187916666677</v>
          </cell>
          <cell r="AJ181">
            <v>-96091.21375000001</v>
          </cell>
          <cell r="AK181">
            <v>-95158.914166666684</v>
          </cell>
          <cell r="AL181">
            <v>-94230.289166666684</v>
          </cell>
          <cell r="AM181">
            <v>-92535.558750000026</v>
          </cell>
          <cell r="AN181">
            <v>-89372.880000000019</v>
          </cell>
          <cell r="AO181">
            <v>-83652.843750000015</v>
          </cell>
          <cell r="AR181" t="str">
            <v>50a</v>
          </cell>
        </row>
        <row r="182">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R182" t="str">
            <v>50a</v>
          </cell>
        </row>
        <row r="183">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R183" t="str">
            <v>50a</v>
          </cell>
        </row>
        <row r="184">
          <cell r="R184">
            <v>-67</v>
          </cell>
          <cell r="S184">
            <v>-67</v>
          </cell>
          <cell r="T184">
            <v>-67</v>
          </cell>
          <cell r="U184">
            <v>-67</v>
          </cell>
          <cell r="V184">
            <v>-67</v>
          </cell>
          <cell r="W184">
            <v>-67</v>
          </cell>
          <cell r="X184">
            <v>-67</v>
          </cell>
          <cell r="Y184">
            <v>-67</v>
          </cell>
          <cell r="Z184">
            <v>-67</v>
          </cell>
          <cell r="AA184">
            <v>-67</v>
          </cell>
          <cell r="AB184">
            <v>0</v>
          </cell>
          <cell r="AC184">
            <v>0</v>
          </cell>
          <cell r="AD184">
            <v>-46099.919166666667</v>
          </cell>
          <cell r="AE184">
            <v>-39608.092916666668</v>
          </cell>
          <cell r="AF184">
            <v>-33221.382083333338</v>
          </cell>
          <cell r="AG184">
            <v>-26936.952499999999</v>
          </cell>
          <cell r="AH184">
            <v>-20739.470833333336</v>
          </cell>
          <cell r="AI184">
            <v>-14698.302916666667</v>
          </cell>
          <cell r="AJ184">
            <v>-9795.6962499999991</v>
          </cell>
          <cell r="AK184">
            <v>-5892.5166666666664</v>
          </cell>
          <cell r="AL184">
            <v>-2016.5083333333332</v>
          </cell>
          <cell r="AM184">
            <v>-79.375</v>
          </cell>
          <cell r="AN184">
            <v>-68.333333333333329</v>
          </cell>
          <cell r="AO184">
            <v>-58.625</v>
          </cell>
          <cell r="AR184" t="str">
            <v>50a</v>
          </cell>
        </row>
        <row r="185">
          <cell r="R185">
            <v>262565.28000000003</v>
          </cell>
          <cell r="S185">
            <v>332192.55</v>
          </cell>
          <cell r="T185">
            <v>305035.27</v>
          </cell>
          <cell r="U185">
            <v>364610.48</v>
          </cell>
          <cell r="V185">
            <v>296926.40000000002</v>
          </cell>
          <cell r="W185">
            <v>196577.4</v>
          </cell>
          <cell r="X185">
            <v>184531.23</v>
          </cell>
          <cell r="Y185">
            <v>172888.4</v>
          </cell>
          <cell r="Z185">
            <v>176816.87</v>
          </cell>
          <cell r="AA185">
            <v>118916.28</v>
          </cell>
          <cell r="AB185">
            <v>191167.99</v>
          </cell>
          <cell r="AC185">
            <v>110926.01</v>
          </cell>
          <cell r="AD185">
            <v>232688.39958333338</v>
          </cell>
          <cell r="AE185">
            <v>242458.70166666669</v>
          </cell>
          <cell r="AF185">
            <v>252625.05333333332</v>
          </cell>
          <cell r="AG185">
            <v>254113.18500000003</v>
          </cell>
          <cell r="AH185">
            <v>252856.15458333329</v>
          </cell>
          <cell r="AI185">
            <v>248168.41541666668</v>
          </cell>
          <cell r="AJ185">
            <v>239081.52791666667</v>
          </cell>
          <cell r="AK185">
            <v>234550.95291666666</v>
          </cell>
          <cell r="AL185">
            <v>233332.08458333332</v>
          </cell>
          <cell r="AM185">
            <v>231251.82958333334</v>
          </cell>
          <cell r="AN185">
            <v>232030.44041666665</v>
          </cell>
          <cell r="AO185">
            <v>230533.24083333332</v>
          </cell>
          <cell r="AR185" t="str">
            <v>50a</v>
          </cell>
        </row>
        <row r="186">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R186" t="str">
            <v>50b</v>
          </cell>
        </row>
        <row r="187">
          <cell r="R187">
            <v>41580</v>
          </cell>
          <cell r="S187">
            <v>51580</v>
          </cell>
          <cell r="T187">
            <v>51580</v>
          </cell>
          <cell r="U187">
            <v>51580</v>
          </cell>
          <cell r="V187">
            <v>51580</v>
          </cell>
          <cell r="W187">
            <v>51580</v>
          </cell>
          <cell r="X187">
            <v>51580</v>
          </cell>
          <cell r="Y187">
            <v>51580</v>
          </cell>
          <cell r="Z187">
            <v>51580</v>
          </cell>
          <cell r="AA187">
            <v>51580</v>
          </cell>
          <cell r="AB187">
            <v>51580</v>
          </cell>
          <cell r="AC187">
            <v>51580</v>
          </cell>
          <cell r="AD187">
            <v>41580</v>
          </cell>
          <cell r="AE187">
            <v>41996.666666666664</v>
          </cell>
          <cell r="AF187">
            <v>42830</v>
          </cell>
          <cell r="AG187">
            <v>43663.333333333336</v>
          </cell>
          <cell r="AH187">
            <v>44496.666666666664</v>
          </cell>
          <cell r="AI187">
            <v>45330</v>
          </cell>
          <cell r="AJ187">
            <v>46163.333333333336</v>
          </cell>
          <cell r="AK187">
            <v>46996.666666666664</v>
          </cell>
          <cell r="AL187">
            <v>47830</v>
          </cell>
          <cell r="AM187">
            <v>48663.333333333336</v>
          </cell>
          <cell r="AN187">
            <v>49496.666666666664</v>
          </cell>
          <cell r="AO187">
            <v>50330</v>
          </cell>
          <cell r="AR187" t="str">
            <v>50b</v>
          </cell>
        </row>
        <row r="188">
          <cell r="R188">
            <v>0</v>
          </cell>
          <cell r="S188">
            <v>10000</v>
          </cell>
          <cell r="T188">
            <v>10000</v>
          </cell>
          <cell r="U188">
            <v>10000</v>
          </cell>
          <cell r="V188">
            <v>10000</v>
          </cell>
          <cell r="W188">
            <v>10000</v>
          </cell>
          <cell r="X188">
            <v>10000</v>
          </cell>
          <cell r="Y188">
            <v>10000</v>
          </cell>
          <cell r="Z188">
            <v>10000</v>
          </cell>
          <cell r="AA188">
            <v>10000</v>
          </cell>
          <cell r="AB188">
            <v>10000</v>
          </cell>
          <cell r="AC188">
            <v>10000</v>
          </cell>
          <cell r="AD188">
            <v>0</v>
          </cell>
          <cell r="AE188">
            <v>416.66666666666669</v>
          </cell>
          <cell r="AF188">
            <v>1250</v>
          </cell>
          <cell r="AG188">
            <v>2083.3333333333335</v>
          </cell>
          <cell r="AH188">
            <v>2916.6666666666665</v>
          </cell>
          <cell r="AI188">
            <v>3750</v>
          </cell>
          <cell r="AJ188">
            <v>4583.333333333333</v>
          </cell>
          <cell r="AK188">
            <v>5416.666666666667</v>
          </cell>
          <cell r="AL188">
            <v>6250</v>
          </cell>
          <cell r="AM188">
            <v>7083.333333333333</v>
          </cell>
          <cell r="AN188">
            <v>7916.666666666667</v>
          </cell>
          <cell r="AO188">
            <v>8750</v>
          </cell>
        </row>
        <row r="189">
          <cell r="R189">
            <v>24017.54</v>
          </cell>
          <cell r="S189">
            <v>4017.54</v>
          </cell>
          <cell r="T189">
            <v>4017.54</v>
          </cell>
          <cell r="U189">
            <v>4017.54</v>
          </cell>
          <cell r="V189">
            <v>4017.54</v>
          </cell>
          <cell r="W189">
            <v>4017.54</v>
          </cell>
          <cell r="X189">
            <v>4017.54</v>
          </cell>
          <cell r="Y189">
            <v>4017.54</v>
          </cell>
          <cell r="Z189">
            <v>4017.54</v>
          </cell>
          <cell r="AA189">
            <v>4017.54</v>
          </cell>
          <cell r="AB189">
            <v>4017.54</v>
          </cell>
          <cell r="AC189">
            <v>4017.54</v>
          </cell>
          <cell r="AD189">
            <v>19434.206666666672</v>
          </cell>
          <cell r="AE189">
            <v>19434.206666666672</v>
          </cell>
          <cell r="AF189">
            <v>18600.87333333334</v>
          </cell>
          <cell r="AG189">
            <v>17767.540000000005</v>
          </cell>
          <cell r="AH189">
            <v>16934.206666666672</v>
          </cell>
          <cell r="AI189">
            <v>16100.873333333338</v>
          </cell>
          <cell r="AJ189">
            <v>14850.873333333338</v>
          </cell>
          <cell r="AK189">
            <v>13184.206666666671</v>
          </cell>
          <cell r="AL189">
            <v>11517.539999999995</v>
          </cell>
          <cell r="AM189">
            <v>9850.8733333333294</v>
          </cell>
          <cell r="AN189">
            <v>8184.2066666666651</v>
          </cell>
          <cell r="AO189">
            <v>6517.5400000000009</v>
          </cell>
          <cell r="AR189" t="str">
            <v>50a</v>
          </cell>
        </row>
        <row r="190">
          <cell r="R190">
            <v>2684968.82</v>
          </cell>
          <cell r="S190">
            <v>2684968.82</v>
          </cell>
          <cell r="T190">
            <v>2684968.82</v>
          </cell>
          <cell r="U190">
            <v>2684968.82</v>
          </cell>
          <cell r="V190">
            <v>2684968.82</v>
          </cell>
          <cell r="W190">
            <v>2694695.45</v>
          </cell>
          <cell r="X190">
            <v>2694695.45</v>
          </cell>
          <cell r="Y190">
            <v>2694695.45</v>
          </cell>
          <cell r="Z190">
            <v>2694695.45</v>
          </cell>
          <cell r="AA190">
            <v>2694695.45</v>
          </cell>
          <cell r="AB190">
            <v>2694695.45</v>
          </cell>
          <cell r="AC190">
            <v>3153762.89</v>
          </cell>
          <cell r="AD190">
            <v>1072324.7841666667</v>
          </cell>
          <cell r="AE190">
            <v>1268654.1791666667</v>
          </cell>
          <cell r="AF190">
            <v>1464983.5741666667</v>
          </cell>
          <cell r="AG190">
            <v>1661312.9691666665</v>
          </cell>
          <cell r="AH190">
            <v>1857642.3641666668</v>
          </cell>
          <cell r="AI190">
            <v>2054377.0354166667</v>
          </cell>
          <cell r="AJ190">
            <v>2251516.9829166667</v>
          </cell>
          <cell r="AK190">
            <v>2448656.9304166664</v>
          </cell>
          <cell r="AL190">
            <v>2617204.9479166665</v>
          </cell>
          <cell r="AM190">
            <v>2687845.2774999999</v>
          </cell>
          <cell r="AN190">
            <v>2689169.8491666666</v>
          </cell>
          <cell r="AO190">
            <v>2709365.2212499999</v>
          </cell>
          <cell r="AR190" t="str">
            <v>50a</v>
          </cell>
        </row>
        <row r="191">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0</v>
          </cell>
          <cell r="AL191">
            <v>0</v>
          </cell>
          <cell r="AM191">
            <v>0</v>
          </cell>
          <cell r="AN191">
            <v>0</v>
          </cell>
          <cell r="AO191">
            <v>0</v>
          </cell>
          <cell r="AR191" t="str">
            <v>50b</v>
          </cell>
        </row>
        <row r="192">
          <cell r="R192">
            <v>114235</v>
          </cell>
          <cell r="S192">
            <v>114190.54</v>
          </cell>
          <cell r="T192">
            <v>113190.54</v>
          </cell>
          <cell r="U192">
            <v>112690.54</v>
          </cell>
          <cell r="V192">
            <v>112690.54</v>
          </cell>
          <cell r="W192">
            <v>110812.07</v>
          </cell>
          <cell r="X192">
            <v>110812.07</v>
          </cell>
          <cell r="Y192">
            <v>108690.51</v>
          </cell>
          <cell r="Z192">
            <v>108690.51</v>
          </cell>
          <cell r="AA192">
            <v>108690.51</v>
          </cell>
          <cell r="AB192">
            <v>108690.51</v>
          </cell>
          <cell r="AC192">
            <v>108473.27</v>
          </cell>
          <cell r="AD192">
            <v>120113.71208333333</v>
          </cell>
          <cell r="AE192">
            <v>119356.56874999999</v>
          </cell>
          <cell r="AF192">
            <v>118576.73958333333</v>
          </cell>
          <cell r="AG192">
            <v>117734.41041666667</v>
          </cell>
          <cell r="AH192">
            <v>116787.91458333335</v>
          </cell>
          <cell r="AI192">
            <v>115904.81583333336</v>
          </cell>
          <cell r="AJ192">
            <v>115195.53083333337</v>
          </cell>
          <cell r="AK192">
            <v>114383.26416666668</v>
          </cell>
          <cell r="AL192">
            <v>113440.93250000001</v>
          </cell>
          <cell r="AM192">
            <v>112602.70708333336</v>
          </cell>
          <cell r="AN192">
            <v>111851.92125000001</v>
          </cell>
          <cell r="AO192">
            <v>111228.12291666667</v>
          </cell>
          <cell r="AR192" t="str">
            <v>50a</v>
          </cell>
        </row>
        <row r="193">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R193" t="str">
            <v>50a</v>
          </cell>
        </row>
        <row r="194">
          <cell r="R194">
            <v>0</v>
          </cell>
          <cell r="S194">
            <v>0</v>
          </cell>
          <cell r="T194">
            <v>0</v>
          </cell>
          <cell r="U194">
            <v>0</v>
          </cell>
          <cell r="V194">
            <v>157823.70000000001</v>
          </cell>
          <cell r="W194">
            <v>115652</v>
          </cell>
          <cell r="X194">
            <v>115652</v>
          </cell>
          <cell r="Y194">
            <v>311327.21999999997</v>
          </cell>
          <cell r="Z194">
            <v>515065.14</v>
          </cell>
          <cell r="AA194">
            <v>234617.61</v>
          </cell>
          <cell r="AB194">
            <v>233607.73</v>
          </cell>
          <cell r="AC194">
            <v>157409.43</v>
          </cell>
          <cell r="AD194">
            <v>0</v>
          </cell>
          <cell r="AE194">
            <v>0</v>
          </cell>
          <cell r="AF194">
            <v>0</v>
          </cell>
          <cell r="AG194">
            <v>0</v>
          </cell>
          <cell r="AH194">
            <v>6575.9875000000002</v>
          </cell>
          <cell r="AI194">
            <v>17970.808333333334</v>
          </cell>
          <cell r="AJ194">
            <v>27608.475000000002</v>
          </cell>
          <cell r="AK194">
            <v>45399.27583333334</v>
          </cell>
          <cell r="AL194">
            <v>79832.290833333333</v>
          </cell>
          <cell r="AM194">
            <v>111069.07208333333</v>
          </cell>
          <cell r="AN194">
            <v>130578.46124999999</v>
          </cell>
          <cell r="AO194">
            <v>146870.84291666668</v>
          </cell>
          <cell r="AR194" t="str">
            <v>62</v>
          </cell>
        </row>
        <row r="195">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R195" t="str">
            <v>50a</v>
          </cell>
        </row>
        <row r="196">
          <cell r="R196">
            <v>73353</v>
          </cell>
          <cell r="S196">
            <v>73353</v>
          </cell>
          <cell r="T196">
            <v>73353</v>
          </cell>
          <cell r="U196">
            <v>73353</v>
          </cell>
          <cell r="V196">
            <v>73353</v>
          </cell>
          <cell r="W196">
            <v>73353</v>
          </cell>
          <cell r="X196">
            <v>73353</v>
          </cell>
          <cell r="Y196">
            <v>73353</v>
          </cell>
          <cell r="Z196">
            <v>73353</v>
          </cell>
          <cell r="AA196">
            <v>73353</v>
          </cell>
          <cell r="AB196">
            <v>73353</v>
          </cell>
          <cell r="AC196">
            <v>73353</v>
          </cell>
          <cell r="AD196">
            <v>27507.375</v>
          </cell>
          <cell r="AE196">
            <v>33620.125</v>
          </cell>
          <cell r="AF196">
            <v>39732.875</v>
          </cell>
          <cell r="AG196">
            <v>45845.625</v>
          </cell>
          <cell r="AH196">
            <v>51958.375</v>
          </cell>
          <cell r="AI196">
            <v>58071.125</v>
          </cell>
          <cell r="AJ196">
            <v>64183.875</v>
          </cell>
          <cell r="AK196">
            <v>70296.625</v>
          </cell>
          <cell r="AL196">
            <v>73353</v>
          </cell>
          <cell r="AM196">
            <v>73353</v>
          </cell>
          <cell r="AN196">
            <v>73353</v>
          </cell>
          <cell r="AO196">
            <v>73353</v>
          </cell>
          <cell r="AR196" t="str">
            <v>62</v>
          </cell>
        </row>
        <row r="197">
          <cell r="R197">
            <v>812655</v>
          </cell>
          <cell r="S197">
            <v>812655</v>
          </cell>
          <cell r="T197">
            <v>812655</v>
          </cell>
          <cell r="U197">
            <v>812655</v>
          </cell>
          <cell r="V197">
            <v>812655</v>
          </cell>
          <cell r="W197">
            <v>812655</v>
          </cell>
          <cell r="X197">
            <v>812655</v>
          </cell>
          <cell r="Y197">
            <v>812655</v>
          </cell>
          <cell r="Z197">
            <v>812655</v>
          </cell>
          <cell r="AA197">
            <v>987204</v>
          </cell>
          <cell r="AB197">
            <v>987204</v>
          </cell>
          <cell r="AC197">
            <v>987204</v>
          </cell>
          <cell r="AD197">
            <v>708660.54166666663</v>
          </cell>
          <cell r="AE197">
            <v>727568.625</v>
          </cell>
          <cell r="AF197">
            <v>746476.70833333337</v>
          </cell>
          <cell r="AG197">
            <v>765384.79166666663</v>
          </cell>
          <cell r="AH197">
            <v>784292.875</v>
          </cell>
          <cell r="AI197">
            <v>803200.95833333337</v>
          </cell>
          <cell r="AJ197">
            <v>812655</v>
          </cell>
          <cell r="AK197">
            <v>812655</v>
          </cell>
          <cell r="AL197">
            <v>812655</v>
          </cell>
          <cell r="AM197">
            <v>819927.875</v>
          </cell>
          <cell r="AN197">
            <v>834473.625</v>
          </cell>
          <cell r="AO197">
            <v>849019.375</v>
          </cell>
          <cell r="AR197" t="str">
            <v>62</v>
          </cell>
        </row>
        <row r="198">
          <cell r="R198">
            <v>0</v>
          </cell>
          <cell r="S198">
            <v>0</v>
          </cell>
          <cell r="T198">
            <v>0</v>
          </cell>
          <cell r="U198">
            <v>0</v>
          </cell>
          <cell r="V198">
            <v>0</v>
          </cell>
          <cell r="W198">
            <v>0</v>
          </cell>
          <cell r="X198">
            <v>0</v>
          </cell>
          <cell r="Y198">
            <v>0</v>
          </cell>
          <cell r="Z198">
            <v>0</v>
          </cell>
          <cell r="AA198">
            <v>0</v>
          </cell>
          <cell r="AB198">
            <v>0</v>
          </cell>
          <cell r="AC198">
            <v>0</v>
          </cell>
          <cell r="AD198">
            <v>4091.2637499999987</v>
          </cell>
          <cell r="AE198">
            <v>3701.6195833333327</v>
          </cell>
          <cell r="AF198">
            <v>3311.9754166666662</v>
          </cell>
          <cell r="AG198">
            <v>2922.3312499999997</v>
          </cell>
          <cell r="AH198">
            <v>2532.6870833333328</v>
          </cell>
          <cell r="AI198">
            <v>2143.0429166666668</v>
          </cell>
          <cell r="AJ198">
            <v>1753.3987499999996</v>
          </cell>
          <cell r="AK198">
            <v>1363.7545833333331</v>
          </cell>
          <cell r="AL198">
            <v>974.11041666666654</v>
          </cell>
          <cell r="AM198">
            <v>584.46624999999995</v>
          </cell>
          <cell r="AN198">
            <v>194.82208333333332</v>
          </cell>
          <cell r="AO198">
            <v>0</v>
          </cell>
          <cell r="AR198" t="str">
            <v>50a</v>
          </cell>
        </row>
        <row r="199">
          <cell r="R199">
            <v>717254</v>
          </cell>
          <cell r="S199">
            <v>717254</v>
          </cell>
          <cell r="T199">
            <v>717254</v>
          </cell>
          <cell r="U199">
            <v>717254</v>
          </cell>
          <cell r="V199">
            <v>717254</v>
          </cell>
          <cell r="W199">
            <v>717254</v>
          </cell>
          <cell r="X199">
            <v>717254</v>
          </cell>
          <cell r="Y199">
            <v>717254</v>
          </cell>
          <cell r="Z199">
            <v>717254</v>
          </cell>
          <cell r="AA199">
            <v>622232</v>
          </cell>
          <cell r="AB199">
            <v>622232</v>
          </cell>
          <cell r="AC199">
            <v>622232</v>
          </cell>
          <cell r="AD199">
            <v>589689.75</v>
          </cell>
          <cell r="AE199">
            <v>612883.25</v>
          </cell>
          <cell r="AF199">
            <v>636076.75</v>
          </cell>
          <cell r="AG199">
            <v>659270.25</v>
          </cell>
          <cell r="AH199">
            <v>682463.75</v>
          </cell>
          <cell r="AI199">
            <v>705657.25</v>
          </cell>
          <cell r="AJ199">
            <v>717254</v>
          </cell>
          <cell r="AK199">
            <v>717254</v>
          </cell>
          <cell r="AL199">
            <v>717254</v>
          </cell>
          <cell r="AM199">
            <v>713294.75</v>
          </cell>
          <cell r="AN199">
            <v>705376.25</v>
          </cell>
          <cell r="AO199">
            <v>697457.75</v>
          </cell>
          <cell r="AR199" t="str">
            <v>62</v>
          </cell>
        </row>
        <row r="200">
          <cell r="R200">
            <v>3969.64</v>
          </cell>
          <cell r="S200">
            <v>3969.64</v>
          </cell>
          <cell r="T200">
            <v>3904.46</v>
          </cell>
          <cell r="U200">
            <v>3904.46</v>
          </cell>
          <cell r="V200">
            <v>3904.46</v>
          </cell>
          <cell r="W200">
            <v>3885.62</v>
          </cell>
          <cell r="X200">
            <v>3885.62</v>
          </cell>
          <cell r="Y200">
            <v>3885.62</v>
          </cell>
          <cell r="Z200">
            <v>3885.62</v>
          </cell>
          <cell r="AA200">
            <v>3885.62</v>
          </cell>
          <cell r="AB200">
            <v>3885.62</v>
          </cell>
          <cell r="AC200">
            <v>590.63</v>
          </cell>
          <cell r="AD200">
            <v>4024.7050000000004</v>
          </cell>
          <cell r="AE200">
            <v>4014.731666666667</v>
          </cell>
          <cell r="AF200">
            <v>4004.1433333333334</v>
          </cell>
          <cell r="AG200">
            <v>3992.94</v>
          </cell>
          <cell r="AH200">
            <v>3981.7366666666671</v>
          </cell>
          <cell r="AI200">
            <v>3969.7483333333334</v>
          </cell>
          <cell r="AJ200">
            <v>3956.9750000000004</v>
          </cell>
          <cell r="AK200">
            <v>3944.2016666666673</v>
          </cell>
          <cell r="AL200">
            <v>3933.4016666666671</v>
          </cell>
          <cell r="AM200">
            <v>3924.5750000000003</v>
          </cell>
          <cell r="AN200">
            <v>3915.7483333333334</v>
          </cell>
          <cell r="AO200">
            <v>3770.5429166666672</v>
          </cell>
          <cell r="AR200" t="str">
            <v>50a</v>
          </cell>
        </row>
        <row r="201">
          <cell r="R201">
            <v>-3261.84</v>
          </cell>
          <cell r="S201">
            <v>-3261.84</v>
          </cell>
          <cell r="T201">
            <v>-3261.84</v>
          </cell>
          <cell r="U201">
            <v>-3261.84</v>
          </cell>
          <cell r="V201">
            <v>-3261.84</v>
          </cell>
          <cell r="W201">
            <v>-3261.84</v>
          </cell>
          <cell r="X201">
            <v>-3261.84</v>
          </cell>
          <cell r="Y201">
            <v>-3261.84</v>
          </cell>
          <cell r="Z201">
            <v>-3261.84</v>
          </cell>
          <cell r="AA201">
            <v>-3261.84</v>
          </cell>
          <cell r="AB201">
            <v>-3261.84</v>
          </cell>
          <cell r="AC201">
            <v>0</v>
          </cell>
          <cell r="AD201">
            <v>-3261.84</v>
          </cell>
          <cell r="AE201">
            <v>-3261.84</v>
          </cell>
          <cell r="AF201">
            <v>-3261.84</v>
          </cell>
          <cell r="AG201">
            <v>-3261.84</v>
          </cell>
          <cell r="AH201">
            <v>-3261.84</v>
          </cell>
          <cell r="AI201">
            <v>-3261.84</v>
          </cell>
          <cell r="AJ201">
            <v>-3261.84</v>
          </cell>
          <cell r="AK201">
            <v>-3261.84</v>
          </cell>
          <cell r="AL201">
            <v>-3261.84</v>
          </cell>
          <cell r="AM201">
            <v>-3261.84</v>
          </cell>
          <cell r="AN201">
            <v>-3261.84</v>
          </cell>
          <cell r="AO201">
            <v>-3125.9300000000003</v>
          </cell>
          <cell r="AR201" t="str">
            <v>50b</v>
          </cell>
        </row>
        <row r="202">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R202" t="str">
            <v>62</v>
          </cell>
        </row>
        <row r="203">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R203" t="str">
            <v>50b</v>
          </cell>
        </row>
        <row r="204">
          <cell r="R204">
            <v>16286.22</v>
          </cell>
          <cell r="S204">
            <v>16286.22</v>
          </cell>
          <cell r="T204">
            <v>16286.22</v>
          </cell>
          <cell r="U204">
            <v>16286.22</v>
          </cell>
          <cell r="V204">
            <v>16286.22</v>
          </cell>
          <cell r="W204">
            <v>16286.22</v>
          </cell>
          <cell r="X204">
            <v>16286.22</v>
          </cell>
          <cell r="Y204">
            <v>16286.22</v>
          </cell>
          <cell r="Z204">
            <v>16286.22</v>
          </cell>
          <cell r="AA204">
            <v>16286.22</v>
          </cell>
          <cell r="AB204">
            <v>16286.22</v>
          </cell>
          <cell r="AC204">
            <v>0</v>
          </cell>
          <cell r="AD204">
            <v>16286.22</v>
          </cell>
          <cell r="AE204">
            <v>16286.22</v>
          </cell>
          <cell r="AF204">
            <v>16286.22</v>
          </cell>
          <cell r="AG204">
            <v>16286.22</v>
          </cell>
          <cell r="AH204">
            <v>16286.22</v>
          </cell>
          <cell r="AI204">
            <v>16286.22</v>
          </cell>
          <cell r="AJ204">
            <v>16286.22</v>
          </cell>
          <cell r="AK204">
            <v>16286.22</v>
          </cell>
          <cell r="AL204">
            <v>16286.22</v>
          </cell>
          <cell r="AM204">
            <v>16286.22</v>
          </cell>
          <cell r="AN204">
            <v>16286.22</v>
          </cell>
          <cell r="AO204">
            <v>15607.627499999997</v>
          </cell>
        </row>
        <row r="205">
          <cell r="R205">
            <v>282716.15000000002</v>
          </cell>
          <cell r="S205">
            <v>162952.66</v>
          </cell>
          <cell r="T205">
            <v>358711.81</v>
          </cell>
          <cell r="U205">
            <v>250975.75</v>
          </cell>
          <cell r="V205">
            <v>318023.11</v>
          </cell>
          <cell r="W205">
            <v>279224.65000000002</v>
          </cell>
          <cell r="X205">
            <v>231607.19</v>
          </cell>
          <cell r="Y205">
            <v>238232.17</v>
          </cell>
          <cell r="Z205">
            <v>269446.98</v>
          </cell>
          <cell r="AA205">
            <v>56991.839999999997</v>
          </cell>
          <cell r="AB205">
            <v>46620.94</v>
          </cell>
          <cell r="AC205">
            <v>-72165.75</v>
          </cell>
          <cell r="AD205">
            <v>366017.15833333338</v>
          </cell>
          <cell r="AE205">
            <v>354992.42499999999</v>
          </cell>
          <cell r="AF205">
            <v>342562.99958333332</v>
          </cell>
          <cell r="AG205">
            <v>335767.44791666669</v>
          </cell>
          <cell r="AH205">
            <v>328607.68125000002</v>
          </cell>
          <cell r="AI205">
            <v>322325.31083333335</v>
          </cell>
          <cell r="AJ205">
            <v>311035.27416666667</v>
          </cell>
          <cell r="AK205">
            <v>297079.8891666666</v>
          </cell>
          <cell r="AL205">
            <v>284600.65125</v>
          </cell>
          <cell r="AM205">
            <v>264854.755</v>
          </cell>
          <cell r="AN205">
            <v>242285.03208333332</v>
          </cell>
          <cell r="AO205">
            <v>217523.82249999998</v>
          </cell>
          <cell r="AR205" t="str">
            <v>50a</v>
          </cell>
        </row>
        <row r="206">
          <cell r="R206">
            <v>803.66</v>
          </cell>
          <cell r="S206">
            <v>803.66</v>
          </cell>
          <cell r="T206">
            <v>803.66</v>
          </cell>
          <cell r="U206">
            <v>0</v>
          </cell>
          <cell r="V206">
            <v>0</v>
          </cell>
          <cell r="W206">
            <v>0</v>
          </cell>
          <cell r="X206">
            <v>0</v>
          </cell>
          <cell r="Y206">
            <v>0</v>
          </cell>
          <cell r="Z206">
            <v>0</v>
          </cell>
          <cell r="AA206">
            <v>0</v>
          </cell>
          <cell r="AB206">
            <v>0</v>
          </cell>
          <cell r="AC206">
            <v>0</v>
          </cell>
          <cell r="AD206">
            <v>803.66</v>
          </cell>
          <cell r="AE206">
            <v>803.66</v>
          </cell>
          <cell r="AF206">
            <v>803.66</v>
          </cell>
          <cell r="AG206">
            <v>770.17416666666668</v>
          </cell>
          <cell r="AH206">
            <v>703.20249999999999</v>
          </cell>
          <cell r="AI206">
            <v>636.23083333333329</v>
          </cell>
          <cell r="AJ206">
            <v>569.2591666666666</v>
          </cell>
          <cell r="AK206">
            <v>502.28749999999997</v>
          </cell>
          <cell r="AL206">
            <v>435.31583333333333</v>
          </cell>
          <cell r="AM206">
            <v>368.34416666666669</v>
          </cell>
          <cell r="AN206">
            <v>301.3725</v>
          </cell>
          <cell r="AO206">
            <v>234.40083333333334</v>
          </cell>
          <cell r="AR206" t="str">
            <v>50a</v>
          </cell>
        </row>
        <row r="207">
          <cell r="R207">
            <v>248.86</v>
          </cell>
          <cell r="S207">
            <v>0</v>
          </cell>
          <cell r="T207">
            <v>0</v>
          </cell>
          <cell r="U207">
            <v>0</v>
          </cell>
          <cell r="V207">
            <v>0</v>
          </cell>
          <cell r="W207">
            <v>0</v>
          </cell>
          <cell r="X207">
            <v>0</v>
          </cell>
          <cell r="Y207">
            <v>0</v>
          </cell>
          <cell r="Z207">
            <v>0</v>
          </cell>
          <cell r="AA207">
            <v>0</v>
          </cell>
          <cell r="AB207">
            <v>0</v>
          </cell>
          <cell r="AC207">
            <v>0</v>
          </cell>
          <cell r="AD207">
            <v>246.75083333333339</v>
          </cell>
          <cell r="AE207">
            <v>257.12000000000006</v>
          </cell>
          <cell r="AF207">
            <v>208.0254166666667</v>
          </cell>
          <cell r="AG207">
            <v>58.896250000000016</v>
          </cell>
          <cell r="AH207">
            <v>-62.343333333333298</v>
          </cell>
          <cell r="AI207">
            <v>-90.985416666666609</v>
          </cell>
          <cell r="AJ207">
            <v>-64.952083333333306</v>
          </cell>
          <cell r="AK207">
            <v>40.271666666666682</v>
          </cell>
          <cell r="AL207">
            <v>100.40583333333335</v>
          </cell>
          <cell r="AM207">
            <v>77.167500000000004</v>
          </cell>
          <cell r="AN207">
            <v>54.345833333333339</v>
          </cell>
          <cell r="AO207">
            <v>31.940833333333334</v>
          </cell>
        </row>
        <row r="208">
          <cell r="R208">
            <v>89120.69</v>
          </cell>
          <cell r="S208">
            <v>63910.080000000002</v>
          </cell>
          <cell r="T208">
            <v>8490.5300000000007</v>
          </cell>
          <cell r="U208">
            <v>36145.06</v>
          </cell>
          <cell r="V208">
            <v>74347.94</v>
          </cell>
          <cell r="W208">
            <v>37649.550000000003</v>
          </cell>
          <cell r="X208">
            <v>92742.32</v>
          </cell>
          <cell r="Y208">
            <v>68198.23</v>
          </cell>
          <cell r="Z208">
            <v>18050.03</v>
          </cell>
          <cell r="AA208">
            <v>58910.35</v>
          </cell>
          <cell r="AB208">
            <v>16062.67</v>
          </cell>
          <cell r="AC208">
            <v>96777.71</v>
          </cell>
          <cell r="AD208">
            <v>60373.66791666668</v>
          </cell>
          <cell r="AE208">
            <v>59466.618749999994</v>
          </cell>
          <cell r="AF208">
            <v>58878.294166666659</v>
          </cell>
          <cell r="AG208">
            <v>58531.571666666663</v>
          </cell>
          <cell r="AH208">
            <v>56623.311250000006</v>
          </cell>
          <cell r="AI208">
            <v>54006.304999999993</v>
          </cell>
          <cell r="AJ208">
            <v>54665.923750000009</v>
          </cell>
          <cell r="AK208">
            <v>58334.72291666668</v>
          </cell>
          <cell r="AL208">
            <v>57182.962500000001</v>
          </cell>
          <cell r="AM208">
            <v>55118.67500000001</v>
          </cell>
          <cell r="AN208">
            <v>53215.775833333326</v>
          </cell>
          <cell r="AO208">
            <v>52489.000833333332</v>
          </cell>
          <cell r="AR208" t="str">
            <v>50b</v>
          </cell>
        </row>
        <row r="209">
          <cell r="R209">
            <v>0</v>
          </cell>
          <cell r="S209">
            <v>0</v>
          </cell>
          <cell r="T209">
            <v>3500000</v>
          </cell>
          <cell r="U209">
            <v>17600000</v>
          </cell>
          <cell r="V209">
            <v>2000000</v>
          </cell>
          <cell r="W209">
            <v>0</v>
          </cell>
          <cell r="X209">
            <v>37000000</v>
          </cell>
          <cell r="Y209">
            <v>0</v>
          </cell>
          <cell r="Z209">
            <v>4300000</v>
          </cell>
          <cell r="AA209">
            <v>0</v>
          </cell>
          <cell r="AB209">
            <v>18100000</v>
          </cell>
          <cell r="AC209">
            <v>3200000</v>
          </cell>
          <cell r="AD209">
            <v>28095817.9375</v>
          </cell>
          <cell r="AE209">
            <v>18230030.345416665</v>
          </cell>
          <cell r="AF209">
            <v>11535258.098333335</v>
          </cell>
          <cell r="AG209">
            <v>7170845.0549999997</v>
          </cell>
          <cell r="AH209">
            <v>5520833.333333333</v>
          </cell>
          <cell r="AI209">
            <v>5395833.333333333</v>
          </cell>
          <cell r="AJ209">
            <v>5181250</v>
          </cell>
          <cell r="AK209">
            <v>5091666.666666667</v>
          </cell>
          <cell r="AL209">
            <v>5187500</v>
          </cell>
          <cell r="AM209">
            <v>5366666.666666667</v>
          </cell>
          <cell r="AN209">
            <v>6120833.333333333</v>
          </cell>
          <cell r="AO209">
            <v>7008333.333333333</v>
          </cell>
          <cell r="AR209" t="str">
            <v>62</v>
          </cell>
        </row>
        <row r="210">
          <cell r="R210">
            <v>9750000</v>
          </cell>
          <cell r="S210">
            <v>9500000</v>
          </cell>
          <cell r="T210">
            <v>0</v>
          </cell>
          <cell r="U210">
            <v>0</v>
          </cell>
          <cell r="V210">
            <v>0</v>
          </cell>
          <cell r="W210">
            <v>0</v>
          </cell>
          <cell r="X210">
            <v>5000000</v>
          </cell>
          <cell r="Y210">
            <v>0</v>
          </cell>
          <cell r="Z210">
            <v>0</v>
          </cell>
          <cell r="AA210">
            <v>0</v>
          </cell>
          <cell r="AB210">
            <v>0</v>
          </cell>
          <cell r="AC210">
            <v>0</v>
          </cell>
          <cell r="AD210">
            <v>6022414.7625000002</v>
          </cell>
          <cell r="AE210">
            <v>6574498.0958333341</v>
          </cell>
          <cell r="AF210">
            <v>5659498.0958333341</v>
          </cell>
          <cell r="AG210">
            <v>4265331.4291666662</v>
          </cell>
          <cell r="AH210">
            <v>3914211.5637500002</v>
          </cell>
          <cell r="AI210">
            <v>3646425.0316666667</v>
          </cell>
          <cell r="AJ210">
            <v>3188091.6983333337</v>
          </cell>
          <cell r="AK210">
            <v>2437795.8491666666</v>
          </cell>
          <cell r="AL210">
            <v>2020833.3333333333</v>
          </cell>
          <cell r="AM210">
            <v>2020833.3333333333</v>
          </cell>
          <cell r="AN210">
            <v>2020833.3333333333</v>
          </cell>
          <cell r="AO210">
            <v>2020833.3333333333</v>
          </cell>
          <cell r="AR210" t="str">
            <v>62</v>
          </cell>
        </row>
        <row r="211">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R211" t="str">
            <v>62</v>
          </cell>
        </row>
        <row r="212">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R212" t="str">
            <v>62</v>
          </cell>
        </row>
        <row r="213">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R213" t="str">
            <v>62</v>
          </cell>
        </row>
        <row r="214">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R214" t="str">
            <v>62</v>
          </cell>
        </row>
        <row r="215">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R215" t="str">
            <v>62</v>
          </cell>
        </row>
        <row r="216">
          <cell r="R216">
            <v>9716.9</v>
          </cell>
          <cell r="S216">
            <v>9761.33</v>
          </cell>
          <cell r="T216">
            <v>9806.09</v>
          </cell>
          <cell r="U216">
            <v>7852.97</v>
          </cell>
          <cell r="V216">
            <v>7896.6</v>
          </cell>
          <cell r="W216">
            <v>10281.81</v>
          </cell>
          <cell r="X216">
            <v>10629.75</v>
          </cell>
          <cell r="Y216">
            <v>7559.66</v>
          </cell>
          <cell r="Z216">
            <v>6895.71</v>
          </cell>
          <cell r="AA216">
            <v>7219.56</v>
          </cell>
          <cell r="AB216">
            <v>7243.3</v>
          </cell>
          <cell r="AC216">
            <v>7267.22</v>
          </cell>
          <cell r="AD216">
            <v>428945.11375000002</v>
          </cell>
          <cell r="AE216">
            <v>413912.0733333333</v>
          </cell>
          <cell r="AF216">
            <v>394898.24291666667</v>
          </cell>
          <cell r="AG216">
            <v>384179.00374999997</v>
          </cell>
          <cell r="AH216">
            <v>373418.69249999995</v>
          </cell>
          <cell r="AI216">
            <v>341495.48291666666</v>
          </cell>
          <cell r="AJ216">
            <v>289546.60916666669</v>
          </cell>
          <cell r="AK216">
            <v>238602.55166666664</v>
          </cell>
          <cell r="AL216">
            <v>187496.42916666667</v>
          </cell>
          <cell r="AM216">
            <v>136358.91750000001</v>
          </cell>
          <cell r="AN216">
            <v>85226.910416666666</v>
          </cell>
          <cell r="AO216">
            <v>34087.513333333329</v>
          </cell>
          <cell r="AR216" t="str">
            <v>62</v>
          </cell>
        </row>
        <row r="217">
          <cell r="R217">
            <v>612566.93999999994</v>
          </cell>
          <cell r="S217">
            <v>612566.93999999994</v>
          </cell>
          <cell r="T217">
            <v>612566.93999999994</v>
          </cell>
          <cell r="U217">
            <v>612566.93999999994</v>
          </cell>
          <cell r="V217">
            <v>612566.93999999994</v>
          </cell>
          <cell r="W217">
            <v>612566.93999999994</v>
          </cell>
          <cell r="X217">
            <v>612566.93999999994</v>
          </cell>
          <cell r="Y217">
            <v>445352.1</v>
          </cell>
          <cell r="Z217">
            <v>284582.11</v>
          </cell>
          <cell r="AA217">
            <v>284582.11</v>
          </cell>
          <cell r="AB217">
            <v>284582.11</v>
          </cell>
          <cell r="AC217">
            <v>449112.56</v>
          </cell>
          <cell r="AD217">
            <v>434136.66041666665</v>
          </cell>
          <cell r="AE217">
            <v>453054.95249999996</v>
          </cell>
          <cell r="AF217">
            <v>469227.31916666665</v>
          </cell>
          <cell r="AG217">
            <v>484252.72124999994</v>
          </cell>
          <cell r="AH217">
            <v>498131.15874999994</v>
          </cell>
          <cell r="AI217">
            <v>512009.59624999994</v>
          </cell>
          <cell r="AJ217">
            <v>526266.17958333332</v>
          </cell>
          <cell r="AK217">
            <v>533933.62374999991</v>
          </cell>
          <cell r="AL217">
            <v>529445.37708333321</v>
          </cell>
          <cell r="AM217">
            <v>518723.2245833333</v>
          </cell>
          <cell r="AN217">
            <v>506955.57208333333</v>
          </cell>
          <cell r="AO217">
            <v>502043.35500000004</v>
          </cell>
          <cell r="AR217" t="str">
            <v>62</v>
          </cell>
        </row>
        <row r="218">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R218" t="str">
            <v>50b</v>
          </cell>
        </row>
        <row r="219">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row>
        <row r="220">
          <cell r="R220">
            <v>-229314.89</v>
          </cell>
          <cell r="S220">
            <v>-176050.36</v>
          </cell>
          <cell r="T220">
            <v>-175633.57</v>
          </cell>
          <cell r="U220">
            <v>-181171.93</v>
          </cell>
          <cell r="V220">
            <v>-89410.79</v>
          </cell>
          <cell r="W220">
            <v>-74828.88</v>
          </cell>
          <cell r="X220">
            <v>-27693.21</v>
          </cell>
          <cell r="Y220">
            <v>-221620.52</v>
          </cell>
          <cell r="Z220">
            <v>-191550.07999999999</v>
          </cell>
          <cell r="AA220">
            <v>-157496.48000000001</v>
          </cell>
          <cell r="AB220">
            <v>-63196.77</v>
          </cell>
          <cell r="AC220">
            <v>-54371.22</v>
          </cell>
          <cell r="AD220">
            <v>-370905.94041666662</v>
          </cell>
          <cell r="AE220">
            <v>-353892.27208333329</v>
          </cell>
          <cell r="AF220">
            <v>-336048.86958333332</v>
          </cell>
          <cell r="AG220">
            <v>-326989.90083333326</v>
          </cell>
          <cell r="AH220">
            <v>-305619.95666666661</v>
          </cell>
          <cell r="AI220">
            <v>-289095.8545833333</v>
          </cell>
          <cell r="AJ220">
            <v>-265766.95583333331</v>
          </cell>
          <cell r="AK220">
            <v>-230511.87875</v>
          </cell>
          <cell r="AL220">
            <v>-200257.23749999996</v>
          </cell>
          <cell r="AM220">
            <v>-179784.0325</v>
          </cell>
          <cell r="AN220">
            <v>-159793.74666666664</v>
          </cell>
          <cell r="AO220">
            <v>-140486.21958333332</v>
          </cell>
          <cell r="AR220" t="str">
            <v>50a</v>
          </cell>
        </row>
        <row r="221">
          <cell r="R221">
            <v>126903251.67</v>
          </cell>
          <cell r="S221">
            <v>126606489.06999999</v>
          </cell>
          <cell r="T221">
            <v>110825919.31999999</v>
          </cell>
          <cell r="U221">
            <v>96428332.530000001</v>
          </cell>
          <cell r="V221">
            <v>91004908.510000005</v>
          </cell>
          <cell r="W221">
            <v>87079897.829999998</v>
          </cell>
          <cell r="X221">
            <v>87880215.319999993</v>
          </cell>
          <cell r="Y221">
            <v>85696975.450000003</v>
          </cell>
          <cell r="Z221">
            <v>84023890.489999995</v>
          </cell>
          <cell r="AA221">
            <v>91309033.650000006</v>
          </cell>
          <cell r="AB221">
            <v>104860659.65000001</v>
          </cell>
          <cell r="AC221">
            <v>116471057.51000001</v>
          </cell>
          <cell r="AD221">
            <v>96823954.699166656</v>
          </cell>
          <cell r="AE221">
            <v>98317548.680416659</v>
          </cell>
          <cell r="AF221">
            <v>99053275.820416674</v>
          </cell>
          <cell r="AG221">
            <v>99024123.535416663</v>
          </cell>
          <cell r="AH221">
            <v>98941903.103333339</v>
          </cell>
          <cell r="AI221">
            <v>99026958.707499996</v>
          </cell>
          <cell r="AJ221">
            <v>99340446.67916666</v>
          </cell>
          <cell r="AK221">
            <v>99735025.017083347</v>
          </cell>
          <cell r="AL221">
            <v>99978523.201250017</v>
          </cell>
          <cell r="AM221">
            <v>100476956.28166668</v>
          </cell>
          <cell r="AN221">
            <v>100730368.63166668</v>
          </cell>
          <cell r="AO221">
            <v>100678783.81125002</v>
          </cell>
          <cell r="AR221" t="str">
            <v>50b</v>
          </cell>
        </row>
        <row r="222">
          <cell r="R222">
            <v>0</v>
          </cell>
          <cell r="S222">
            <v>0</v>
          </cell>
          <cell r="T222">
            <v>0</v>
          </cell>
          <cell r="U222">
            <v>0</v>
          </cell>
          <cell r="V222">
            <v>0</v>
          </cell>
          <cell r="W222">
            <v>912600</v>
          </cell>
          <cell r="X222">
            <v>912600</v>
          </cell>
          <cell r="Y222">
            <v>912600</v>
          </cell>
          <cell r="Z222">
            <v>1466400</v>
          </cell>
          <cell r="AA222">
            <v>1466400</v>
          </cell>
          <cell r="AB222">
            <v>1536600</v>
          </cell>
          <cell r="AC222">
            <v>1536600</v>
          </cell>
          <cell r="AD222">
            <v>0</v>
          </cell>
          <cell r="AE222">
            <v>0</v>
          </cell>
          <cell r="AF222">
            <v>0</v>
          </cell>
          <cell r="AG222">
            <v>0</v>
          </cell>
          <cell r="AH222">
            <v>0</v>
          </cell>
          <cell r="AI222">
            <v>38025</v>
          </cell>
          <cell r="AJ222">
            <v>114075</v>
          </cell>
          <cell r="AK222">
            <v>190125</v>
          </cell>
          <cell r="AL222">
            <v>289250</v>
          </cell>
          <cell r="AM222">
            <v>411450</v>
          </cell>
          <cell r="AN222">
            <v>536575</v>
          </cell>
          <cell r="AO222">
            <v>664625</v>
          </cell>
        </row>
        <row r="223">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R223" t="str">
            <v>33b/62</v>
          </cell>
        </row>
        <row r="224">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R224" t="str">
            <v>33b/62</v>
          </cell>
        </row>
        <row r="225">
          <cell r="R225">
            <v>99328633.170000002</v>
          </cell>
          <cell r="S225">
            <v>95964074.530000001</v>
          </cell>
          <cell r="T225">
            <v>77921232.349999994</v>
          </cell>
          <cell r="U225">
            <v>61410171.390000001</v>
          </cell>
          <cell r="V225">
            <v>49003609.789999999</v>
          </cell>
          <cell r="W225">
            <v>38110029.789999999</v>
          </cell>
          <cell r="X225">
            <v>30176361.5</v>
          </cell>
          <cell r="Y225">
            <v>26785366.48</v>
          </cell>
          <cell r="Z225">
            <v>28828837.34</v>
          </cell>
          <cell r="AA225">
            <v>40748108.189999998</v>
          </cell>
          <cell r="AB225">
            <v>71473875.060000002</v>
          </cell>
          <cell r="AC225">
            <v>94692912.980000004</v>
          </cell>
          <cell r="AD225">
            <v>44950035.949166663</v>
          </cell>
          <cell r="AE225">
            <v>48685570.304166667</v>
          </cell>
          <cell r="AF225">
            <v>51579495.369166665</v>
          </cell>
          <cell r="AG225">
            <v>53463054.145833336</v>
          </cell>
          <cell r="AH225">
            <v>54635093.622500002</v>
          </cell>
          <cell r="AI225">
            <v>55396783.403749995</v>
          </cell>
          <cell r="AJ225">
            <v>55945185.170833327</v>
          </cell>
          <cell r="AK225">
            <v>56339873.14708332</v>
          </cell>
          <cell r="AL225">
            <v>56713317.949166663</v>
          </cell>
          <cell r="AM225">
            <v>57387806.903750002</v>
          </cell>
          <cell r="AN225">
            <v>58121934.774583347</v>
          </cell>
          <cell r="AO225">
            <v>58962197.018333323</v>
          </cell>
        </row>
        <row r="226">
          <cell r="R226">
            <v>-126903252</v>
          </cell>
          <cell r="S226">
            <v>-126606489</v>
          </cell>
          <cell r="T226">
            <v>-110825919</v>
          </cell>
          <cell r="U226">
            <v>-96428333</v>
          </cell>
          <cell r="V226">
            <v>-91004909</v>
          </cell>
          <cell r="W226">
            <v>-87079898</v>
          </cell>
          <cell r="X226">
            <v>-87880215</v>
          </cell>
          <cell r="Y226">
            <v>-85696975</v>
          </cell>
          <cell r="Z226">
            <v>-84023890</v>
          </cell>
          <cell r="AA226">
            <v>-91309034</v>
          </cell>
          <cell r="AB226">
            <v>-104860660</v>
          </cell>
          <cell r="AC226">
            <v>-116471058</v>
          </cell>
          <cell r="AD226">
            <v>-96851195.208333328</v>
          </cell>
          <cell r="AE226">
            <v>-98317548.666666672</v>
          </cell>
          <cell r="AF226">
            <v>-99053275.791666672</v>
          </cell>
          <cell r="AG226">
            <v>-99024123.5</v>
          </cell>
          <cell r="AH226">
            <v>-98941903.125</v>
          </cell>
          <cell r="AI226">
            <v>-99026958.75</v>
          </cell>
          <cell r="AJ226">
            <v>-99340446.708333328</v>
          </cell>
          <cell r="AK226">
            <v>-99735025.041666672</v>
          </cell>
          <cell r="AL226">
            <v>-99978523.208333328</v>
          </cell>
          <cell r="AM226">
            <v>-100476956.29166667</v>
          </cell>
          <cell r="AN226">
            <v>-100730368.66666667</v>
          </cell>
          <cell r="AO226">
            <v>-100678783.875</v>
          </cell>
          <cell r="AR226" t="str">
            <v>50b</v>
          </cell>
        </row>
        <row r="227">
          <cell r="R227">
            <v>-99328633</v>
          </cell>
          <cell r="S227">
            <v>-95964075</v>
          </cell>
          <cell r="T227">
            <v>-77921232</v>
          </cell>
          <cell r="U227">
            <v>-61410171</v>
          </cell>
          <cell r="V227">
            <v>-49003610</v>
          </cell>
          <cell r="W227">
            <v>-38110030</v>
          </cell>
          <cell r="X227">
            <v>-30176362</v>
          </cell>
          <cell r="Y227">
            <v>-26785366</v>
          </cell>
          <cell r="Z227">
            <v>-28828837</v>
          </cell>
          <cell r="AA227">
            <v>-40748108</v>
          </cell>
          <cell r="AB227">
            <v>-71473875</v>
          </cell>
          <cell r="AC227">
            <v>-94692913</v>
          </cell>
          <cell r="AD227">
            <v>-44894514.375</v>
          </cell>
          <cell r="AE227">
            <v>-48685570.208333336</v>
          </cell>
          <cell r="AF227">
            <v>-51579495.291666664</v>
          </cell>
          <cell r="AG227">
            <v>-53463054.041666664</v>
          </cell>
          <cell r="AH227">
            <v>-54635093.5</v>
          </cell>
          <cell r="AI227">
            <v>-55396783.291666664</v>
          </cell>
          <cell r="AJ227">
            <v>-55945185.083333336</v>
          </cell>
          <cell r="AK227">
            <v>-56339873.083333336</v>
          </cell>
          <cell r="AL227">
            <v>-56713317.875</v>
          </cell>
          <cell r="AM227">
            <v>-57387806.833333336</v>
          </cell>
          <cell r="AN227">
            <v>-58121934.708333336</v>
          </cell>
          <cell r="AO227">
            <v>-58962196.958333336</v>
          </cell>
        </row>
        <row r="228">
          <cell r="R228">
            <v>312357584</v>
          </cell>
          <cell r="S228">
            <v>295094749</v>
          </cell>
          <cell r="T228">
            <v>254677853</v>
          </cell>
          <cell r="U228">
            <v>212920042</v>
          </cell>
          <cell r="V228">
            <v>194581027</v>
          </cell>
          <cell r="W228">
            <v>172830812</v>
          </cell>
          <cell r="X228">
            <v>167578446</v>
          </cell>
          <cell r="Y228">
            <v>165281605</v>
          </cell>
          <cell r="Z228">
            <v>168132778</v>
          </cell>
          <cell r="AA228">
            <v>211746484</v>
          </cell>
          <cell r="AB228">
            <v>273304955</v>
          </cell>
          <cell r="AC228">
            <v>314380081</v>
          </cell>
          <cell r="AD228">
            <v>204389690.5</v>
          </cell>
          <cell r="AE228">
            <v>210022843.41666666</v>
          </cell>
          <cell r="AF228">
            <v>214351049.625</v>
          </cell>
          <cell r="AG228">
            <v>216731225.04166666</v>
          </cell>
          <cell r="AH228">
            <v>218184051.29166666</v>
          </cell>
          <cell r="AI228">
            <v>219586603.79166666</v>
          </cell>
          <cell r="AJ228">
            <v>221099628.125</v>
          </cell>
          <cell r="AK228">
            <v>222356351.08333334</v>
          </cell>
          <cell r="AL228">
            <v>223267634.58333334</v>
          </cell>
          <cell r="AM228">
            <v>225016408.79166666</v>
          </cell>
          <cell r="AN228">
            <v>226515378.5</v>
          </cell>
          <cell r="AO228">
            <v>227669286.16666666</v>
          </cell>
          <cell r="AR228" t="str">
            <v>33b/62x</v>
          </cell>
        </row>
        <row r="229">
          <cell r="R229">
            <v>-59000000</v>
          </cell>
          <cell r="S229">
            <v>0</v>
          </cell>
          <cell r="T229">
            <v>-37000000</v>
          </cell>
          <cell r="U229">
            <v>-123000000</v>
          </cell>
          <cell r="V229">
            <v>-123000000</v>
          </cell>
          <cell r="W229">
            <v>-145000000</v>
          </cell>
          <cell r="X229">
            <v>0</v>
          </cell>
          <cell r="Y229">
            <v>0</v>
          </cell>
          <cell r="Z229">
            <v>-61000000</v>
          </cell>
          <cell r="AA229">
            <v>0</v>
          </cell>
          <cell r="AB229">
            <v>-102200000</v>
          </cell>
          <cell r="AC229">
            <v>-150000000</v>
          </cell>
          <cell r="AD229">
            <v>-27708333.333333332</v>
          </cell>
          <cell r="AE229">
            <v>-30166666.666666668</v>
          </cell>
          <cell r="AF229">
            <v>-31708333.333333332</v>
          </cell>
          <cell r="AG229">
            <v>-38375000</v>
          </cell>
          <cell r="AH229">
            <v>-46333333.333333336</v>
          </cell>
          <cell r="AI229">
            <v>-55208333.333333336</v>
          </cell>
          <cell r="AJ229">
            <v>-61250000</v>
          </cell>
          <cell r="AK229">
            <v>-61250000</v>
          </cell>
          <cell r="AL229">
            <v>-63500000</v>
          </cell>
          <cell r="AM229">
            <v>-61875000</v>
          </cell>
          <cell r="AN229">
            <v>-60716666.666666664</v>
          </cell>
          <cell r="AO229">
            <v>-65058333.333333336</v>
          </cell>
          <cell r="AR229" t="str">
            <v>2b</v>
          </cell>
        </row>
        <row r="230">
          <cell r="R230">
            <v>76633</v>
          </cell>
          <cell r="S230">
            <v>73174</v>
          </cell>
          <cell r="T230">
            <v>65797</v>
          </cell>
          <cell r="U230">
            <v>58461</v>
          </cell>
          <cell r="V230">
            <v>56590</v>
          </cell>
          <cell r="W230">
            <v>54144</v>
          </cell>
          <cell r="X230">
            <v>55698</v>
          </cell>
          <cell r="Y230">
            <v>54977</v>
          </cell>
          <cell r="Z230">
            <v>53455</v>
          </cell>
          <cell r="AA230">
            <v>60057</v>
          </cell>
          <cell r="AB230">
            <v>68063</v>
          </cell>
          <cell r="AC230">
            <v>73979</v>
          </cell>
          <cell r="AD230">
            <v>60550.125</v>
          </cell>
          <cell r="AE230">
            <v>61164.083333333336</v>
          </cell>
          <cell r="AF230">
            <v>61572.875</v>
          </cell>
          <cell r="AG230">
            <v>61670.916666666664</v>
          </cell>
          <cell r="AH230">
            <v>61719</v>
          </cell>
          <cell r="AI230">
            <v>61832.833333333336</v>
          </cell>
          <cell r="AJ230">
            <v>62042.625</v>
          </cell>
          <cell r="AK230">
            <v>62270.083333333336</v>
          </cell>
          <cell r="AL230">
            <v>62374.25</v>
          </cell>
          <cell r="AM230">
            <v>62553.083333333336</v>
          </cell>
          <cell r="AN230">
            <v>62623.708333333336</v>
          </cell>
          <cell r="AO230">
            <v>62564.625</v>
          </cell>
          <cell r="AR230" t="str">
            <v>50b</v>
          </cell>
        </row>
        <row r="231">
          <cell r="R231">
            <v>57342</v>
          </cell>
          <cell r="S231">
            <v>53398</v>
          </cell>
          <cell r="T231">
            <v>43439</v>
          </cell>
          <cell r="U231">
            <v>32864</v>
          </cell>
          <cell r="V231">
            <v>26869</v>
          </cell>
          <cell r="W231">
            <v>19986</v>
          </cell>
          <cell r="X231">
            <v>16180</v>
          </cell>
          <cell r="Y231">
            <v>15915</v>
          </cell>
          <cell r="Z231">
            <v>18660</v>
          </cell>
          <cell r="AA231">
            <v>30765</v>
          </cell>
          <cell r="AB231">
            <v>49162</v>
          </cell>
          <cell r="AC231">
            <v>60864</v>
          </cell>
          <cell r="AD231">
            <v>27085.791666666668</v>
          </cell>
          <cell r="AE231">
            <v>28894.75</v>
          </cell>
          <cell r="AF231">
            <v>30348.791666666668</v>
          </cell>
          <cell r="AG231">
            <v>31277.416666666668</v>
          </cell>
          <cell r="AH231">
            <v>31857.583333333332</v>
          </cell>
          <cell r="AI231">
            <v>32349.75</v>
          </cell>
          <cell r="AJ231">
            <v>32790.958333333336</v>
          </cell>
          <cell r="AK231">
            <v>33102.5</v>
          </cell>
          <cell r="AL231">
            <v>33389.166666666664</v>
          </cell>
          <cell r="AM231">
            <v>33960.416666666664</v>
          </cell>
          <cell r="AN231">
            <v>34532.708333333336</v>
          </cell>
          <cell r="AO231">
            <v>35086.708333333336</v>
          </cell>
        </row>
        <row r="232">
          <cell r="R232">
            <v>-10151277.18</v>
          </cell>
          <cell r="S232">
            <v>-9973150.1300000008</v>
          </cell>
          <cell r="T232">
            <v>-9281484.4399999995</v>
          </cell>
          <cell r="U232">
            <v>-9720420.9199999999</v>
          </cell>
          <cell r="V232">
            <v>-9821244.3000000007</v>
          </cell>
          <cell r="W232">
            <v>-11412603</v>
          </cell>
          <cell r="X232">
            <v>-13846729.32</v>
          </cell>
          <cell r="Y232">
            <v>-18306163.800000001</v>
          </cell>
          <cell r="Z232">
            <v>-23492828.809999999</v>
          </cell>
          <cell r="AA232">
            <v>-25733689.09</v>
          </cell>
          <cell r="AB232">
            <v>-21302592.68</v>
          </cell>
          <cell r="AC232">
            <v>-15611417.439999999</v>
          </cell>
          <cell r="AD232">
            <v>-19373108.661666669</v>
          </cell>
          <cell r="AE232">
            <v>-18360445.045000006</v>
          </cell>
          <cell r="AF232">
            <v>-17555681.765416671</v>
          </cell>
          <cell r="AG232">
            <v>-16939077.343750004</v>
          </cell>
          <cell r="AH232">
            <v>-16424148.453749998</v>
          </cell>
          <cell r="AI232">
            <v>-16002934.886249999</v>
          </cell>
          <cell r="AJ232">
            <v>-15710625.932499999</v>
          </cell>
          <cell r="AK232">
            <v>-15504010.099166667</v>
          </cell>
          <cell r="AL232">
            <v>-15354432.74</v>
          </cell>
          <cell r="AM232">
            <v>-15218567.004583335</v>
          </cell>
          <cell r="AN232">
            <v>-15012003.849583333</v>
          </cell>
          <cell r="AO232">
            <v>-14883981.452916667</v>
          </cell>
          <cell r="AR232" t="str">
            <v>33b/62</v>
          </cell>
        </row>
        <row r="233">
          <cell r="Z233">
            <v>270069.38</v>
          </cell>
          <cell r="AA233">
            <v>174923.93</v>
          </cell>
          <cell r="AB233">
            <v>19014.189999999999</v>
          </cell>
          <cell r="AC233">
            <v>33552.589999999997</v>
          </cell>
          <cell r="AK233">
            <v>0</v>
          </cell>
          <cell r="AL233">
            <v>11252.890833333333</v>
          </cell>
          <cell r="AM233">
            <v>29794.278749999998</v>
          </cell>
          <cell r="AN233">
            <v>37875.033749999995</v>
          </cell>
          <cell r="AO233">
            <v>40065.316249999996</v>
          </cell>
          <cell r="AR233" t="str">
            <v>50a</v>
          </cell>
        </row>
        <row r="234">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R234" t="str">
            <v>50a</v>
          </cell>
        </row>
        <row r="235">
          <cell r="R235">
            <v>0</v>
          </cell>
          <cell r="S235">
            <v>0</v>
          </cell>
          <cell r="T235">
            <v>0</v>
          </cell>
          <cell r="U235">
            <v>0</v>
          </cell>
          <cell r="V235">
            <v>0</v>
          </cell>
          <cell r="W235">
            <v>0</v>
          </cell>
          <cell r="X235">
            <v>0</v>
          </cell>
          <cell r="Y235">
            <v>0</v>
          </cell>
          <cell r="Z235">
            <v>0</v>
          </cell>
          <cell r="AA235">
            <v>0</v>
          </cell>
          <cell r="AB235">
            <v>0</v>
          </cell>
          <cell r="AC235">
            <v>0</v>
          </cell>
          <cell r="AD235">
            <v>-1293.4845833333331</v>
          </cell>
          <cell r="AE235">
            <v>-1266.3454166666668</v>
          </cell>
          <cell r="AF235">
            <v>-1252.7758333333334</v>
          </cell>
          <cell r="AG235">
            <v>-1252.7758333333334</v>
          </cell>
          <cell r="AH235">
            <v>-1252.7758333333334</v>
          </cell>
          <cell r="AI235">
            <v>-1252.7758333333334</v>
          </cell>
          <cell r="AJ235">
            <v>-1252.7758333333334</v>
          </cell>
          <cell r="AK235">
            <v>-1252.7758333333334</v>
          </cell>
          <cell r="AL235">
            <v>-1103.2437500000001</v>
          </cell>
          <cell r="AM235">
            <v>-804.17958333333343</v>
          </cell>
          <cell r="AN235">
            <v>-327.32375000000002</v>
          </cell>
          <cell r="AO235">
            <v>0</v>
          </cell>
          <cell r="AR235" t="str">
            <v>50a</v>
          </cell>
        </row>
        <row r="236">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R236" t="str">
            <v>50b</v>
          </cell>
        </row>
        <row r="237">
          <cell r="R237">
            <v>0</v>
          </cell>
          <cell r="S237">
            <v>0</v>
          </cell>
          <cell r="T237">
            <v>0</v>
          </cell>
          <cell r="U237">
            <v>0</v>
          </cell>
          <cell r="V237">
            <v>0</v>
          </cell>
          <cell r="W237">
            <v>0</v>
          </cell>
          <cell r="X237">
            <v>0</v>
          </cell>
          <cell r="Y237">
            <v>0</v>
          </cell>
          <cell r="Z237">
            <v>0</v>
          </cell>
          <cell r="AA237">
            <v>0</v>
          </cell>
          <cell r="AB237">
            <v>0</v>
          </cell>
          <cell r="AC237">
            <v>0</v>
          </cell>
          <cell r="AD237">
            <v>38.666666666666664</v>
          </cell>
          <cell r="AE237">
            <v>38.666666666666664</v>
          </cell>
          <cell r="AF237">
            <v>33.083333333333336</v>
          </cell>
          <cell r="AG237">
            <v>21.916666666666668</v>
          </cell>
          <cell r="AH237">
            <v>10.75</v>
          </cell>
          <cell r="AI237">
            <v>5.166666666666667</v>
          </cell>
          <cell r="AJ237">
            <v>2.5833333333333335</v>
          </cell>
          <cell r="AK237">
            <v>0</v>
          </cell>
          <cell r="AL237">
            <v>0</v>
          </cell>
          <cell r="AM237">
            <v>0</v>
          </cell>
          <cell r="AN237">
            <v>0</v>
          </cell>
          <cell r="AO237">
            <v>0</v>
          </cell>
          <cell r="AR237" t="str">
            <v>50a</v>
          </cell>
        </row>
        <row r="238">
          <cell r="R238">
            <v>0</v>
          </cell>
          <cell r="S238">
            <v>0</v>
          </cell>
          <cell r="T238">
            <v>0</v>
          </cell>
          <cell r="U238">
            <v>0</v>
          </cell>
          <cell r="V238">
            <v>0</v>
          </cell>
          <cell r="W238">
            <v>0</v>
          </cell>
          <cell r="X238">
            <v>0</v>
          </cell>
          <cell r="Y238">
            <v>0</v>
          </cell>
          <cell r="Z238">
            <v>0</v>
          </cell>
          <cell r="AA238">
            <v>0</v>
          </cell>
          <cell r="AB238">
            <v>0</v>
          </cell>
          <cell r="AC238">
            <v>0</v>
          </cell>
          <cell r="AD238">
            <v>-462.8775</v>
          </cell>
          <cell r="AE238">
            <v>-154.29249999999999</v>
          </cell>
          <cell r="AF238">
            <v>0</v>
          </cell>
          <cell r="AG238">
            <v>0</v>
          </cell>
          <cell r="AH238">
            <v>0</v>
          </cell>
          <cell r="AI238">
            <v>0</v>
          </cell>
          <cell r="AJ238">
            <v>0</v>
          </cell>
          <cell r="AK238">
            <v>0</v>
          </cell>
          <cell r="AL238">
            <v>0</v>
          </cell>
          <cell r="AM238">
            <v>0</v>
          </cell>
          <cell r="AN238">
            <v>0</v>
          </cell>
          <cell r="AO238">
            <v>0</v>
          </cell>
          <cell r="AR238" t="str">
            <v>50b</v>
          </cell>
        </row>
        <row r="239">
          <cell r="AA239">
            <v>10126674.5</v>
          </cell>
          <cell r="AB239">
            <v>9377321.2699999996</v>
          </cell>
          <cell r="AC239">
            <v>8623146.6799999997</v>
          </cell>
          <cell r="AM239">
            <v>421944.77083333331</v>
          </cell>
          <cell r="AN239">
            <v>1234611.26125</v>
          </cell>
          <cell r="AO239">
            <v>1984630.7591666665</v>
          </cell>
          <cell r="AR239" t="str">
            <v>50b</v>
          </cell>
        </row>
        <row r="240">
          <cell r="R240">
            <v>10046017.82</v>
          </cell>
          <cell r="S240">
            <v>11080959.789999999</v>
          </cell>
          <cell r="T240">
            <v>9373095.8599999994</v>
          </cell>
          <cell r="U240">
            <v>15360866.449999999</v>
          </cell>
          <cell r="V240">
            <v>17037575.48</v>
          </cell>
          <cell r="W240">
            <v>14357315.619999999</v>
          </cell>
          <cell r="X240">
            <v>22469550.98</v>
          </cell>
          <cell r="Y240">
            <v>17401027.280000001</v>
          </cell>
          <cell r="Z240">
            <v>6704431.21</v>
          </cell>
          <cell r="AA240">
            <v>9278709.6799999997</v>
          </cell>
          <cell r="AB240">
            <v>4314722.67</v>
          </cell>
          <cell r="AC240">
            <v>16624230.470000001</v>
          </cell>
          <cell r="AD240">
            <v>11569710.699583335</v>
          </cell>
          <cell r="AE240">
            <v>11625572.661666667</v>
          </cell>
          <cell r="AF240">
            <v>11598670.014166668</v>
          </cell>
          <cell r="AG240">
            <v>11911691.939999999</v>
          </cell>
          <cell r="AH240">
            <v>12312829.563333334</v>
          </cell>
          <cell r="AI240">
            <v>12259454.061250001</v>
          </cell>
          <cell r="AJ240">
            <v>12440590.321250001</v>
          </cell>
          <cell r="AK240">
            <v>12763266.462916667</v>
          </cell>
          <cell r="AL240">
            <v>12685718.972083332</v>
          </cell>
          <cell r="AM240">
            <v>12529114.432916669</v>
          </cell>
          <cell r="AN240">
            <v>12554491.597500002</v>
          </cell>
          <cell r="AO240">
            <v>12706284.069166668</v>
          </cell>
        </row>
        <row r="241">
          <cell r="R241">
            <v>110394.24000000001</v>
          </cell>
          <cell r="S241">
            <v>163522.71</v>
          </cell>
          <cell r="T241">
            <v>114011.63</v>
          </cell>
          <cell r="U241">
            <v>100574</v>
          </cell>
          <cell r="V241">
            <v>79819.56</v>
          </cell>
          <cell r="W241">
            <v>100975.55</v>
          </cell>
          <cell r="X241">
            <v>103213.14</v>
          </cell>
          <cell r="Y241">
            <v>102698.87</v>
          </cell>
          <cell r="Z241">
            <v>235718.7</v>
          </cell>
          <cell r="AA241">
            <v>221398.69</v>
          </cell>
          <cell r="AB241">
            <v>112525.42</v>
          </cell>
          <cell r="AC241">
            <v>176668.16</v>
          </cell>
          <cell r="AD241">
            <v>143631.13291666665</v>
          </cell>
          <cell r="AE241">
            <v>147383.69291666665</v>
          </cell>
          <cell r="AF241">
            <v>151916.48375000001</v>
          </cell>
          <cell r="AG241">
            <v>153257.38541666669</v>
          </cell>
          <cell r="AH241">
            <v>148493.39333333334</v>
          </cell>
          <cell r="AI241">
            <v>138291.25333333333</v>
          </cell>
          <cell r="AJ241">
            <v>131862.65291666667</v>
          </cell>
          <cell r="AK241">
            <v>130078.86</v>
          </cell>
          <cell r="AL241">
            <v>136061.00833333333</v>
          </cell>
          <cell r="AM241">
            <v>145280.37125</v>
          </cell>
          <cell r="AN241">
            <v>142007.01916666667</v>
          </cell>
          <cell r="AO241">
            <v>135491.43875</v>
          </cell>
        </row>
        <row r="242">
          <cell r="R242">
            <v>110394.16</v>
          </cell>
          <cell r="S242">
            <v>85890.36</v>
          </cell>
          <cell r="T242">
            <v>114011.61</v>
          </cell>
          <cell r="U242">
            <v>107696.46</v>
          </cell>
          <cell r="V242">
            <v>86942.05</v>
          </cell>
          <cell r="W242">
            <v>100975.58</v>
          </cell>
          <cell r="X242">
            <v>103213.16</v>
          </cell>
          <cell r="Y242">
            <v>102698.87</v>
          </cell>
          <cell r="Z242">
            <v>235718.74</v>
          </cell>
          <cell r="AA242">
            <v>221398.72</v>
          </cell>
          <cell r="AB242">
            <v>112525.34</v>
          </cell>
          <cell r="AC242">
            <v>176668.09</v>
          </cell>
          <cell r="AD242">
            <v>147718.49875</v>
          </cell>
          <cell r="AE242">
            <v>148460.83166666664</v>
          </cell>
          <cell r="AF242">
            <v>149758.93583333332</v>
          </cell>
          <cell r="AG242">
            <v>150983.7116666667</v>
          </cell>
          <cell r="AH242">
            <v>144127.51958333334</v>
          </cell>
          <cell r="AI242">
            <v>131949.3079166667</v>
          </cell>
          <cell r="AJ242">
            <v>128105.68000000001</v>
          </cell>
          <cell r="AK242">
            <v>129636.42541666668</v>
          </cell>
          <cell r="AL242">
            <v>136348.15833333333</v>
          </cell>
          <cell r="AM242">
            <v>145567.53666666668</v>
          </cell>
          <cell r="AN242">
            <v>144075.76749999999</v>
          </cell>
          <cell r="AO242">
            <v>134775.45666666667</v>
          </cell>
        </row>
        <row r="243">
          <cell r="R243">
            <v>0</v>
          </cell>
          <cell r="S243">
            <v>0</v>
          </cell>
          <cell r="T243">
            <v>0</v>
          </cell>
          <cell r="U243">
            <v>0</v>
          </cell>
          <cell r="V243">
            <v>0</v>
          </cell>
          <cell r="W243">
            <v>0</v>
          </cell>
          <cell r="X243">
            <v>0</v>
          </cell>
          <cell r="Y243">
            <v>0</v>
          </cell>
          <cell r="Z243">
            <v>0</v>
          </cell>
          <cell r="AA243">
            <v>0</v>
          </cell>
          <cell r="AB243">
            <v>0</v>
          </cell>
          <cell r="AC243">
            <v>0</v>
          </cell>
          <cell r="AD243">
            <v>0</v>
          </cell>
          <cell r="AE243">
            <v>0</v>
          </cell>
          <cell r="AF243">
            <v>0</v>
          </cell>
          <cell r="AG243">
            <v>0</v>
          </cell>
          <cell r="AH243">
            <v>0</v>
          </cell>
          <cell r="AI243">
            <v>0</v>
          </cell>
          <cell r="AJ243">
            <v>0</v>
          </cell>
          <cell r="AK243">
            <v>0</v>
          </cell>
          <cell r="AL243">
            <v>0</v>
          </cell>
          <cell r="AM243">
            <v>0</v>
          </cell>
          <cell r="AN243">
            <v>0</v>
          </cell>
          <cell r="AO243">
            <v>0</v>
          </cell>
          <cell r="AR243" t="str">
            <v>50b</v>
          </cell>
        </row>
        <row r="244">
          <cell r="R244">
            <v>0</v>
          </cell>
          <cell r="S244">
            <v>0</v>
          </cell>
          <cell r="T244">
            <v>0</v>
          </cell>
          <cell r="U244">
            <v>0</v>
          </cell>
          <cell r="V244">
            <v>0</v>
          </cell>
          <cell r="W244">
            <v>0</v>
          </cell>
          <cell r="X244">
            <v>0</v>
          </cell>
          <cell r="Y244">
            <v>0</v>
          </cell>
          <cell r="Z244">
            <v>0</v>
          </cell>
          <cell r="AA244">
            <v>0</v>
          </cell>
          <cell r="AB244">
            <v>0</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R244" t="str">
            <v>50b</v>
          </cell>
        </row>
        <row r="245">
          <cell r="R245">
            <v>14083456.74</v>
          </cell>
          <cell r="S245">
            <v>8766460.1300000008</v>
          </cell>
          <cell r="T245">
            <v>7882702.8700000001</v>
          </cell>
          <cell r="U245">
            <v>6950187.9699999997</v>
          </cell>
          <cell r="V245">
            <v>2562824.27</v>
          </cell>
          <cell r="W245">
            <v>7126446.1699999999</v>
          </cell>
          <cell r="X245">
            <v>10845740.02</v>
          </cell>
          <cell r="Y245">
            <v>11352968.199999999</v>
          </cell>
          <cell r="Z245">
            <v>9665943.1300000008</v>
          </cell>
          <cell r="AA245">
            <v>8668805.1099999994</v>
          </cell>
          <cell r="AB245">
            <v>6710315.1299999999</v>
          </cell>
          <cell r="AC245">
            <v>10107003.810000001</v>
          </cell>
          <cell r="AD245">
            <v>13859025.494583337</v>
          </cell>
          <cell r="AE245">
            <v>13758722.504166668</v>
          </cell>
          <cell r="AF245">
            <v>13267827.82</v>
          </cell>
          <cell r="AG245">
            <v>12717359.247500001</v>
          </cell>
          <cell r="AH245">
            <v>12264146.317499997</v>
          </cell>
          <cell r="AI245">
            <v>11901249.565416666</v>
          </cell>
          <cell r="AJ245">
            <v>11321854.777916664</v>
          </cell>
          <cell r="AK245">
            <v>10735267.315833332</v>
          </cell>
          <cell r="AL245">
            <v>10102780.197916666</v>
          </cell>
          <cell r="AM245">
            <v>9379953.6454166658</v>
          </cell>
          <cell r="AN245">
            <v>8912139.770833334</v>
          </cell>
          <cell r="AO245">
            <v>8738048.5349999983</v>
          </cell>
          <cell r="AR245" t="str">
            <v>50b</v>
          </cell>
        </row>
        <row r="246">
          <cell r="R246">
            <v>728144.78</v>
          </cell>
          <cell r="S246">
            <v>600027.47</v>
          </cell>
          <cell r="T246">
            <v>599766.28</v>
          </cell>
          <cell r="U246">
            <v>914057.99</v>
          </cell>
          <cell r="V246">
            <v>1122667.57</v>
          </cell>
          <cell r="W246">
            <v>851974.69</v>
          </cell>
          <cell r="X246">
            <v>446053.2</v>
          </cell>
          <cell r="Y246">
            <v>465422.65</v>
          </cell>
          <cell r="Z246">
            <v>581698.04</v>
          </cell>
          <cell r="AA246">
            <v>822603.73</v>
          </cell>
          <cell r="AB246">
            <v>622082.15</v>
          </cell>
          <cell r="AC246">
            <v>687036.37</v>
          </cell>
          <cell r="AD246">
            <v>820757.42958333332</v>
          </cell>
          <cell r="AE246">
            <v>791086.13125000009</v>
          </cell>
          <cell r="AF246">
            <v>757726.66833333333</v>
          </cell>
          <cell r="AG246">
            <v>720772.77416666679</v>
          </cell>
          <cell r="AH246">
            <v>699889.46916666673</v>
          </cell>
          <cell r="AI246">
            <v>685887.98125000007</v>
          </cell>
          <cell r="AJ246">
            <v>668815.63624999998</v>
          </cell>
          <cell r="AK246">
            <v>661941.73583333346</v>
          </cell>
          <cell r="AL246">
            <v>659692.0162500001</v>
          </cell>
          <cell r="AM246">
            <v>681326.11541666684</v>
          </cell>
          <cell r="AN246">
            <v>702950.68125000002</v>
          </cell>
          <cell r="AO246">
            <v>703373.49708333332</v>
          </cell>
          <cell r="AR246" t="str">
            <v>50b</v>
          </cell>
        </row>
        <row r="247">
          <cell r="R247">
            <v>14669046</v>
          </cell>
          <cell r="S247">
            <v>14669046</v>
          </cell>
          <cell r="T247">
            <v>14669046</v>
          </cell>
          <cell r="U247">
            <v>14669046</v>
          </cell>
          <cell r="V247">
            <v>14669046</v>
          </cell>
          <cell r="W247">
            <v>14669046</v>
          </cell>
          <cell r="X247">
            <v>14669046</v>
          </cell>
          <cell r="Y247">
            <v>14669046</v>
          </cell>
          <cell r="Z247">
            <v>14669046</v>
          </cell>
          <cell r="AA247">
            <v>14628966.4</v>
          </cell>
          <cell r="AB247">
            <v>14628966.800000001</v>
          </cell>
          <cell r="AC247">
            <v>14628967.199999999</v>
          </cell>
          <cell r="AD247">
            <v>12312501.924999997</v>
          </cell>
          <cell r="AE247">
            <v>12460099.049999997</v>
          </cell>
          <cell r="AF247">
            <v>12751953.299999997</v>
          </cell>
          <cell r="AG247">
            <v>13043807.549999999</v>
          </cell>
          <cell r="AH247">
            <v>13335661.80208333</v>
          </cell>
          <cell r="AI247">
            <v>13627516.058333332</v>
          </cell>
          <cell r="AJ247">
            <v>13919370.314583333</v>
          </cell>
          <cell r="AK247">
            <v>14211224.570833333</v>
          </cell>
          <cell r="AL247">
            <v>14503078.831250003</v>
          </cell>
          <cell r="AM247">
            <v>14649005.985416666</v>
          </cell>
          <cell r="AN247">
            <v>14650676.047916666</v>
          </cell>
          <cell r="AO247">
            <v>14655686.143750003</v>
          </cell>
          <cell r="AR247" t="str">
            <v>50b</v>
          </cell>
        </row>
        <row r="248">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R248" t="str">
            <v>50b</v>
          </cell>
        </row>
        <row r="249">
          <cell r="R249">
            <v>1010.28</v>
          </cell>
          <cell r="S249">
            <v>10698.53</v>
          </cell>
          <cell r="T249">
            <v>0</v>
          </cell>
          <cell r="U249">
            <v>11096.26</v>
          </cell>
          <cell r="V249">
            <v>195.29</v>
          </cell>
          <cell r="W249">
            <v>0</v>
          </cell>
          <cell r="X249">
            <v>20225.189999999999</v>
          </cell>
          <cell r="Y249">
            <v>0</v>
          </cell>
          <cell r="Z249">
            <v>173.18</v>
          </cell>
          <cell r="AA249">
            <v>0</v>
          </cell>
          <cell r="AB249">
            <v>1990.01</v>
          </cell>
          <cell r="AC249">
            <v>153.69</v>
          </cell>
          <cell r="AD249">
            <v>25609.934583333335</v>
          </cell>
          <cell r="AE249">
            <v>18791.937916666666</v>
          </cell>
          <cell r="AF249">
            <v>12490.864583333334</v>
          </cell>
          <cell r="AG249">
            <v>7701.9749999999995</v>
          </cell>
          <cell r="AH249">
            <v>4889.163333333333</v>
          </cell>
          <cell r="AI249">
            <v>4330.9191666666666</v>
          </cell>
          <cell r="AJ249">
            <v>4417.46875</v>
          </cell>
          <cell r="AK249">
            <v>4065.0879166666668</v>
          </cell>
          <cell r="AL249">
            <v>3601.0116666666668</v>
          </cell>
          <cell r="AM249">
            <v>3611.5608333333334</v>
          </cell>
          <cell r="AN249">
            <v>3697.8112500000002</v>
          </cell>
          <cell r="AO249">
            <v>3788.7987500000004</v>
          </cell>
          <cell r="AR249" t="str">
            <v>50a</v>
          </cell>
        </row>
        <row r="250">
          <cell r="R250">
            <v>0</v>
          </cell>
          <cell r="S250">
            <v>0</v>
          </cell>
          <cell r="T250">
            <v>0</v>
          </cell>
          <cell r="U250">
            <v>0</v>
          </cell>
          <cell r="V250">
            <v>0</v>
          </cell>
          <cell r="W250">
            <v>0</v>
          </cell>
          <cell r="X250">
            <v>0</v>
          </cell>
          <cell r="Y250">
            <v>0</v>
          </cell>
          <cell r="Z250">
            <v>0</v>
          </cell>
          <cell r="AA250">
            <v>0</v>
          </cell>
          <cell r="AB250">
            <v>0</v>
          </cell>
          <cell r="AC250">
            <v>0</v>
          </cell>
          <cell r="AD250">
            <v>-8586.4500000000007</v>
          </cell>
          <cell r="AE250">
            <v>-6500.8450000000003</v>
          </cell>
          <cell r="AF250">
            <v>-5623.4625000000005</v>
          </cell>
          <cell r="AG250">
            <v>-5028.0854166666677</v>
          </cell>
          <cell r="AH250">
            <v>-3506.4912500000005</v>
          </cell>
          <cell r="AI250">
            <v>-2903.5045833333334</v>
          </cell>
          <cell r="AJ250">
            <v>-2576.6149999999998</v>
          </cell>
          <cell r="AK250">
            <v>-1652.3812500000001</v>
          </cell>
          <cell r="AL250">
            <v>-1212.8475000000001</v>
          </cell>
          <cell r="AM250">
            <v>-836.04500000000007</v>
          </cell>
          <cell r="AN250">
            <v>-229.62125</v>
          </cell>
          <cell r="AO250">
            <v>0</v>
          </cell>
          <cell r="AR250" t="str">
            <v>50a</v>
          </cell>
        </row>
        <row r="251">
          <cell r="R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cell r="AI251">
            <v>0</v>
          </cell>
          <cell r="AJ251">
            <v>0</v>
          </cell>
          <cell r="AK251">
            <v>0</v>
          </cell>
          <cell r="AL251">
            <v>0</v>
          </cell>
          <cell r="AM251">
            <v>0</v>
          </cell>
          <cell r="AN251">
            <v>0</v>
          </cell>
          <cell r="AO251">
            <v>0</v>
          </cell>
          <cell r="AR251" t="str">
            <v>50a</v>
          </cell>
        </row>
        <row r="252">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R252" t="str">
            <v>50a</v>
          </cell>
        </row>
        <row r="253">
          <cell r="R253">
            <v>0</v>
          </cell>
          <cell r="S253">
            <v>0</v>
          </cell>
          <cell r="T253">
            <v>0</v>
          </cell>
          <cell r="U253">
            <v>0</v>
          </cell>
          <cell r="V253">
            <v>0</v>
          </cell>
          <cell r="W253">
            <v>0</v>
          </cell>
          <cell r="X253">
            <v>0</v>
          </cell>
          <cell r="Y253">
            <v>0</v>
          </cell>
          <cell r="Z253">
            <v>0</v>
          </cell>
          <cell r="AA253">
            <v>0</v>
          </cell>
          <cell r="AB253">
            <v>0</v>
          </cell>
          <cell r="AC253">
            <v>0</v>
          </cell>
          <cell r="AD253">
            <v>0</v>
          </cell>
          <cell r="AE253">
            <v>0</v>
          </cell>
          <cell r="AF253">
            <v>0</v>
          </cell>
          <cell r="AG253">
            <v>0</v>
          </cell>
          <cell r="AH253">
            <v>0</v>
          </cell>
          <cell r="AI253">
            <v>0</v>
          </cell>
          <cell r="AJ253">
            <v>0</v>
          </cell>
          <cell r="AK253">
            <v>0</v>
          </cell>
          <cell r="AL253">
            <v>0</v>
          </cell>
          <cell r="AM253">
            <v>0</v>
          </cell>
          <cell r="AN253">
            <v>0</v>
          </cell>
          <cell r="AO253">
            <v>0</v>
          </cell>
          <cell r="AR253" t="str">
            <v>50b</v>
          </cell>
        </row>
        <row r="254">
          <cell r="R254">
            <v>0</v>
          </cell>
          <cell r="S254">
            <v>-24</v>
          </cell>
          <cell r="T254">
            <v>-72</v>
          </cell>
          <cell r="U254">
            <v>-12</v>
          </cell>
          <cell r="V254">
            <v>0</v>
          </cell>
          <cell r="W254">
            <v>0</v>
          </cell>
          <cell r="X254">
            <v>0</v>
          </cell>
          <cell r="Y254">
            <v>0</v>
          </cell>
          <cell r="Z254">
            <v>0</v>
          </cell>
          <cell r="AA254">
            <v>0</v>
          </cell>
          <cell r="AB254">
            <v>0</v>
          </cell>
          <cell r="AC254">
            <v>0</v>
          </cell>
          <cell r="AD254">
            <v>0</v>
          </cell>
          <cell r="AE254">
            <v>-1</v>
          </cell>
          <cell r="AF254">
            <v>-5</v>
          </cell>
          <cell r="AG254">
            <v>-8.5</v>
          </cell>
          <cell r="AH254">
            <v>-9</v>
          </cell>
          <cell r="AI254">
            <v>-9</v>
          </cell>
          <cell r="AJ254">
            <v>-9</v>
          </cell>
          <cell r="AK254">
            <v>-9</v>
          </cell>
          <cell r="AL254">
            <v>-9</v>
          </cell>
          <cell r="AM254">
            <v>-9</v>
          </cell>
          <cell r="AN254">
            <v>-9</v>
          </cell>
          <cell r="AO254">
            <v>-9</v>
          </cell>
          <cell r="AR254" t="str">
            <v>50a</v>
          </cell>
        </row>
        <row r="255">
          <cell r="R255">
            <v>277725.59000000003</v>
          </cell>
          <cell r="S255">
            <v>277725.59000000003</v>
          </cell>
          <cell r="T255">
            <v>276649.83</v>
          </cell>
          <cell r="U255">
            <v>276649.83</v>
          </cell>
          <cell r="V255">
            <v>274778.95</v>
          </cell>
          <cell r="W255">
            <v>271916.31</v>
          </cell>
          <cell r="X255">
            <v>271916.31</v>
          </cell>
          <cell r="Y255">
            <v>271916.31</v>
          </cell>
          <cell r="Z255">
            <v>271916.31</v>
          </cell>
          <cell r="AA255">
            <v>270514.46999999997</v>
          </cell>
          <cell r="AB255">
            <v>270514.46999999997</v>
          </cell>
          <cell r="AC255">
            <v>266178.71000000002</v>
          </cell>
          <cell r="AD255">
            <v>291520.8</v>
          </cell>
          <cell r="AE255">
            <v>289558.61999999994</v>
          </cell>
          <cell r="AF255">
            <v>287677.27333333326</v>
          </cell>
          <cell r="AG255">
            <v>285912.10666666663</v>
          </cell>
          <cell r="AH255">
            <v>284174</v>
          </cell>
          <cell r="AI255">
            <v>282302.53666666668</v>
          </cell>
          <cell r="AJ255">
            <v>280614.95666666667</v>
          </cell>
          <cell r="AK255">
            <v>279261.1166666667</v>
          </cell>
          <cell r="AL255">
            <v>278001.73000000004</v>
          </cell>
          <cell r="AM255">
            <v>276736.95333333337</v>
          </cell>
          <cell r="AN255">
            <v>275466.78666666668</v>
          </cell>
          <cell r="AO255">
            <v>274015.96333333332</v>
          </cell>
          <cell r="AR255" t="str">
            <v>50a</v>
          </cell>
        </row>
        <row r="256">
          <cell r="R256">
            <v>4417994.12</v>
          </cell>
          <cell r="S256">
            <v>4244405.3499999996</v>
          </cell>
          <cell r="T256">
            <v>4410152.4400000004</v>
          </cell>
          <cell r="U256">
            <v>4607093.16</v>
          </cell>
          <cell r="V256">
            <v>4715932.38</v>
          </cell>
          <cell r="W256">
            <v>4501050.78</v>
          </cell>
          <cell r="X256">
            <v>4590097.07</v>
          </cell>
          <cell r="Y256">
            <v>4795002.2699999996</v>
          </cell>
          <cell r="Z256">
            <v>5025271.3499999996</v>
          </cell>
          <cell r="AA256">
            <v>5340321.97</v>
          </cell>
          <cell r="AB256">
            <v>5431759.7599999998</v>
          </cell>
          <cell r="AC256">
            <v>5813712.1399999997</v>
          </cell>
          <cell r="AD256">
            <v>3249789.6679166663</v>
          </cell>
          <cell r="AE256">
            <v>3396265.9333333331</v>
          </cell>
          <cell r="AF256">
            <v>3540863.1779166665</v>
          </cell>
          <cell r="AG256">
            <v>3691615.4345833329</v>
          </cell>
          <cell r="AH256">
            <v>3851593.8341666665</v>
          </cell>
          <cell r="AI256">
            <v>3999349.7891666666</v>
          </cell>
          <cell r="AJ256">
            <v>4126649.4275000007</v>
          </cell>
          <cell r="AK256">
            <v>4249714.0941666672</v>
          </cell>
          <cell r="AL256">
            <v>4367454.4337500008</v>
          </cell>
          <cell r="AM256">
            <v>4489676.1137500005</v>
          </cell>
          <cell r="AN256">
            <v>4627058.9433333343</v>
          </cell>
          <cell r="AO256">
            <v>4762040.9370833328</v>
          </cell>
          <cell r="AR256" t="str">
            <v>50a</v>
          </cell>
        </row>
        <row r="257">
          <cell r="R257">
            <v>17264.25</v>
          </cell>
          <cell r="S257">
            <v>17264.25</v>
          </cell>
          <cell r="T257">
            <v>17071.240000000002</v>
          </cell>
          <cell r="U257">
            <v>0</v>
          </cell>
          <cell r="V257">
            <v>0</v>
          </cell>
          <cell r="W257">
            <v>5326.65</v>
          </cell>
          <cell r="X257">
            <v>6197.61</v>
          </cell>
          <cell r="Y257">
            <v>5994.18</v>
          </cell>
          <cell r="Z257">
            <v>6043.16</v>
          </cell>
          <cell r="AA257">
            <v>5920.46</v>
          </cell>
          <cell r="AB257">
            <v>5622.76</v>
          </cell>
          <cell r="AC257">
            <v>11509.75</v>
          </cell>
          <cell r="AD257">
            <v>6364.5408333333335</v>
          </cell>
          <cell r="AE257">
            <v>6186.7833333333328</v>
          </cell>
          <cell r="AF257">
            <v>5986.8591666666662</v>
          </cell>
          <cell r="AG257">
            <v>5095.7754166666673</v>
          </cell>
          <cell r="AH257">
            <v>4301.6450000000004</v>
          </cell>
          <cell r="AI257">
            <v>4523.5887499999999</v>
          </cell>
          <cell r="AJ257">
            <v>5003.7662500000006</v>
          </cell>
          <cell r="AK257">
            <v>5511.7575000000006</v>
          </cell>
          <cell r="AL257">
            <v>6012.4800000000005</v>
          </cell>
          <cell r="AM257">
            <v>6510.1308333333336</v>
          </cell>
          <cell r="AN257">
            <v>6991.0983333333352</v>
          </cell>
          <cell r="AO257">
            <v>7704.952916666668</v>
          </cell>
          <cell r="AR257" t="str">
            <v>50a</v>
          </cell>
        </row>
        <row r="258">
          <cell r="R258">
            <v>0</v>
          </cell>
          <cell r="S258">
            <v>0</v>
          </cell>
          <cell r="T258">
            <v>0</v>
          </cell>
          <cell r="U258">
            <v>0</v>
          </cell>
          <cell r="V258">
            <v>0</v>
          </cell>
          <cell r="W258">
            <v>305</v>
          </cell>
          <cell r="X258">
            <v>305</v>
          </cell>
          <cell r="Y258">
            <v>0</v>
          </cell>
          <cell r="Z258">
            <v>0</v>
          </cell>
          <cell r="AA258">
            <v>0</v>
          </cell>
          <cell r="AB258">
            <v>0</v>
          </cell>
          <cell r="AC258">
            <v>0</v>
          </cell>
          <cell r="AD258">
            <v>0</v>
          </cell>
          <cell r="AE258">
            <v>0</v>
          </cell>
          <cell r="AF258">
            <v>0</v>
          </cell>
          <cell r="AG258">
            <v>0</v>
          </cell>
          <cell r="AH258">
            <v>0</v>
          </cell>
          <cell r="AI258">
            <v>12.708333333333334</v>
          </cell>
          <cell r="AJ258">
            <v>38.125</v>
          </cell>
          <cell r="AK258">
            <v>50.833333333333336</v>
          </cell>
          <cell r="AL258">
            <v>50.833333333333336</v>
          </cell>
          <cell r="AM258">
            <v>50.833333333333336</v>
          </cell>
          <cell r="AN258">
            <v>50.833333333333336</v>
          </cell>
          <cell r="AO258">
            <v>50.833333333333336</v>
          </cell>
          <cell r="AR258" t="str">
            <v>50a</v>
          </cell>
        </row>
        <row r="259">
          <cell r="R259">
            <v>0</v>
          </cell>
          <cell r="S259">
            <v>123900.91</v>
          </cell>
          <cell r="T259">
            <v>126519.14</v>
          </cell>
          <cell r="U259">
            <v>0</v>
          </cell>
          <cell r="V259">
            <v>58116.22</v>
          </cell>
          <cell r="W259">
            <v>0</v>
          </cell>
          <cell r="X259">
            <v>45346.15</v>
          </cell>
          <cell r="Y259">
            <v>45564.77</v>
          </cell>
          <cell r="Z259">
            <v>42737.64</v>
          </cell>
          <cell r="AA259">
            <v>0</v>
          </cell>
          <cell r="AB259">
            <v>47342.5</v>
          </cell>
          <cell r="AC259">
            <v>45204.47</v>
          </cell>
          <cell r="AD259">
            <v>53806.902916666666</v>
          </cell>
          <cell r="AE259">
            <v>55758.699583333335</v>
          </cell>
          <cell r="AF259">
            <v>63031.387083333335</v>
          </cell>
          <cell r="AG259">
            <v>56606.093333333345</v>
          </cell>
          <cell r="AH259">
            <v>46742.949583333335</v>
          </cell>
          <cell r="AI259">
            <v>44804.747499999998</v>
          </cell>
          <cell r="AJ259">
            <v>44164.918333333335</v>
          </cell>
          <cell r="AK259">
            <v>47179.362499999996</v>
          </cell>
          <cell r="AL259">
            <v>48768.878750000003</v>
          </cell>
          <cell r="AM259">
            <v>46988.043750000004</v>
          </cell>
          <cell r="AN259">
            <v>44969.895000000011</v>
          </cell>
          <cell r="AO259">
            <v>44685.652083333342</v>
          </cell>
          <cell r="AR259" t="str">
            <v>50a</v>
          </cell>
        </row>
        <row r="260">
          <cell r="R260">
            <v>9546880.2200000007</v>
          </cell>
          <cell r="S260">
            <v>9560927.2300000004</v>
          </cell>
          <cell r="T260">
            <v>10981546.210000001</v>
          </cell>
          <cell r="U260">
            <v>10275321.93</v>
          </cell>
          <cell r="V260">
            <v>12282219.560000001</v>
          </cell>
          <cell r="W260">
            <v>11604314.27</v>
          </cell>
          <cell r="X260">
            <v>10984031.359999999</v>
          </cell>
          <cell r="Y260">
            <v>9382520.0399999991</v>
          </cell>
          <cell r="Z260">
            <v>11233094.51</v>
          </cell>
          <cell r="AA260">
            <v>9293783.0700000003</v>
          </cell>
          <cell r="AB260">
            <v>7734180.7699999996</v>
          </cell>
          <cell r="AC260">
            <v>10997239.449999999</v>
          </cell>
          <cell r="AD260">
            <v>10022385.299166666</v>
          </cell>
          <cell r="AE260">
            <v>10075250.229166666</v>
          </cell>
          <cell r="AF260">
            <v>10162686.707500001</v>
          </cell>
          <cell r="AG260">
            <v>10247160.977500001</v>
          </cell>
          <cell r="AH260">
            <v>10412140.242083333</v>
          </cell>
          <cell r="AI260">
            <v>10664339.872916669</v>
          </cell>
          <cell r="AJ260">
            <v>10774153.425000001</v>
          </cell>
          <cell r="AK260">
            <v>10706112.645833334</v>
          </cell>
          <cell r="AL260">
            <v>10630249.10375</v>
          </cell>
          <cell r="AM260">
            <v>10593603.147916667</v>
          </cell>
          <cell r="AN260">
            <v>10494815.047500001</v>
          </cell>
          <cell r="AO260">
            <v>10374209.53125</v>
          </cell>
          <cell r="AR260" t="str">
            <v>50a</v>
          </cell>
        </row>
        <row r="261">
          <cell r="R261">
            <v>65093539.770000003</v>
          </cell>
          <cell r="S261">
            <v>64822348.490000002</v>
          </cell>
          <cell r="T261">
            <v>62836406.340000004</v>
          </cell>
          <cell r="U261">
            <v>62836406.340000004</v>
          </cell>
          <cell r="V261">
            <v>62836406.340000004</v>
          </cell>
          <cell r="W261">
            <v>62836406.340000004</v>
          </cell>
          <cell r="X261">
            <v>62836406.340000004</v>
          </cell>
          <cell r="Y261">
            <v>62836406.340000004</v>
          </cell>
          <cell r="Z261">
            <v>62836406.340000004</v>
          </cell>
          <cell r="AA261">
            <v>62836406.340000004</v>
          </cell>
          <cell r="AB261">
            <v>62836406.340000004</v>
          </cell>
          <cell r="AC261">
            <v>62836406.340000004</v>
          </cell>
          <cell r="AD261">
            <v>65932849.07249999</v>
          </cell>
          <cell r="AE261">
            <v>65776910.621666662</v>
          </cell>
          <cell r="AF261">
            <v>65528344.220416665</v>
          </cell>
          <cell r="AG261">
            <v>65197030.22958333</v>
          </cell>
          <cell r="AH261">
            <v>64865716.238750003</v>
          </cell>
          <cell r="AI261">
            <v>64586671.806666672</v>
          </cell>
          <cell r="AJ261">
            <v>64359896.933333345</v>
          </cell>
          <cell r="AK261">
            <v>64133122.06000001</v>
          </cell>
          <cell r="AL261">
            <v>63906347.18666669</v>
          </cell>
          <cell r="AM261">
            <v>63679572.313333355</v>
          </cell>
          <cell r="AN261">
            <v>63472137.650416695</v>
          </cell>
          <cell r="AO261">
            <v>63284043.197916687</v>
          </cell>
          <cell r="AR261" t="str">
            <v>50b</v>
          </cell>
        </row>
        <row r="262">
          <cell r="R262">
            <v>1448.24</v>
          </cell>
          <cell r="S262">
            <v>1448.24</v>
          </cell>
          <cell r="T262">
            <v>0</v>
          </cell>
          <cell r="U262">
            <v>0</v>
          </cell>
          <cell r="V262">
            <v>0</v>
          </cell>
          <cell r="W262">
            <v>0</v>
          </cell>
          <cell r="X262">
            <v>0</v>
          </cell>
          <cell r="Y262">
            <v>0</v>
          </cell>
          <cell r="Z262">
            <v>0</v>
          </cell>
          <cell r="AA262">
            <v>0</v>
          </cell>
          <cell r="AB262">
            <v>0</v>
          </cell>
          <cell r="AC262">
            <v>0</v>
          </cell>
          <cell r="AD262">
            <v>816.1350000000001</v>
          </cell>
          <cell r="AE262">
            <v>987.77750000000003</v>
          </cell>
          <cell r="AF262">
            <v>1124.1833333333332</v>
          </cell>
          <cell r="AG262">
            <v>1071.7233333333331</v>
          </cell>
          <cell r="AH262">
            <v>1000.9033333333333</v>
          </cell>
          <cell r="AI262">
            <v>905.15000000000009</v>
          </cell>
          <cell r="AJ262">
            <v>784.46333333333348</v>
          </cell>
          <cell r="AK262">
            <v>663.77666666666664</v>
          </cell>
          <cell r="AL262">
            <v>543.09</v>
          </cell>
          <cell r="AM262">
            <v>422.40333333333336</v>
          </cell>
          <cell r="AN262">
            <v>301.71666666666664</v>
          </cell>
          <cell r="AO262">
            <v>241.37333333333333</v>
          </cell>
          <cell r="AR262" t="str">
            <v>50b</v>
          </cell>
        </row>
        <row r="263">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row>
        <row r="264">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R264" t="str">
            <v>50b</v>
          </cell>
        </row>
        <row r="265">
          <cell r="R265">
            <v>0</v>
          </cell>
          <cell r="S265">
            <v>0</v>
          </cell>
          <cell r="T265">
            <v>0</v>
          </cell>
          <cell r="U265">
            <v>0</v>
          </cell>
          <cell r="V265">
            <v>0</v>
          </cell>
          <cell r="W265">
            <v>0</v>
          </cell>
          <cell r="X265">
            <v>0</v>
          </cell>
          <cell r="Y265">
            <v>0</v>
          </cell>
          <cell r="Z265">
            <v>0</v>
          </cell>
          <cell r="AA265">
            <v>0</v>
          </cell>
          <cell r="AB265">
            <v>0</v>
          </cell>
          <cell r="AC265">
            <v>0</v>
          </cell>
          <cell r="AD265">
            <v>-531.59875</v>
          </cell>
          <cell r="AE265">
            <v>200.45833333333334</v>
          </cell>
          <cell r="AF265">
            <v>200.45833333333334</v>
          </cell>
          <cell r="AG265">
            <v>200.45833333333334</v>
          </cell>
          <cell r="AH265">
            <v>200.45833333333334</v>
          </cell>
          <cell r="AI265">
            <v>200.45833333333334</v>
          </cell>
          <cell r="AJ265">
            <v>200.45833333333334</v>
          </cell>
          <cell r="AK265">
            <v>200.45833333333334</v>
          </cell>
          <cell r="AL265">
            <v>100.22916666666667</v>
          </cell>
          <cell r="AM265">
            <v>0</v>
          </cell>
          <cell r="AN265">
            <v>0</v>
          </cell>
          <cell r="AO265">
            <v>0</v>
          </cell>
          <cell r="AR265" t="str">
            <v>50b</v>
          </cell>
        </row>
        <row r="266">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row>
        <row r="267">
          <cell r="R267">
            <v>0</v>
          </cell>
          <cell r="S267">
            <v>0</v>
          </cell>
          <cell r="T267">
            <v>0</v>
          </cell>
          <cell r="U267">
            <v>0</v>
          </cell>
          <cell r="V267">
            <v>0</v>
          </cell>
          <cell r="W267">
            <v>0</v>
          </cell>
          <cell r="X267">
            <v>0</v>
          </cell>
          <cell r="Y267">
            <v>0</v>
          </cell>
          <cell r="Z267">
            <v>0</v>
          </cell>
          <cell r="AA267">
            <v>0</v>
          </cell>
          <cell r="AB267">
            <v>0</v>
          </cell>
          <cell r="AC267">
            <v>0</v>
          </cell>
          <cell r="AD267">
            <v>7833.3462499999996</v>
          </cell>
          <cell r="AE267">
            <v>2611.1154166666665</v>
          </cell>
          <cell r="AF267">
            <v>0</v>
          </cell>
          <cell r="AG267">
            <v>0</v>
          </cell>
          <cell r="AH267">
            <v>0</v>
          </cell>
          <cell r="AI267">
            <v>0</v>
          </cell>
          <cell r="AJ267">
            <v>0</v>
          </cell>
          <cell r="AK267">
            <v>0</v>
          </cell>
          <cell r="AL267">
            <v>0</v>
          </cell>
          <cell r="AM267">
            <v>0</v>
          </cell>
          <cell r="AN267">
            <v>0</v>
          </cell>
          <cell r="AO267">
            <v>0</v>
          </cell>
          <cell r="AR267" t="str">
            <v>50b</v>
          </cell>
        </row>
        <row r="268">
          <cell r="R268">
            <v>0</v>
          </cell>
          <cell r="S268">
            <v>0</v>
          </cell>
          <cell r="T268">
            <v>0</v>
          </cell>
          <cell r="U268">
            <v>0</v>
          </cell>
          <cell r="V268">
            <v>0</v>
          </cell>
          <cell r="W268">
            <v>0</v>
          </cell>
          <cell r="X268">
            <v>0</v>
          </cell>
          <cell r="Y268">
            <v>0</v>
          </cell>
          <cell r="Z268">
            <v>0</v>
          </cell>
          <cell r="AA268">
            <v>0</v>
          </cell>
          <cell r="AB268">
            <v>0</v>
          </cell>
          <cell r="AC268">
            <v>0</v>
          </cell>
          <cell r="AD268">
            <v>188105.28749999998</v>
          </cell>
          <cell r="AE268">
            <v>63339.86250000001</v>
          </cell>
          <cell r="AF268">
            <v>903.97500000000002</v>
          </cell>
          <cell r="AG268">
            <v>797.625</v>
          </cell>
          <cell r="AH268">
            <v>691.27499999999998</v>
          </cell>
          <cell r="AI268">
            <v>584.92500000000007</v>
          </cell>
          <cell r="AJ268">
            <v>478.57500000000005</v>
          </cell>
          <cell r="AK268">
            <v>372.22500000000008</v>
          </cell>
          <cell r="AL268">
            <v>265.875</v>
          </cell>
          <cell r="AM268">
            <v>159.52500000000001</v>
          </cell>
          <cell r="AN268">
            <v>53.175000000000004</v>
          </cell>
          <cell r="AO268">
            <v>0</v>
          </cell>
        </row>
        <row r="269">
          <cell r="R269">
            <v>46944.1</v>
          </cell>
          <cell r="S269">
            <v>77961.98</v>
          </cell>
          <cell r="T269">
            <v>0</v>
          </cell>
          <cell r="U269">
            <v>58881.48</v>
          </cell>
          <cell r="V269">
            <v>105963</v>
          </cell>
          <cell r="W269">
            <v>0</v>
          </cell>
          <cell r="X269">
            <v>58748.72</v>
          </cell>
          <cell r="Y269">
            <v>0</v>
          </cell>
          <cell r="Z269">
            <v>0</v>
          </cell>
          <cell r="AA269">
            <v>51812.62</v>
          </cell>
          <cell r="AB269">
            <v>0</v>
          </cell>
          <cell r="AC269">
            <v>37507.379999999997</v>
          </cell>
          <cell r="AD269">
            <v>57728.618333333339</v>
          </cell>
          <cell r="AE269">
            <v>59470.438333333324</v>
          </cell>
          <cell r="AF269">
            <v>55977.652083333327</v>
          </cell>
          <cell r="AG269">
            <v>47969.282916666656</v>
          </cell>
          <cell r="AH269">
            <v>42358.3825</v>
          </cell>
          <cell r="AI269">
            <v>39524.969166666669</v>
          </cell>
          <cell r="AJ269">
            <v>41972.832499999997</v>
          </cell>
          <cell r="AK269">
            <v>42634.36583333333</v>
          </cell>
          <cell r="AL269">
            <v>38034.85</v>
          </cell>
          <cell r="AM269">
            <v>35763.040000000001</v>
          </cell>
          <cell r="AN269">
            <v>34831.870416666665</v>
          </cell>
          <cell r="AO269">
            <v>34922.1325</v>
          </cell>
          <cell r="AR269" t="str">
            <v>50a</v>
          </cell>
        </row>
        <row r="270">
          <cell r="R270">
            <v>333512.17</v>
          </cell>
          <cell r="S270">
            <v>266471.24</v>
          </cell>
          <cell r="T270">
            <v>246117.78</v>
          </cell>
          <cell r="U270">
            <v>292849.09000000003</v>
          </cell>
          <cell r="V270">
            <v>319638.89</v>
          </cell>
          <cell r="W270">
            <v>332480.3</v>
          </cell>
          <cell r="X270">
            <v>369931.39</v>
          </cell>
          <cell r="Y270">
            <v>391391.75</v>
          </cell>
          <cell r="Z270">
            <v>522506.7</v>
          </cell>
          <cell r="AA270">
            <v>665145.57999999996</v>
          </cell>
          <cell r="AB270">
            <v>690545.03</v>
          </cell>
          <cell r="AC270">
            <v>655619.65</v>
          </cell>
          <cell r="AD270">
            <v>53744.328749999993</v>
          </cell>
          <cell r="AE270">
            <v>78743.637499999997</v>
          </cell>
          <cell r="AF270">
            <v>100101.51333333332</v>
          </cell>
          <cell r="AG270">
            <v>122558.46625</v>
          </cell>
          <cell r="AH270">
            <v>148078.79875000002</v>
          </cell>
          <cell r="AI270">
            <v>175250.43166666667</v>
          </cell>
          <cell r="AJ270">
            <v>204517.58541666667</v>
          </cell>
          <cell r="AK270">
            <v>236239.38291666668</v>
          </cell>
          <cell r="AL270">
            <v>274318.48500000004</v>
          </cell>
          <cell r="AM270">
            <v>323803.9966666667</v>
          </cell>
          <cell r="AN270">
            <v>371717.08208333334</v>
          </cell>
          <cell r="AO270">
            <v>407883.28291666665</v>
          </cell>
          <cell r="AR270" t="str">
            <v>50a</v>
          </cell>
        </row>
        <row r="271">
          <cell r="R271">
            <v>1961.31</v>
          </cell>
          <cell r="S271">
            <v>1878.87</v>
          </cell>
          <cell r="T271">
            <v>2799.94</v>
          </cell>
          <cell r="U271">
            <v>2615.6999999999998</v>
          </cell>
          <cell r="V271">
            <v>2540.6999999999998</v>
          </cell>
          <cell r="W271">
            <v>2390.6999999999998</v>
          </cell>
          <cell r="X271">
            <v>2115.6999999999998</v>
          </cell>
          <cell r="Y271">
            <v>1890.7</v>
          </cell>
          <cell r="Z271">
            <v>1890.7</v>
          </cell>
          <cell r="AA271">
            <v>528.51</v>
          </cell>
          <cell r="AB271">
            <v>453.51</v>
          </cell>
          <cell r="AC271">
            <v>453.51</v>
          </cell>
          <cell r="AD271">
            <v>23863.189583333336</v>
          </cell>
          <cell r="AE271">
            <v>19345.064166666667</v>
          </cell>
          <cell r="AF271">
            <v>15178.689166666671</v>
          </cell>
          <cell r="AG271">
            <v>11213.744166666665</v>
          </cell>
          <cell r="AH271">
            <v>7343.4670833333339</v>
          </cell>
          <cell r="AI271">
            <v>3640.3266666666664</v>
          </cell>
          <cell r="AJ271">
            <v>1862.1149999999998</v>
          </cell>
          <cell r="AK271">
            <v>1918.0687500000001</v>
          </cell>
          <cell r="AL271">
            <v>2010.28</v>
          </cell>
          <cell r="AM271">
            <v>2081.7975000000001</v>
          </cell>
          <cell r="AN271">
            <v>2016.5141666666668</v>
          </cell>
          <cell r="AO271">
            <v>1864.7891666666667</v>
          </cell>
          <cell r="AR271" t="str">
            <v>50a</v>
          </cell>
        </row>
        <row r="272">
          <cell r="R272">
            <v>94807.26</v>
          </cell>
          <cell r="S272">
            <v>89808.06</v>
          </cell>
          <cell r="T272">
            <v>39435.360000000001</v>
          </cell>
          <cell r="U272">
            <v>13979.92</v>
          </cell>
          <cell r="V272">
            <v>15914.9</v>
          </cell>
          <cell r="W272">
            <v>5425.88</v>
          </cell>
          <cell r="X272">
            <v>1936.49</v>
          </cell>
          <cell r="Y272">
            <v>880.55</v>
          </cell>
          <cell r="Z272">
            <v>1019.04</v>
          </cell>
          <cell r="AA272">
            <v>675.75</v>
          </cell>
          <cell r="AB272">
            <v>995.72</v>
          </cell>
          <cell r="AC272">
            <v>675.75</v>
          </cell>
          <cell r="AD272">
            <v>247182.75791666671</v>
          </cell>
          <cell r="AE272">
            <v>212052.01166666663</v>
          </cell>
          <cell r="AF272">
            <v>182403.81208333335</v>
          </cell>
          <cell r="AG272">
            <v>159338.22500000001</v>
          </cell>
          <cell r="AH272">
            <v>137826.80000000002</v>
          </cell>
          <cell r="AI272">
            <v>115734.59333333332</v>
          </cell>
          <cell r="AJ272">
            <v>96228.26916666668</v>
          </cell>
          <cell r="AK272">
            <v>81496.807916666672</v>
          </cell>
          <cell r="AL272">
            <v>68071.487083333355</v>
          </cell>
          <cell r="AM272">
            <v>54394.687083333352</v>
          </cell>
          <cell r="AN272">
            <v>41066.49083333333</v>
          </cell>
          <cell r="AO272">
            <v>28307.957083333327</v>
          </cell>
          <cell r="AR272" t="str">
            <v>50a</v>
          </cell>
        </row>
        <row r="273">
          <cell r="R273">
            <v>478405.92</v>
          </cell>
          <cell r="S273">
            <v>438847.89</v>
          </cell>
          <cell r="T273">
            <v>413378.66</v>
          </cell>
          <cell r="U273">
            <v>357134.88</v>
          </cell>
          <cell r="V273">
            <v>330335.99</v>
          </cell>
          <cell r="W273">
            <v>287472.37</v>
          </cell>
          <cell r="X273">
            <v>268903.78000000003</v>
          </cell>
          <cell r="Y273">
            <v>256972.83</v>
          </cell>
          <cell r="Z273">
            <v>226925.56</v>
          </cell>
          <cell r="AA273">
            <v>203451.36</v>
          </cell>
          <cell r="AB273">
            <v>167261.44</v>
          </cell>
          <cell r="AC273">
            <v>156104.68</v>
          </cell>
          <cell r="AD273">
            <v>747027.18500000006</v>
          </cell>
          <cell r="AE273">
            <v>696433.01041666663</v>
          </cell>
          <cell r="AF273">
            <v>649511.25791666668</v>
          </cell>
          <cell r="AG273">
            <v>604148.71583333332</v>
          </cell>
          <cell r="AH273">
            <v>559997.2220833333</v>
          </cell>
          <cell r="AI273">
            <v>516417.07374999998</v>
          </cell>
          <cell r="AJ273">
            <v>473361.34</v>
          </cell>
          <cell r="AK273">
            <v>434203.27500000008</v>
          </cell>
          <cell r="AL273">
            <v>400729.33041666663</v>
          </cell>
          <cell r="AM273">
            <v>370996.9283333334</v>
          </cell>
          <cell r="AN273">
            <v>341826.1454166667</v>
          </cell>
          <cell r="AO273">
            <v>312934.53958333336</v>
          </cell>
          <cell r="AR273" t="str">
            <v>50a</v>
          </cell>
        </row>
        <row r="274">
          <cell r="R274">
            <v>75346.460000000006</v>
          </cell>
          <cell r="S274">
            <v>331091</v>
          </cell>
          <cell r="T274">
            <v>535324.87</v>
          </cell>
          <cell r="U274">
            <v>503768.29</v>
          </cell>
          <cell r="V274">
            <v>385533.27</v>
          </cell>
          <cell r="W274">
            <v>531164.63</v>
          </cell>
          <cell r="X274">
            <v>433839.65</v>
          </cell>
          <cell r="Y274">
            <v>264576.90000000002</v>
          </cell>
          <cell r="Z274">
            <v>532630.85</v>
          </cell>
          <cell r="AA274">
            <v>392597.86</v>
          </cell>
          <cell r="AB274">
            <v>179544.63</v>
          </cell>
          <cell r="AC274">
            <v>589513.21</v>
          </cell>
          <cell r="AD274">
            <v>482289.18666666659</v>
          </cell>
          <cell r="AE274">
            <v>472526.65625000006</v>
          </cell>
          <cell r="AF274">
            <v>497375.03166666668</v>
          </cell>
          <cell r="AG274">
            <v>525382.61083333334</v>
          </cell>
          <cell r="AH274">
            <v>539249.32666666666</v>
          </cell>
          <cell r="AI274">
            <v>553804.97750000004</v>
          </cell>
          <cell r="AJ274">
            <v>581600.72250000003</v>
          </cell>
          <cell r="AK274">
            <v>591590.05041666667</v>
          </cell>
          <cell r="AL274">
            <v>584668.19041666656</v>
          </cell>
          <cell r="AM274">
            <v>592188.39249999996</v>
          </cell>
          <cell r="AN274">
            <v>597273.6758333334</v>
          </cell>
          <cell r="AO274">
            <v>493965.66999999993</v>
          </cell>
          <cell r="AR274" t="str">
            <v>50b</v>
          </cell>
        </row>
        <row r="275">
          <cell r="R275">
            <v>0</v>
          </cell>
          <cell r="S275">
            <v>0</v>
          </cell>
          <cell r="T275">
            <v>0</v>
          </cell>
          <cell r="U275">
            <v>0</v>
          </cell>
          <cell r="V275">
            <v>0</v>
          </cell>
          <cell r="W275">
            <v>0</v>
          </cell>
          <cell r="X275">
            <v>0</v>
          </cell>
          <cell r="Y275">
            <v>0</v>
          </cell>
          <cell r="Z275">
            <v>0</v>
          </cell>
          <cell r="AA275">
            <v>0</v>
          </cell>
          <cell r="AB275">
            <v>0</v>
          </cell>
          <cell r="AC275">
            <v>0</v>
          </cell>
          <cell r="AD275">
            <v>102363.50041666668</v>
          </cell>
          <cell r="AE275">
            <v>82615.402500000011</v>
          </cell>
          <cell r="AF275">
            <v>61397.847916666673</v>
          </cell>
          <cell r="AG275">
            <v>36781.783750000002</v>
          </cell>
          <cell r="AH275">
            <v>12260.594583333334</v>
          </cell>
          <cell r="AI275">
            <v>0</v>
          </cell>
          <cell r="AJ275">
            <v>0</v>
          </cell>
          <cell r="AK275">
            <v>0</v>
          </cell>
          <cell r="AL275">
            <v>0</v>
          </cell>
          <cell r="AM275">
            <v>0</v>
          </cell>
          <cell r="AN275">
            <v>0</v>
          </cell>
          <cell r="AO275">
            <v>0</v>
          </cell>
          <cell r="AR275" t="str">
            <v>50b</v>
          </cell>
        </row>
        <row r="276">
          <cell r="R276">
            <v>0</v>
          </cell>
          <cell r="S276">
            <v>0</v>
          </cell>
          <cell r="T276">
            <v>0</v>
          </cell>
          <cell r="U276">
            <v>0</v>
          </cell>
          <cell r="V276">
            <v>0</v>
          </cell>
          <cell r="W276">
            <v>0</v>
          </cell>
          <cell r="X276">
            <v>0</v>
          </cell>
          <cell r="Y276">
            <v>0</v>
          </cell>
          <cell r="Z276">
            <v>0</v>
          </cell>
          <cell r="AA276">
            <v>0</v>
          </cell>
          <cell r="AB276">
            <v>0</v>
          </cell>
          <cell r="AC276">
            <v>0</v>
          </cell>
          <cell r="AD276">
            <v>13098.379166666668</v>
          </cell>
          <cell r="AE276">
            <v>11110.442083333333</v>
          </cell>
          <cell r="AF276">
            <v>8374.1854166666672</v>
          </cell>
          <cell r="AG276">
            <v>5282.9820833333333</v>
          </cell>
          <cell r="AH276">
            <v>2041.5495833333334</v>
          </cell>
          <cell r="AI276">
            <v>386.66666666666669</v>
          </cell>
          <cell r="AJ276">
            <v>348</v>
          </cell>
          <cell r="AK276">
            <v>270.66666666666669</v>
          </cell>
          <cell r="AL276">
            <v>193.33333333333334</v>
          </cell>
          <cell r="AM276">
            <v>116</v>
          </cell>
          <cell r="AN276">
            <v>38.666666666666664</v>
          </cell>
          <cell r="AO276">
            <v>0</v>
          </cell>
          <cell r="AR276" t="str">
            <v>50b</v>
          </cell>
        </row>
        <row r="277">
          <cell r="R277">
            <v>678889.25</v>
          </cell>
          <cell r="S277">
            <v>678889.25</v>
          </cell>
          <cell r="T277">
            <v>678889.25</v>
          </cell>
          <cell r="U277">
            <v>678889.25</v>
          </cell>
          <cell r="V277">
            <v>678889.25</v>
          </cell>
          <cell r="W277">
            <v>678889.25</v>
          </cell>
          <cell r="X277">
            <v>678889.25</v>
          </cell>
          <cell r="Y277">
            <v>516927.66</v>
          </cell>
          <cell r="Z277">
            <v>461865.66</v>
          </cell>
          <cell r="AA277">
            <v>516927.66</v>
          </cell>
          <cell r="AB277">
            <v>516927.66</v>
          </cell>
          <cell r="AC277">
            <v>516927.66</v>
          </cell>
          <cell r="AD277">
            <v>732065.47083333321</v>
          </cell>
          <cell r="AE277">
            <v>723777.27916666644</v>
          </cell>
          <cell r="AF277">
            <v>717595.98666666646</v>
          </cell>
          <cell r="AG277">
            <v>713521.59333333327</v>
          </cell>
          <cell r="AH277">
            <v>709447.19999999984</v>
          </cell>
          <cell r="AI277">
            <v>705372.80666666664</v>
          </cell>
          <cell r="AJ277">
            <v>701298.41333333321</v>
          </cell>
          <cell r="AK277">
            <v>690475.62041666673</v>
          </cell>
          <cell r="AL277">
            <v>670610.17791666661</v>
          </cell>
          <cell r="AM277">
            <v>650744.7354166666</v>
          </cell>
          <cell r="AN277">
            <v>633173.54291666672</v>
          </cell>
          <cell r="AO277">
            <v>615602.35041666671</v>
          </cell>
          <cell r="AR277" t="str">
            <v>50b</v>
          </cell>
        </row>
        <row r="278">
          <cell r="R278">
            <v>99497.51</v>
          </cell>
          <cell r="S278">
            <v>88642.77</v>
          </cell>
          <cell r="T278">
            <v>175941.5</v>
          </cell>
          <cell r="U278">
            <v>82199.899999999994</v>
          </cell>
          <cell r="V278">
            <v>80791.86</v>
          </cell>
          <cell r="W278">
            <v>56155.35</v>
          </cell>
          <cell r="X278">
            <v>62977.97</v>
          </cell>
          <cell r="Y278">
            <v>80864.39</v>
          </cell>
          <cell r="Z278">
            <v>158333.84</v>
          </cell>
          <cell r="AA278">
            <v>71311.03</v>
          </cell>
          <cell r="AB278">
            <v>156747.56</v>
          </cell>
          <cell r="AC278">
            <v>82289.5</v>
          </cell>
          <cell r="AD278">
            <v>168600.85874999998</v>
          </cell>
          <cell r="AE278">
            <v>156653.92874999999</v>
          </cell>
          <cell r="AF278">
            <v>146837.03333333333</v>
          </cell>
          <cell r="AG278">
            <v>136837.49875</v>
          </cell>
          <cell r="AH278">
            <v>124744.02999999998</v>
          </cell>
          <cell r="AI278">
            <v>115079.64083333332</v>
          </cell>
          <cell r="AJ278">
            <v>100815.42291666666</v>
          </cell>
          <cell r="AK278">
            <v>90918.158749999988</v>
          </cell>
          <cell r="AL278">
            <v>90918.776666666658</v>
          </cell>
          <cell r="AM278">
            <v>94090.877916666679</v>
          </cell>
          <cell r="AN278">
            <v>96956.622083333321</v>
          </cell>
          <cell r="AO278">
            <v>99920.594999999987</v>
          </cell>
          <cell r="AR278" t="str">
            <v>50b</v>
          </cell>
        </row>
        <row r="279">
          <cell r="R279">
            <v>0</v>
          </cell>
          <cell r="S279">
            <v>0</v>
          </cell>
          <cell r="T279">
            <v>0</v>
          </cell>
          <cell r="U279">
            <v>0</v>
          </cell>
          <cell r="V279">
            <v>0</v>
          </cell>
          <cell r="W279">
            <v>0</v>
          </cell>
          <cell r="X279">
            <v>0</v>
          </cell>
          <cell r="Y279">
            <v>0</v>
          </cell>
          <cell r="Z279">
            <v>0</v>
          </cell>
          <cell r="AA279">
            <v>0</v>
          </cell>
          <cell r="AB279">
            <v>0</v>
          </cell>
          <cell r="AC279">
            <v>0</v>
          </cell>
          <cell r="AD279">
            <v>153834.93</v>
          </cell>
          <cell r="AE279">
            <v>153834.93</v>
          </cell>
          <cell r="AF279">
            <v>153834.93</v>
          </cell>
          <cell r="AG279">
            <v>153834.93</v>
          </cell>
          <cell r="AH279">
            <v>76917.464999999997</v>
          </cell>
          <cell r="AI279">
            <v>0</v>
          </cell>
          <cell r="AJ279">
            <v>0</v>
          </cell>
          <cell r="AK279">
            <v>0</v>
          </cell>
          <cell r="AL279">
            <v>0</v>
          </cell>
          <cell r="AM279">
            <v>0</v>
          </cell>
          <cell r="AN279">
            <v>0</v>
          </cell>
          <cell r="AO279">
            <v>0</v>
          </cell>
          <cell r="AR279" t="str">
            <v>50b</v>
          </cell>
        </row>
        <row r="280">
          <cell r="R280">
            <v>0</v>
          </cell>
          <cell r="S280">
            <v>0</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R280" t="str">
            <v>50b</v>
          </cell>
        </row>
        <row r="281">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row>
        <row r="282">
          <cell r="R282">
            <v>-948447.56</v>
          </cell>
          <cell r="S282">
            <v>-902401.82</v>
          </cell>
          <cell r="T282">
            <v>-818691.45</v>
          </cell>
          <cell r="U282">
            <v>-718519.3</v>
          </cell>
          <cell r="V282">
            <v>-705506.51</v>
          </cell>
          <cell r="W282">
            <v>-670255.80000000005</v>
          </cell>
          <cell r="X282">
            <v>-562548.38</v>
          </cell>
          <cell r="Y282">
            <v>-556638.68000000005</v>
          </cell>
          <cell r="Z282">
            <v>-516022.5</v>
          </cell>
          <cell r="AA282">
            <v>-552130.56999999995</v>
          </cell>
          <cell r="AB282">
            <v>-652576.75</v>
          </cell>
          <cell r="AC282">
            <v>-733329.84</v>
          </cell>
          <cell r="AD282">
            <v>-799385.15583333338</v>
          </cell>
          <cell r="AE282">
            <v>-806043.07833333325</v>
          </cell>
          <cell r="AF282">
            <v>-808352.5</v>
          </cell>
          <cell r="AG282">
            <v>-806635.69874999998</v>
          </cell>
          <cell r="AH282">
            <v>-804690.66249999998</v>
          </cell>
          <cell r="AI282">
            <v>-801148.05874999997</v>
          </cell>
          <cell r="AJ282">
            <v>-790845.44291666674</v>
          </cell>
          <cell r="AK282">
            <v>-776577.30583333352</v>
          </cell>
          <cell r="AL282">
            <v>-761498.37666666659</v>
          </cell>
          <cell r="AM282">
            <v>-745152.39083333325</v>
          </cell>
          <cell r="AN282">
            <v>-722259.25458333327</v>
          </cell>
          <cell r="AO282">
            <v>-701311.47374999989</v>
          </cell>
          <cell r="AR282" t="str">
            <v>50b</v>
          </cell>
        </row>
        <row r="283">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R283" t="str">
            <v>50a</v>
          </cell>
        </row>
        <row r="284">
          <cell r="R284">
            <v>-551163.32999999996</v>
          </cell>
          <cell r="S284">
            <v>-512678.95</v>
          </cell>
          <cell r="T284">
            <v>-415797.28</v>
          </cell>
          <cell r="U284">
            <v>-311217.99</v>
          </cell>
          <cell r="V284">
            <v>-253137.69</v>
          </cell>
          <cell r="W284">
            <v>-184800.41</v>
          </cell>
          <cell r="X284">
            <v>-108200.94</v>
          </cell>
          <cell r="Y284">
            <v>-39851.68</v>
          </cell>
          <cell r="Z284">
            <v>-178753.09</v>
          </cell>
          <cell r="AA284">
            <v>-202349.83</v>
          </cell>
          <cell r="AB284">
            <v>-334705</v>
          </cell>
          <cell r="AC284">
            <v>-424703.92</v>
          </cell>
          <cell r="AD284">
            <v>-321486.04666666669</v>
          </cell>
          <cell r="AE284">
            <v>-334543.93166666664</v>
          </cell>
          <cell r="AF284">
            <v>-343420.77708333335</v>
          </cell>
          <cell r="AG284">
            <v>-347653.74374999997</v>
          </cell>
          <cell r="AH284">
            <v>-349214.07083333336</v>
          </cell>
          <cell r="AI284">
            <v>-349265.11041666672</v>
          </cell>
          <cell r="AJ284">
            <v>-346792.44875000004</v>
          </cell>
          <cell r="AK284">
            <v>-338990.17625000008</v>
          </cell>
          <cell r="AL284">
            <v>-332568.72625000007</v>
          </cell>
          <cell r="AM284">
            <v>-328294.49791666673</v>
          </cell>
          <cell r="AN284">
            <v>-311536.57875000004</v>
          </cell>
          <cell r="AO284">
            <v>-295889.62833333336</v>
          </cell>
        </row>
        <row r="285">
          <cell r="R285">
            <v>-41487700</v>
          </cell>
          <cell r="S285">
            <v>-41487700</v>
          </cell>
          <cell r="T285">
            <v>-41487700</v>
          </cell>
          <cell r="U285">
            <v>-41487700</v>
          </cell>
          <cell r="V285">
            <v>-41487700</v>
          </cell>
          <cell r="W285">
            <v>-41487700</v>
          </cell>
          <cell r="X285">
            <v>-41487700</v>
          </cell>
          <cell r="Y285">
            <v>-41487700</v>
          </cell>
          <cell r="Z285">
            <v>-41487700</v>
          </cell>
          <cell r="AA285">
            <v>-41487700</v>
          </cell>
          <cell r="AB285">
            <v>-41487700</v>
          </cell>
          <cell r="AC285">
            <v>-41487700</v>
          </cell>
          <cell r="AD285">
            <v>-41487700</v>
          </cell>
          <cell r="AE285">
            <v>-41487700</v>
          </cell>
          <cell r="AF285">
            <v>-41487700</v>
          </cell>
          <cell r="AG285">
            <v>-41487700</v>
          </cell>
          <cell r="AH285">
            <v>-41487700</v>
          </cell>
          <cell r="AI285">
            <v>-41487700</v>
          </cell>
          <cell r="AJ285">
            <v>-41487700</v>
          </cell>
          <cell r="AK285">
            <v>-41487700</v>
          </cell>
          <cell r="AL285">
            <v>-41487700</v>
          </cell>
          <cell r="AM285">
            <v>-41487700</v>
          </cell>
          <cell r="AN285">
            <v>-41487700</v>
          </cell>
          <cell r="AO285">
            <v>-41487700</v>
          </cell>
          <cell r="AR285" t="str">
            <v>50b</v>
          </cell>
        </row>
        <row r="286">
          <cell r="R286">
            <v>0</v>
          </cell>
          <cell r="S286">
            <v>0</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cell r="AH286">
            <v>0</v>
          </cell>
          <cell r="AI286">
            <v>0</v>
          </cell>
          <cell r="AJ286">
            <v>0</v>
          </cell>
          <cell r="AK286">
            <v>0</v>
          </cell>
          <cell r="AL286">
            <v>0</v>
          </cell>
          <cell r="AM286">
            <v>0</v>
          </cell>
          <cell r="AN286">
            <v>0</v>
          </cell>
          <cell r="AO286">
            <v>0</v>
          </cell>
          <cell r="AR286" t="str">
            <v>50b</v>
          </cell>
        </row>
        <row r="287">
          <cell r="R287">
            <v>1198763</v>
          </cell>
          <cell r="S287">
            <v>1144645</v>
          </cell>
          <cell r="T287">
            <v>1029248</v>
          </cell>
          <cell r="U287">
            <v>914498</v>
          </cell>
          <cell r="V287">
            <v>885225</v>
          </cell>
          <cell r="W287">
            <v>846972</v>
          </cell>
          <cell r="X287">
            <v>871272</v>
          </cell>
          <cell r="Y287">
            <v>859993</v>
          </cell>
          <cell r="Z287">
            <v>836195</v>
          </cell>
          <cell r="AA287">
            <v>939462</v>
          </cell>
          <cell r="AB287">
            <v>1064705</v>
          </cell>
          <cell r="AC287">
            <v>1157249</v>
          </cell>
          <cell r="AD287">
            <v>904106.20833333337</v>
          </cell>
          <cell r="AE287">
            <v>922514.04166666663</v>
          </cell>
          <cell r="AF287">
            <v>937326.83333333337</v>
          </cell>
          <cell r="AG287">
            <v>946806.16666666663</v>
          </cell>
          <cell r="AH287">
            <v>954982.125</v>
          </cell>
          <cell r="AI287">
            <v>963802.54166666663</v>
          </cell>
          <cell r="AJ287">
            <v>970522.20833333337</v>
          </cell>
          <cell r="AK287">
            <v>974080.33333333337</v>
          </cell>
          <cell r="AL287">
            <v>975709.79166666663</v>
          </cell>
          <cell r="AM287">
            <v>978507.5</v>
          </cell>
          <cell r="AN287">
            <v>979612.95833333337</v>
          </cell>
          <cell r="AO287">
            <v>978689.45833333337</v>
          </cell>
          <cell r="AR287" t="str">
            <v>50b</v>
          </cell>
        </row>
        <row r="288">
          <cell r="R288">
            <v>897000</v>
          </cell>
          <cell r="S288">
            <v>835293</v>
          </cell>
          <cell r="T288">
            <v>679513</v>
          </cell>
          <cell r="U288">
            <v>514088</v>
          </cell>
          <cell r="V288">
            <v>420315</v>
          </cell>
          <cell r="W288">
            <v>312636</v>
          </cell>
          <cell r="X288">
            <v>253095</v>
          </cell>
          <cell r="Y288">
            <v>248964</v>
          </cell>
          <cell r="Z288">
            <v>291892</v>
          </cell>
          <cell r="AA288">
            <v>481250</v>
          </cell>
          <cell r="AB288">
            <v>769034</v>
          </cell>
          <cell r="AC288">
            <v>952084</v>
          </cell>
          <cell r="AD288">
            <v>387381.83333333331</v>
          </cell>
          <cell r="AE288">
            <v>424455.91666666669</v>
          </cell>
          <cell r="AF288">
            <v>455275.625</v>
          </cell>
          <cell r="AG288">
            <v>476843.54166666669</v>
          </cell>
          <cell r="AH288">
            <v>491891.29166666669</v>
          </cell>
          <cell r="AI288">
            <v>504158.83333333331</v>
          </cell>
          <cell r="AJ288">
            <v>512945.25</v>
          </cell>
          <cell r="AK288">
            <v>517819.08333333331</v>
          </cell>
          <cell r="AL288">
            <v>522303.91666666669</v>
          </cell>
          <cell r="AM288">
            <v>531239.625</v>
          </cell>
          <cell r="AN288">
            <v>540191.45833333337</v>
          </cell>
          <cell r="AO288">
            <v>548857.125</v>
          </cell>
        </row>
        <row r="289">
          <cell r="R289">
            <v>0</v>
          </cell>
          <cell r="S289">
            <v>0</v>
          </cell>
          <cell r="T289">
            <v>0</v>
          </cell>
          <cell r="U289">
            <v>0</v>
          </cell>
          <cell r="V289">
            <v>0</v>
          </cell>
          <cell r="W289">
            <v>0</v>
          </cell>
          <cell r="X289">
            <v>0</v>
          </cell>
          <cell r="Y289">
            <v>0</v>
          </cell>
          <cell r="Z289">
            <v>0</v>
          </cell>
          <cell r="AA289">
            <v>0</v>
          </cell>
          <cell r="AB289">
            <v>0</v>
          </cell>
          <cell r="AC289">
            <v>0</v>
          </cell>
          <cell r="AD289">
            <v>-740.11291666666659</v>
          </cell>
          <cell r="AE289">
            <v>-553.37125000000003</v>
          </cell>
          <cell r="AF289">
            <v>-212.29499999999999</v>
          </cell>
          <cell r="AG289">
            <v>0</v>
          </cell>
          <cell r="AH289">
            <v>0</v>
          </cell>
          <cell r="AI289">
            <v>0</v>
          </cell>
          <cell r="AJ289">
            <v>0</v>
          </cell>
          <cell r="AK289">
            <v>0</v>
          </cell>
          <cell r="AL289">
            <v>0</v>
          </cell>
          <cell r="AM289">
            <v>0</v>
          </cell>
          <cell r="AN289">
            <v>0</v>
          </cell>
          <cell r="AO289">
            <v>0</v>
          </cell>
          <cell r="AR289" t="str">
            <v>50a</v>
          </cell>
        </row>
        <row r="290">
          <cell r="R290">
            <v>-701183.27</v>
          </cell>
          <cell r="S290">
            <v>-684896.4</v>
          </cell>
          <cell r="T290">
            <v>-715177.17</v>
          </cell>
          <cell r="U290">
            <v>-713643.75</v>
          </cell>
          <cell r="V290">
            <v>-700939.45</v>
          </cell>
          <cell r="W290">
            <v>-686147.48</v>
          </cell>
          <cell r="X290">
            <v>-697155.17</v>
          </cell>
          <cell r="Y290">
            <v>-713368.59</v>
          </cell>
          <cell r="Z290">
            <v>-718827.54</v>
          </cell>
          <cell r="AA290">
            <v>-732267.31</v>
          </cell>
          <cell r="AB290">
            <v>-743188.76</v>
          </cell>
          <cell r="AC290">
            <v>-781473.28000000003</v>
          </cell>
          <cell r="AD290">
            <v>-646762.25583333336</v>
          </cell>
          <cell r="AE290">
            <v>-657040.2729166667</v>
          </cell>
          <cell r="AF290">
            <v>-666880.94499999995</v>
          </cell>
          <cell r="AG290">
            <v>-679420.26958333328</v>
          </cell>
          <cell r="AH290">
            <v>-693131.65250000008</v>
          </cell>
          <cell r="AI290">
            <v>-704012.42125000013</v>
          </cell>
          <cell r="AJ290">
            <v>-711359.71416666673</v>
          </cell>
          <cell r="AK290">
            <v>-717251.87750000006</v>
          </cell>
          <cell r="AL290">
            <v>-714189.93833333335</v>
          </cell>
          <cell r="AM290">
            <v>-709214.66666666663</v>
          </cell>
          <cell r="AN290">
            <v>-711121.47958333325</v>
          </cell>
          <cell r="AO290">
            <v>-713889.77708333323</v>
          </cell>
          <cell r="AR290" t="str">
            <v>50a</v>
          </cell>
        </row>
        <row r="291">
          <cell r="R291">
            <v>0</v>
          </cell>
          <cell r="S291">
            <v>0</v>
          </cell>
          <cell r="T291">
            <v>0</v>
          </cell>
          <cell r="U291">
            <v>0</v>
          </cell>
          <cell r="V291">
            <v>0</v>
          </cell>
          <cell r="W291">
            <v>0</v>
          </cell>
          <cell r="X291">
            <v>0</v>
          </cell>
          <cell r="Y291">
            <v>0</v>
          </cell>
          <cell r="Z291">
            <v>0</v>
          </cell>
          <cell r="AA291">
            <v>-98.75</v>
          </cell>
          <cell r="AB291">
            <v>-98.75</v>
          </cell>
          <cell r="AC291">
            <v>-98.75</v>
          </cell>
          <cell r="AD291">
            <v>0</v>
          </cell>
          <cell r="AE291">
            <v>0</v>
          </cell>
          <cell r="AF291">
            <v>0</v>
          </cell>
          <cell r="AG291">
            <v>0</v>
          </cell>
          <cell r="AH291">
            <v>0</v>
          </cell>
          <cell r="AI291">
            <v>0</v>
          </cell>
          <cell r="AJ291">
            <v>0</v>
          </cell>
          <cell r="AK291">
            <v>0</v>
          </cell>
          <cell r="AL291">
            <v>0</v>
          </cell>
          <cell r="AM291">
            <v>-4.114583333333333</v>
          </cell>
          <cell r="AN291">
            <v>-12.34375</v>
          </cell>
          <cell r="AO291">
            <v>-20.572916666666668</v>
          </cell>
          <cell r="AR291" t="str">
            <v>50a</v>
          </cell>
        </row>
        <row r="292">
          <cell r="R292">
            <v>40604.21</v>
          </cell>
          <cell r="S292">
            <v>105045.51</v>
          </cell>
          <cell r="T292">
            <v>65107.58</v>
          </cell>
          <cell r="U292">
            <v>44985.57</v>
          </cell>
          <cell r="V292">
            <v>52251.15</v>
          </cell>
          <cell r="W292">
            <v>-12573.2</v>
          </cell>
          <cell r="X292">
            <v>-40925.29</v>
          </cell>
          <cell r="Y292">
            <v>0</v>
          </cell>
          <cell r="Z292">
            <v>23395.59</v>
          </cell>
          <cell r="AA292">
            <v>27069.1</v>
          </cell>
          <cell r="AB292">
            <v>17671.91</v>
          </cell>
          <cell r="AC292">
            <v>24431.09</v>
          </cell>
          <cell r="AD292">
            <v>33490.380000000005</v>
          </cell>
          <cell r="AE292">
            <v>38782.904583333329</v>
          </cell>
          <cell r="AF292">
            <v>43854.797500000008</v>
          </cell>
          <cell r="AG292">
            <v>45533.459583333344</v>
          </cell>
          <cell r="AH292">
            <v>44809.165416666678</v>
          </cell>
          <cell r="AI292">
            <v>41637.7425</v>
          </cell>
          <cell r="AJ292">
            <v>34364.037916666668</v>
          </cell>
          <cell r="AK292">
            <v>28846.695416666669</v>
          </cell>
          <cell r="AL292">
            <v>27450.385000000006</v>
          </cell>
          <cell r="AM292">
            <v>25002.496666666662</v>
          </cell>
          <cell r="AN292">
            <v>25610.533750000002</v>
          </cell>
          <cell r="AO292">
            <v>28310.73708333333</v>
          </cell>
          <cell r="AR292" t="str">
            <v>50a</v>
          </cell>
        </row>
        <row r="293">
          <cell r="R293">
            <v>-1850.15</v>
          </cell>
          <cell r="S293">
            <v>-1900.15</v>
          </cell>
          <cell r="T293">
            <v>-3045.5</v>
          </cell>
          <cell r="U293">
            <v>-3045.5</v>
          </cell>
          <cell r="V293">
            <v>-3045.5</v>
          </cell>
          <cell r="W293">
            <v>-3045.5</v>
          </cell>
          <cell r="X293">
            <v>-3045.5</v>
          </cell>
          <cell r="Y293">
            <v>0</v>
          </cell>
          <cell r="Z293">
            <v>0</v>
          </cell>
          <cell r="AA293">
            <v>-4636.7</v>
          </cell>
          <cell r="AB293">
            <v>-4636.7</v>
          </cell>
          <cell r="AC293">
            <v>0</v>
          </cell>
          <cell r="AD293">
            <v>-3237.4041666666667</v>
          </cell>
          <cell r="AE293">
            <v>-3460.0983333333334</v>
          </cell>
          <cell r="AF293">
            <v>-3689.40625</v>
          </cell>
          <cell r="AG293">
            <v>-3907.447083333333</v>
          </cell>
          <cell r="AH293">
            <v>-4110.4879166666669</v>
          </cell>
          <cell r="AI293">
            <v>-4242.6954166666665</v>
          </cell>
          <cell r="AJ293">
            <v>-4247.1345833333335</v>
          </cell>
          <cell r="AK293">
            <v>-4030.2429166666666</v>
          </cell>
          <cell r="AL293">
            <v>-3626.0387500000002</v>
          </cell>
          <cell r="AM293">
            <v>-3347.11375</v>
          </cell>
          <cell r="AN293">
            <v>-2821.1329166666669</v>
          </cell>
          <cell r="AO293">
            <v>-2354.2666666666669</v>
          </cell>
          <cell r="AR293" t="str">
            <v>50a</v>
          </cell>
        </row>
        <row r="294">
          <cell r="R294">
            <v>14632.24</v>
          </cell>
          <cell r="S294">
            <v>-8597.11</v>
          </cell>
          <cell r="T294">
            <v>-9071.18</v>
          </cell>
          <cell r="U294">
            <v>-19781.009999999998</v>
          </cell>
          <cell r="V294">
            <v>-23183.19</v>
          </cell>
          <cell r="W294">
            <v>-24647.16</v>
          </cell>
          <cell r="X294">
            <v>-25691.33</v>
          </cell>
          <cell r="Y294">
            <v>-966.13</v>
          </cell>
          <cell r="Z294">
            <v>-245.34</v>
          </cell>
          <cell r="AA294">
            <v>-523.58000000000004</v>
          </cell>
          <cell r="AB294">
            <v>-5884.15</v>
          </cell>
          <cell r="AC294">
            <v>0</v>
          </cell>
          <cell r="AD294">
            <v>39416.554166666669</v>
          </cell>
          <cell r="AE294">
            <v>33362.159583333334</v>
          </cell>
          <cell r="AF294">
            <v>26712.484999999997</v>
          </cell>
          <cell r="AG294">
            <v>19504.678750000003</v>
          </cell>
          <cell r="AH294">
            <v>15212.477916666665</v>
          </cell>
          <cell r="AI294">
            <v>11435.899583333334</v>
          </cell>
          <cell r="AJ294">
            <v>4871.2166666666662</v>
          </cell>
          <cell r="AK294">
            <v>-1098.9237499999999</v>
          </cell>
          <cell r="AL294">
            <v>-5190.777916666666</v>
          </cell>
          <cell r="AM294">
            <v>-7668.1833333333334</v>
          </cell>
          <cell r="AN294">
            <v>-8683.1149999999998</v>
          </cell>
          <cell r="AO294">
            <v>-8732.5974999999999</v>
          </cell>
          <cell r="AR294" t="str">
            <v>50a</v>
          </cell>
        </row>
        <row r="295">
          <cell r="R295">
            <v>0</v>
          </cell>
          <cell r="S295">
            <v>0</v>
          </cell>
          <cell r="T295">
            <v>0</v>
          </cell>
          <cell r="U295">
            <v>0</v>
          </cell>
          <cell r="V295">
            <v>0</v>
          </cell>
          <cell r="W295">
            <v>0</v>
          </cell>
          <cell r="X295">
            <v>0</v>
          </cell>
          <cell r="Y295">
            <v>0</v>
          </cell>
          <cell r="Z295">
            <v>0</v>
          </cell>
          <cell r="AA295">
            <v>0</v>
          </cell>
          <cell r="AB295">
            <v>0</v>
          </cell>
          <cell r="AC295">
            <v>0</v>
          </cell>
          <cell r="AD295">
            <v>357.24250000000001</v>
          </cell>
          <cell r="AE295">
            <v>387.75749999999999</v>
          </cell>
          <cell r="AF295">
            <v>204.99</v>
          </cell>
          <cell r="AG295">
            <v>0</v>
          </cell>
          <cell r="AH295">
            <v>0</v>
          </cell>
          <cell r="AI295">
            <v>0</v>
          </cell>
          <cell r="AJ295">
            <v>0</v>
          </cell>
          <cell r="AK295">
            <v>0</v>
          </cell>
          <cell r="AL295">
            <v>0</v>
          </cell>
          <cell r="AM295">
            <v>0</v>
          </cell>
          <cell r="AN295">
            <v>0</v>
          </cell>
          <cell r="AO295">
            <v>0</v>
          </cell>
          <cell r="AR295" t="str">
            <v>50a</v>
          </cell>
        </row>
        <row r="296">
          <cell r="R296">
            <v>-333512.17</v>
          </cell>
          <cell r="S296">
            <v>-266471.24</v>
          </cell>
          <cell r="T296">
            <v>-246117.78</v>
          </cell>
          <cell r="U296">
            <v>-292849.09000000003</v>
          </cell>
          <cell r="V296">
            <v>-319638.89</v>
          </cell>
          <cell r="W296">
            <v>-332480.3</v>
          </cell>
          <cell r="X296">
            <v>-369931.39</v>
          </cell>
          <cell r="Y296">
            <v>-391391.75</v>
          </cell>
          <cell r="Z296">
            <v>-522506.7</v>
          </cell>
          <cell r="AA296">
            <v>-665145.57999999996</v>
          </cell>
          <cell r="AB296">
            <v>-690545.03</v>
          </cell>
          <cell r="AC296">
            <v>-655619.65</v>
          </cell>
          <cell r="AD296">
            <v>-67081.162916666668</v>
          </cell>
          <cell r="AE296">
            <v>-92080.471666666679</v>
          </cell>
          <cell r="AF296">
            <v>-113438.34749999999</v>
          </cell>
          <cell r="AG296">
            <v>-135895.30041666667</v>
          </cell>
          <cell r="AH296">
            <v>-161415.63291666668</v>
          </cell>
          <cell r="AI296">
            <v>-188587.26583333334</v>
          </cell>
          <cell r="AJ296">
            <v>-217854.41958333331</v>
          </cell>
          <cell r="AK296">
            <v>-249576.21708333332</v>
          </cell>
          <cell r="AL296">
            <v>-287655.31916666665</v>
          </cell>
          <cell r="AM296">
            <v>-330472.41375000001</v>
          </cell>
          <cell r="AN296">
            <v>-371717.08208333334</v>
          </cell>
          <cell r="AO296">
            <v>-407883.28291666665</v>
          </cell>
          <cell r="AR296" t="str">
            <v>50a</v>
          </cell>
        </row>
        <row r="297">
          <cell r="R297">
            <v>11771082.970000001</v>
          </cell>
          <cell r="S297">
            <v>11912914.84</v>
          </cell>
          <cell r="T297">
            <v>13739925.58</v>
          </cell>
          <cell r="U297">
            <v>14598570.119999999</v>
          </cell>
          <cell r="V297">
            <v>14862263.25</v>
          </cell>
          <cell r="W297">
            <v>15105201.789999999</v>
          </cell>
          <cell r="X297">
            <v>15589500.42</v>
          </cell>
          <cell r="Y297">
            <v>16207491.119999999</v>
          </cell>
          <cell r="Z297">
            <v>16898312.440000001</v>
          </cell>
          <cell r="AA297">
            <v>17630813.370000001</v>
          </cell>
          <cell r="AB297">
            <v>16090573.65</v>
          </cell>
          <cell r="AC297">
            <v>17089938.809999999</v>
          </cell>
          <cell r="AD297">
            <v>6278384.623333334</v>
          </cell>
          <cell r="AE297">
            <v>7075922.1529166661</v>
          </cell>
          <cell r="AF297">
            <v>7876497.4295833344</v>
          </cell>
          <cell r="AG297">
            <v>8721610.753333332</v>
          </cell>
          <cell r="AH297">
            <v>9560080.4345833343</v>
          </cell>
          <cell r="AI297">
            <v>10365400.585833333</v>
          </cell>
          <cell r="AJ297">
            <v>11153546.939583333</v>
          </cell>
          <cell r="AK297">
            <v>11943121.376249999</v>
          </cell>
          <cell r="AL297">
            <v>12742882.113333331</v>
          </cell>
          <cell r="AM297">
            <v>13556730.800000003</v>
          </cell>
          <cell r="AN297">
            <v>14290396.630416669</v>
          </cell>
          <cell r="AO297">
            <v>14868854.267916666</v>
          </cell>
          <cell r="AR297" t="str">
            <v>36b</v>
          </cell>
        </row>
        <row r="298">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cell r="AG298">
            <v>0</v>
          </cell>
          <cell r="AH298">
            <v>0</v>
          </cell>
          <cell r="AI298">
            <v>0</v>
          </cell>
          <cell r="AJ298">
            <v>0</v>
          </cell>
          <cell r="AK298">
            <v>0</v>
          </cell>
          <cell r="AL298">
            <v>0</v>
          </cell>
          <cell r="AM298">
            <v>0</v>
          </cell>
          <cell r="AN298">
            <v>0</v>
          </cell>
          <cell r="AO298">
            <v>0</v>
          </cell>
          <cell r="AR298" t="str">
            <v>50b</v>
          </cell>
        </row>
        <row r="299">
          <cell r="R299">
            <v>636382.17000000004</v>
          </cell>
          <cell r="S299">
            <v>639360.43000000005</v>
          </cell>
          <cell r="T299">
            <v>619039.80000000005</v>
          </cell>
          <cell r="U299">
            <v>706882.76</v>
          </cell>
          <cell r="V299">
            <v>613021.30000000005</v>
          </cell>
          <cell r="W299">
            <v>777048.26</v>
          </cell>
          <cell r="X299">
            <v>773023.27</v>
          </cell>
          <cell r="Y299">
            <v>657229.86</v>
          </cell>
          <cell r="Z299">
            <v>753435.02</v>
          </cell>
          <cell r="AA299">
            <v>794712.38</v>
          </cell>
          <cell r="AB299">
            <v>740137</v>
          </cell>
          <cell r="AC299">
            <v>792223.97</v>
          </cell>
          <cell r="AD299">
            <v>635684.71833333338</v>
          </cell>
          <cell r="AE299">
            <v>627410.97124999994</v>
          </cell>
          <cell r="AF299">
            <v>618414.32208333339</v>
          </cell>
          <cell r="AG299">
            <v>612251.50874999992</v>
          </cell>
          <cell r="AH299">
            <v>612065.27375000005</v>
          </cell>
          <cell r="AI299">
            <v>620657.29708333325</v>
          </cell>
          <cell r="AJ299">
            <v>635925.69874999986</v>
          </cell>
          <cell r="AK299">
            <v>646095.03291666659</v>
          </cell>
          <cell r="AL299">
            <v>656764.67958333343</v>
          </cell>
          <cell r="AM299">
            <v>672984.32208333339</v>
          </cell>
          <cell r="AN299">
            <v>689980.19833333336</v>
          </cell>
          <cell r="AO299">
            <v>703424.83416666684</v>
          </cell>
          <cell r="AR299" t="str">
            <v>50b</v>
          </cell>
        </row>
        <row r="300">
          <cell r="R300">
            <v>717940.84</v>
          </cell>
          <cell r="S300">
            <v>717845.17</v>
          </cell>
          <cell r="T300">
            <v>825920.05</v>
          </cell>
          <cell r="U300">
            <v>858343.1</v>
          </cell>
          <cell r="V300">
            <v>789731.98</v>
          </cell>
          <cell r="W300">
            <v>850956.27</v>
          </cell>
          <cell r="X300">
            <v>909682.72</v>
          </cell>
          <cell r="Y300">
            <v>968409.17</v>
          </cell>
          <cell r="Z300">
            <v>1060390.1299999999</v>
          </cell>
          <cell r="AA300">
            <v>770338.57</v>
          </cell>
          <cell r="AB300">
            <v>804945.9</v>
          </cell>
          <cell r="AC300">
            <v>800345.5</v>
          </cell>
          <cell r="AD300">
            <v>948290.95791666664</v>
          </cell>
          <cell r="AE300">
            <v>940311.6058333331</v>
          </cell>
          <cell r="AF300">
            <v>921881.7416666667</v>
          </cell>
          <cell r="AG300">
            <v>899325.97750000004</v>
          </cell>
          <cell r="AH300">
            <v>879641.50041666662</v>
          </cell>
          <cell r="AI300">
            <v>870773.80999999994</v>
          </cell>
          <cell r="AJ300">
            <v>864238.54999999981</v>
          </cell>
          <cell r="AK300">
            <v>856494.9425</v>
          </cell>
          <cell r="AL300">
            <v>853093.55874999985</v>
          </cell>
          <cell r="AM300">
            <v>845448.41541666666</v>
          </cell>
          <cell r="AN300">
            <v>833055.97874999989</v>
          </cell>
          <cell r="AO300">
            <v>834560.69791666663</v>
          </cell>
          <cell r="AR300" t="str">
            <v>50b</v>
          </cell>
        </row>
        <row r="301">
          <cell r="R301">
            <v>122373.99</v>
          </cell>
          <cell r="S301">
            <v>131034.99</v>
          </cell>
          <cell r="T301">
            <v>118055.99</v>
          </cell>
          <cell r="U301">
            <v>112478.99</v>
          </cell>
          <cell r="V301">
            <v>125978.99</v>
          </cell>
          <cell r="W301">
            <v>115760.99</v>
          </cell>
          <cell r="X301">
            <v>144639.99</v>
          </cell>
          <cell r="Y301">
            <v>147258.99</v>
          </cell>
          <cell r="Z301">
            <v>164911.99</v>
          </cell>
          <cell r="AA301">
            <v>153655.99</v>
          </cell>
          <cell r="AB301">
            <v>147117.99</v>
          </cell>
          <cell r="AC301">
            <v>173620.99</v>
          </cell>
          <cell r="AD301">
            <v>126375.82333333332</v>
          </cell>
          <cell r="AE301">
            <v>127267.61499999999</v>
          </cell>
          <cell r="AF301">
            <v>127933.86499999999</v>
          </cell>
          <cell r="AG301">
            <v>126102.65666666666</v>
          </cell>
          <cell r="AH301">
            <v>123572.15666666666</v>
          </cell>
          <cell r="AI301">
            <v>122524.11499999999</v>
          </cell>
          <cell r="AJ301">
            <v>122953.44833333332</v>
          </cell>
          <cell r="AK301">
            <v>124321.40666666666</v>
          </cell>
          <cell r="AL301">
            <v>126634.28166666666</v>
          </cell>
          <cell r="AM301">
            <v>130729.86499999999</v>
          </cell>
          <cell r="AN301">
            <v>133755.03166666668</v>
          </cell>
          <cell r="AO301">
            <v>136204.11500000002</v>
          </cell>
          <cell r="AR301" t="str">
            <v>50b</v>
          </cell>
        </row>
        <row r="302">
          <cell r="R302">
            <v>21561.8</v>
          </cell>
          <cell r="S302">
            <v>21561.8</v>
          </cell>
          <cell r="T302">
            <v>21561.8</v>
          </cell>
          <cell r="U302">
            <v>19825.96</v>
          </cell>
          <cell r="V302">
            <v>19825.96</v>
          </cell>
          <cell r="W302">
            <v>19153.580000000002</v>
          </cell>
          <cell r="X302">
            <v>19153.580000000002</v>
          </cell>
          <cell r="Y302">
            <v>19090.009999999998</v>
          </cell>
          <cell r="Z302">
            <v>18945.45</v>
          </cell>
          <cell r="AA302">
            <v>17404.740000000002</v>
          </cell>
          <cell r="AB302">
            <v>17404.740000000002</v>
          </cell>
          <cell r="AC302">
            <v>30881.83</v>
          </cell>
          <cell r="AD302">
            <v>20052.938749999998</v>
          </cell>
          <cell r="AE302">
            <v>19828.38625</v>
          </cell>
          <cell r="AF302">
            <v>20162.718333333331</v>
          </cell>
          <cell r="AG302">
            <v>20614.185833333329</v>
          </cell>
          <cell r="AH302">
            <v>20628.437916666662</v>
          </cell>
          <cell r="AI302">
            <v>20619.207916666663</v>
          </cell>
          <cell r="AJ302">
            <v>20581.962083333332</v>
          </cell>
          <cell r="AK302">
            <v>20556.786666666667</v>
          </cell>
          <cell r="AL302">
            <v>20538.572083333336</v>
          </cell>
          <cell r="AM302">
            <v>20463.131666666672</v>
          </cell>
          <cell r="AN302">
            <v>20076.810833333337</v>
          </cell>
          <cell r="AO302">
            <v>20142.602916666667</v>
          </cell>
          <cell r="AR302" t="str">
            <v>50b</v>
          </cell>
        </row>
        <row r="303">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cell r="AI303">
            <v>0</v>
          </cell>
          <cell r="AJ303">
            <v>0</v>
          </cell>
          <cell r="AK303">
            <v>0</v>
          </cell>
          <cell r="AL303">
            <v>0</v>
          </cell>
          <cell r="AM303">
            <v>0</v>
          </cell>
          <cell r="AN303">
            <v>0</v>
          </cell>
          <cell r="AO303">
            <v>0</v>
          </cell>
          <cell r="AR303" t="str">
            <v>50b</v>
          </cell>
        </row>
        <row r="304">
          <cell r="R304">
            <v>3629805.81</v>
          </cell>
          <cell r="S304">
            <v>3626506.15</v>
          </cell>
          <cell r="T304">
            <v>3626506.15</v>
          </cell>
          <cell r="U304">
            <v>3626506.15</v>
          </cell>
          <cell r="V304">
            <v>3626506.15</v>
          </cell>
          <cell r="W304">
            <v>3614622.28</v>
          </cell>
          <cell r="X304">
            <v>3614622.28</v>
          </cell>
          <cell r="Y304">
            <v>3614622.28</v>
          </cell>
          <cell r="Z304">
            <v>3612183.35</v>
          </cell>
          <cell r="AA304">
            <v>3612183.35</v>
          </cell>
          <cell r="AB304">
            <v>3599219.6</v>
          </cell>
          <cell r="AC304">
            <v>3583811.65</v>
          </cell>
          <cell r="AD304">
            <v>3912373.660416666</v>
          </cell>
          <cell r="AE304">
            <v>3887509.2404166665</v>
          </cell>
          <cell r="AF304">
            <v>3862507.3345833332</v>
          </cell>
          <cell r="AG304">
            <v>3837505.4287499995</v>
          </cell>
          <cell r="AH304">
            <v>3812503.5229166658</v>
          </cell>
          <cell r="AI304">
            <v>3787006.4558333326</v>
          </cell>
          <cell r="AJ304">
            <v>3761102.3741666661</v>
          </cell>
          <cell r="AK304">
            <v>3735342.1441666665</v>
          </cell>
          <cell r="AL304">
            <v>3709535.9970833338</v>
          </cell>
          <cell r="AM304">
            <v>3683628.2279166668</v>
          </cell>
          <cell r="AN304">
            <v>3657180.3025000007</v>
          </cell>
          <cell r="AO304">
            <v>3629638.7641666667</v>
          </cell>
          <cell r="AR304" t="str">
            <v>50b</v>
          </cell>
        </row>
        <row r="305">
          <cell r="R305">
            <v>873605.52</v>
          </cell>
          <cell r="S305">
            <v>873605.52</v>
          </cell>
          <cell r="T305">
            <v>862194.12</v>
          </cell>
          <cell r="U305">
            <v>862194.12</v>
          </cell>
          <cell r="V305">
            <v>862194.12</v>
          </cell>
          <cell r="W305">
            <v>862194.12</v>
          </cell>
          <cell r="X305">
            <v>858652.59</v>
          </cell>
          <cell r="Y305">
            <v>858652.59</v>
          </cell>
          <cell r="Z305">
            <v>858652.59</v>
          </cell>
          <cell r="AA305">
            <v>858652.59</v>
          </cell>
          <cell r="AB305">
            <v>846265.18</v>
          </cell>
          <cell r="AC305">
            <v>846265.18</v>
          </cell>
          <cell r="AD305">
            <v>1128319.2716666665</v>
          </cell>
          <cell r="AE305">
            <v>1099861.2204166665</v>
          </cell>
          <cell r="AF305">
            <v>1073972.4691666665</v>
          </cell>
          <cell r="AG305">
            <v>1047881.6341666667</v>
          </cell>
          <cell r="AH305">
            <v>1021790.7991666663</v>
          </cell>
          <cell r="AI305">
            <v>998358.44874999963</v>
          </cell>
          <cell r="AJ305">
            <v>977437.01916666655</v>
          </cell>
          <cell r="AK305">
            <v>956368.02583333326</v>
          </cell>
          <cell r="AL305">
            <v>935299.03250000009</v>
          </cell>
          <cell r="AM305">
            <v>914230.03916666668</v>
          </cell>
          <cell r="AN305">
            <v>892644.90375000006</v>
          </cell>
          <cell r="AO305">
            <v>870927.47583333345</v>
          </cell>
          <cell r="AR305" t="str">
            <v>50b</v>
          </cell>
        </row>
        <row r="306">
          <cell r="R306">
            <v>0</v>
          </cell>
          <cell r="S306">
            <v>0</v>
          </cell>
          <cell r="T306">
            <v>0</v>
          </cell>
          <cell r="U306">
            <v>0</v>
          </cell>
          <cell r="V306">
            <v>0</v>
          </cell>
          <cell r="W306">
            <v>0</v>
          </cell>
          <cell r="X306">
            <v>0</v>
          </cell>
          <cell r="Y306">
            <v>0</v>
          </cell>
          <cell r="Z306">
            <v>0</v>
          </cell>
          <cell r="AA306">
            <v>0</v>
          </cell>
          <cell r="AB306">
            <v>0</v>
          </cell>
          <cell r="AC306">
            <v>0</v>
          </cell>
          <cell r="AD306">
            <v>0</v>
          </cell>
          <cell r="AE306">
            <v>0</v>
          </cell>
          <cell r="AF306">
            <v>0</v>
          </cell>
          <cell r="AG306">
            <v>0</v>
          </cell>
          <cell r="AH306">
            <v>0</v>
          </cell>
          <cell r="AI306">
            <v>0</v>
          </cell>
          <cell r="AJ306">
            <v>0</v>
          </cell>
          <cell r="AK306">
            <v>0</v>
          </cell>
          <cell r="AL306">
            <v>0</v>
          </cell>
          <cell r="AM306">
            <v>0</v>
          </cell>
          <cell r="AN306">
            <v>0</v>
          </cell>
          <cell r="AO306">
            <v>0</v>
          </cell>
          <cell r="AR306" t="str">
            <v>50b</v>
          </cell>
        </row>
        <row r="307">
          <cell r="R307">
            <v>2194343.84</v>
          </cell>
          <cell r="S307">
            <v>2180402.2799999998</v>
          </cell>
          <cell r="T307">
            <v>2150725.31</v>
          </cell>
          <cell r="U307">
            <v>2147321.31</v>
          </cell>
          <cell r="V307">
            <v>2147321.31</v>
          </cell>
          <cell r="W307">
            <v>2147321.31</v>
          </cell>
          <cell r="X307">
            <v>2147321.31</v>
          </cell>
          <cell r="Y307">
            <v>1903951.96</v>
          </cell>
          <cell r="Z307">
            <v>1903951.96</v>
          </cell>
          <cell r="AA307">
            <v>1903951.96</v>
          </cell>
          <cell r="AB307">
            <v>1894771.35</v>
          </cell>
          <cell r="AC307">
            <v>1894771.35</v>
          </cell>
          <cell r="AD307">
            <v>2611894.1458333335</v>
          </cell>
          <cell r="AE307">
            <v>2569607.8275000001</v>
          </cell>
          <cell r="AF307">
            <v>2525971.0766666667</v>
          </cell>
          <cell r="AG307">
            <v>2481422.9583333335</v>
          </cell>
          <cell r="AH307">
            <v>2436733.0066666664</v>
          </cell>
          <cell r="AI307">
            <v>2392043.0549999997</v>
          </cell>
          <cell r="AJ307">
            <v>2347353.103333333</v>
          </cell>
          <cell r="AK307">
            <v>2294226.115416666</v>
          </cell>
          <cell r="AL307">
            <v>2232899.0729166665</v>
          </cell>
          <cell r="AM307">
            <v>2176043.2983333333</v>
          </cell>
          <cell r="AN307">
            <v>2125135.9833333339</v>
          </cell>
          <cell r="AO307">
            <v>2075942.841666667</v>
          </cell>
          <cell r="AR307" t="str">
            <v>50b</v>
          </cell>
        </row>
        <row r="308">
          <cell r="R308">
            <v>0</v>
          </cell>
          <cell r="S308">
            <v>0</v>
          </cell>
          <cell r="T308">
            <v>0</v>
          </cell>
          <cell r="U308">
            <v>0</v>
          </cell>
          <cell r="V308">
            <v>0</v>
          </cell>
          <cell r="W308">
            <v>0</v>
          </cell>
          <cell r="X308">
            <v>0</v>
          </cell>
          <cell r="Y308">
            <v>0</v>
          </cell>
          <cell r="Z308">
            <v>0</v>
          </cell>
          <cell r="AA308">
            <v>0</v>
          </cell>
          <cell r="AB308">
            <v>0</v>
          </cell>
          <cell r="AC308">
            <v>0</v>
          </cell>
          <cell r="AD308">
            <v>6439.3787499999999</v>
          </cell>
          <cell r="AE308">
            <v>5826.1045833333337</v>
          </cell>
          <cell r="AF308">
            <v>5212.8304166666667</v>
          </cell>
          <cell r="AG308">
            <v>4599.5562499999996</v>
          </cell>
          <cell r="AH308">
            <v>3986.282083333333</v>
          </cell>
          <cell r="AI308">
            <v>3373.007916666666</v>
          </cell>
          <cell r="AJ308">
            <v>2759.7337499999999</v>
          </cell>
          <cell r="AK308">
            <v>2146.4595833333333</v>
          </cell>
          <cell r="AL308">
            <v>1533.1854166666665</v>
          </cell>
          <cell r="AM308">
            <v>919.91125</v>
          </cell>
          <cell r="AN308">
            <v>306.63708333333335</v>
          </cell>
          <cell r="AO308">
            <v>0</v>
          </cell>
        </row>
        <row r="309">
          <cell r="R309">
            <v>0</v>
          </cell>
          <cell r="S309">
            <v>0</v>
          </cell>
          <cell r="T309">
            <v>0</v>
          </cell>
          <cell r="U309">
            <v>0</v>
          </cell>
          <cell r="V309">
            <v>-79023.039999999994</v>
          </cell>
          <cell r="W309">
            <v>-276.92</v>
          </cell>
          <cell r="X309">
            <v>23655.29</v>
          </cell>
          <cell r="Y309">
            <v>115715.79</v>
          </cell>
          <cell r="Z309">
            <v>213793.86</v>
          </cell>
          <cell r="AA309">
            <v>112862.41</v>
          </cell>
          <cell r="AB309">
            <v>127755.82</v>
          </cell>
          <cell r="AC309">
            <v>221376.91</v>
          </cell>
          <cell r="AD309">
            <v>0</v>
          </cell>
          <cell r="AE309">
            <v>0</v>
          </cell>
          <cell r="AF309">
            <v>0</v>
          </cell>
          <cell r="AG309">
            <v>0</v>
          </cell>
          <cell r="AH309">
            <v>-3292.6266666666666</v>
          </cell>
          <cell r="AI309">
            <v>-6596.791666666667</v>
          </cell>
          <cell r="AJ309">
            <v>-5622.692916666666</v>
          </cell>
          <cell r="AK309">
            <v>184.43541666666715</v>
          </cell>
          <cell r="AL309">
            <v>13914.004166666666</v>
          </cell>
          <cell r="AM309">
            <v>27524.682083333333</v>
          </cell>
          <cell r="AN309">
            <v>37550.441666666673</v>
          </cell>
          <cell r="AO309">
            <v>52097.638750000006</v>
          </cell>
          <cell r="AR309" t="str">
            <v>50b</v>
          </cell>
        </row>
        <row r="310">
          <cell r="R310">
            <v>354008.19</v>
          </cell>
          <cell r="S310">
            <v>354008.19</v>
          </cell>
          <cell r="T310">
            <v>354008.19</v>
          </cell>
          <cell r="U310">
            <v>354008.19</v>
          </cell>
          <cell r="V310">
            <v>354008.19</v>
          </cell>
          <cell r="W310">
            <v>354008.19</v>
          </cell>
          <cell r="X310">
            <v>354008.19</v>
          </cell>
          <cell r="Y310">
            <v>354008.19</v>
          </cell>
          <cell r="Z310">
            <v>354008.19</v>
          </cell>
          <cell r="AA310">
            <v>354008.19</v>
          </cell>
          <cell r="AB310">
            <v>354008.19</v>
          </cell>
          <cell r="AC310">
            <v>295632.84000000003</v>
          </cell>
          <cell r="AD310">
            <v>354008.19</v>
          </cell>
          <cell r="AE310">
            <v>354008.19</v>
          </cell>
          <cell r="AF310">
            <v>354008.19</v>
          </cell>
          <cell r="AG310">
            <v>354008.19</v>
          </cell>
          <cell r="AH310">
            <v>354008.19</v>
          </cell>
          <cell r="AI310">
            <v>354008.19</v>
          </cell>
          <cell r="AJ310">
            <v>354008.19</v>
          </cell>
          <cell r="AK310">
            <v>354008.19</v>
          </cell>
          <cell r="AL310">
            <v>354008.19</v>
          </cell>
          <cell r="AM310">
            <v>354008.19</v>
          </cell>
          <cell r="AN310">
            <v>354008.19</v>
          </cell>
          <cell r="AO310">
            <v>351575.88374999998</v>
          </cell>
        </row>
        <row r="311">
          <cell r="R311">
            <v>0</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R311" t="str">
            <v>50b</v>
          </cell>
        </row>
        <row r="312">
          <cell r="R312">
            <v>0</v>
          </cell>
          <cell r="S312">
            <v>0</v>
          </cell>
          <cell r="T312">
            <v>0</v>
          </cell>
          <cell r="U312">
            <v>0</v>
          </cell>
          <cell r="V312">
            <v>0</v>
          </cell>
          <cell r="W312">
            <v>0</v>
          </cell>
          <cell r="X312">
            <v>0</v>
          </cell>
          <cell r="Y312">
            <v>0</v>
          </cell>
          <cell r="Z312">
            <v>0</v>
          </cell>
          <cell r="AA312">
            <v>0</v>
          </cell>
          <cell r="AB312">
            <v>0</v>
          </cell>
          <cell r="AC312">
            <v>0</v>
          </cell>
          <cell r="AD312">
            <v>1181102.28125</v>
          </cell>
          <cell r="AE312">
            <v>1068571.79375</v>
          </cell>
          <cell r="AF312">
            <v>956041.30625000002</v>
          </cell>
          <cell r="AG312">
            <v>843510.81874999998</v>
          </cell>
          <cell r="AH312">
            <v>730980.33124999993</v>
          </cell>
          <cell r="AI312">
            <v>618806.09791666677</v>
          </cell>
          <cell r="AJ312">
            <v>506988.11875000008</v>
          </cell>
          <cell r="AK312">
            <v>395170.1395833334</v>
          </cell>
          <cell r="AL312">
            <v>282717.625</v>
          </cell>
          <cell r="AM312">
            <v>169630.57500000001</v>
          </cell>
          <cell r="AN312">
            <v>56543.525000000001</v>
          </cell>
          <cell r="AO312">
            <v>0</v>
          </cell>
        </row>
        <row r="313">
          <cell r="R313">
            <v>73.08</v>
          </cell>
          <cell r="S313">
            <v>279.45</v>
          </cell>
          <cell r="T313">
            <v>377.08</v>
          </cell>
          <cell r="U313">
            <v>377.08</v>
          </cell>
          <cell r="V313">
            <v>288.32</v>
          </cell>
          <cell r="W313">
            <v>-3895.86</v>
          </cell>
          <cell r="X313">
            <v>-3651.01</v>
          </cell>
          <cell r="Y313">
            <v>-3651.01</v>
          </cell>
          <cell r="Z313">
            <v>-18.21</v>
          </cell>
          <cell r="AA313">
            <v>-18.21</v>
          </cell>
          <cell r="AB313">
            <v>0</v>
          </cell>
          <cell r="AC313">
            <v>-66.67</v>
          </cell>
          <cell r="AD313">
            <v>248.67833333333328</v>
          </cell>
          <cell r="AE313">
            <v>263.36708333333326</v>
          </cell>
          <cell r="AF313">
            <v>290.72249999999991</v>
          </cell>
          <cell r="AG313">
            <v>322.14583333333326</v>
          </cell>
          <cell r="AH313">
            <v>321.91458333333327</v>
          </cell>
          <cell r="AI313">
            <v>115.68791666666671</v>
          </cell>
          <cell r="AJ313">
            <v>-254.67750000000001</v>
          </cell>
          <cell r="AK313">
            <v>-614.84083333333331</v>
          </cell>
          <cell r="AL313">
            <v>-798.14875000000018</v>
          </cell>
          <cell r="AM313">
            <v>-804.60125000000005</v>
          </cell>
          <cell r="AN313">
            <v>-810.29499999999973</v>
          </cell>
          <cell r="AO313">
            <v>-819.12958333333324</v>
          </cell>
          <cell r="AR313" t="str">
            <v>50b</v>
          </cell>
        </row>
        <row r="314">
          <cell r="R314">
            <v>0</v>
          </cell>
          <cell r="S314">
            <v>0</v>
          </cell>
          <cell r="T314">
            <v>0</v>
          </cell>
          <cell r="U314">
            <v>0</v>
          </cell>
          <cell r="V314">
            <v>0</v>
          </cell>
          <cell r="W314">
            <v>0</v>
          </cell>
          <cell r="X314">
            <v>0</v>
          </cell>
          <cell r="Y314">
            <v>0</v>
          </cell>
          <cell r="Z314">
            <v>0</v>
          </cell>
          <cell r="AA314">
            <v>0</v>
          </cell>
          <cell r="AB314">
            <v>0</v>
          </cell>
          <cell r="AC314">
            <v>0</v>
          </cell>
          <cell r="AD314">
            <v>98734.3</v>
          </cell>
          <cell r="AE314">
            <v>98734.3</v>
          </cell>
          <cell r="AF314">
            <v>91826.034999999989</v>
          </cell>
          <cell r="AG314">
            <v>78009.50499999999</v>
          </cell>
          <cell r="AH314">
            <v>64192.974999999999</v>
          </cell>
          <cell r="AI314">
            <v>53192.945000000007</v>
          </cell>
          <cell r="AJ314">
            <v>45009.415000000001</v>
          </cell>
          <cell r="AK314">
            <v>36825.885000000002</v>
          </cell>
          <cell r="AL314">
            <v>28642.355</v>
          </cell>
          <cell r="AM314">
            <v>20458.825000000001</v>
          </cell>
          <cell r="AN314">
            <v>12275.295</v>
          </cell>
          <cell r="AO314">
            <v>4091.7649999999999</v>
          </cell>
          <cell r="AR314" t="str">
            <v>50b</v>
          </cell>
        </row>
        <row r="315">
          <cell r="R315">
            <v>1984.66</v>
          </cell>
          <cell r="S315">
            <v>3124.74</v>
          </cell>
          <cell r="T315">
            <v>2993.4</v>
          </cell>
          <cell r="U315">
            <v>3874.11</v>
          </cell>
          <cell r="V315">
            <v>4031.6</v>
          </cell>
          <cell r="W315">
            <v>4031.6</v>
          </cell>
          <cell r="X315">
            <v>-4.33</v>
          </cell>
          <cell r="Y315">
            <v>0</v>
          </cell>
          <cell r="Z315">
            <v>0</v>
          </cell>
          <cell r="AA315">
            <v>0</v>
          </cell>
          <cell r="AB315">
            <v>-45.3</v>
          </cell>
          <cell r="AC315">
            <v>0</v>
          </cell>
          <cell r="AD315">
            <v>-1184.0233333333329</v>
          </cell>
          <cell r="AE315">
            <v>-971.13166666666621</v>
          </cell>
          <cell r="AF315">
            <v>-716.20916666666619</v>
          </cell>
          <cell r="AG315">
            <v>-430.0629166666663</v>
          </cell>
          <cell r="AH315">
            <v>603.38041666666675</v>
          </cell>
          <cell r="AI315">
            <v>1643.3858333333335</v>
          </cell>
          <cell r="AJ315">
            <v>1817.4125000000001</v>
          </cell>
          <cell r="AK315">
            <v>1824.5979166666664</v>
          </cell>
          <cell r="AL315">
            <v>1822.9941666666664</v>
          </cell>
          <cell r="AM315">
            <v>1805.9816666666666</v>
          </cell>
          <cell r="AN315">
            <v>1751.927083333333</v>
          </cell>
          <cell r="AO315">
            <v>1689.0062500000001</v>
          </cell>
          <cell r="AR315" t="str">
            <v>50b</v>
          </cell>
        </row>
        <row r="316">
          <cell r="R316">
            <v>127752.11</v>
          </cell>
          <cell r="S316">
            <v>132834.10999999999</v>
          </cell>
          <cell r="T316">
            <v>140727.10999999999</v>
          </cell>
          <cell r="U316">
            <v>131404.10999999999</v>
          </cell>
          <cell r="V316">
            <v>125325.11</v>
          </cell>
          <cell r="W316">
            <v>124639.11</v>
          </cell>
          <cell r="X316">
            <v>133730.10999999999</v>
          </cell>
          <cell r="Y316">
            <v>124673.11</v>
          </cell>
          <cell r="Z316">
            <v>167013.10999999999</v>
          </cell>
          <cell r="AA316">
            <v>162561.10999999999</v>
          </cell>
          <cell r="AB316">
            <v>181197.11</v>
          </cell>
          <cell r="AC316">
            <v>175069.11</v>
          </cell>
          <cell r="AD316">
            <v>138656.5266666667</v>
          </cell>
          <cell r="AE316">
            <v>137134.06833333336</v>
          </cell>
          <cell r="AF316">
            <v>136055.02666666664</v>
          </cell>
          <cell r="AG316">
            <v>134492.56833333333</v>
          </cell>
          <cell r="AH316">
            <v>132633.73499999996</v>
          </cell>
          <cell r="AI316">
            <v>131264.77666666664</v>
          </cell>
          <cell r="AJ316">
            <v>130883.31833333331</v>
          </cell>
          <cell r="AK316">
            <v>130345.31833333331</v>
          </cell>
          <cell r="AL316">
            <v>130100.06833333336</v>
          </cell>
          <cell r="AM316">
            <v>132342.65166666664</v>
          </cell>
          <cell r="AN316">
            <v>136874.98499999999</v>
          </cell>
          <cell r="AO316">
            <v>141750.81833333327</v>
          </cell>
          <cell r="AR316" t="str">
            <v>50b</v>
          </cell>
        </row>
        <row r="317">
          <cell r="R317">
            <v>0</v>
          </cell>
          <cell r="S317">
            <v>0</v>
          </cell>
          <cell r="T317">
            <v>0</v>
          </cell>
          <cell r="U317">
            <v>0</v>
          </cell>
          <cell r="V317">
            <v>0</v>
          </cell>
          <cell r="W317">
            <v>0</v>
          </cell>
          <cell r="X317">
            <v>0</v>
          </cell>
          <cell r="Y317">
            <v>0</v>
          </cell>
          <cell r="Z317">
            <v>0</v>
          </cell>
          <cell r="AA317">
            <v>0</v>
          </cell>
          <cell r="AB317">
            <v>0</v>
          </cell>
          <cell r="AC317">
            <v>0</v>
          </cell>
          <cell r="AD317">
            <v>0</v>
          </cell>
          <cell r="AE317">
            <v>0</v>
          </cell>
          <cell r="AF317">
            <v>0</v>
          </cell>
          <cell r="AG317">
            <v>0</v>
          </cell>
          <cell r="AH317">
            <v>0</v>
          </cell>
          <cell r="AI317">
            <v>0</v>
          </cell>
          <cell r="AJ317">
            <v>0</v>
          </cell>
          <cell r="AK317">
            <v>0</v>
          </cell>
          <cell r="AL317">
            <v>0</v>
          </cell>
          <cell r="AM317">
            <v>0</v>
          </cell>
          <cell r="AN317">
            <v>0</v>
          </cell>
          <cell r="AO317">
            <v>0</v>
          </cell>
          <cell r="AR317" t="str">
            <v>50b</v>
          </cell>
        </row>
        <row r="318">
          <cell r="R318">
            <v>1327239.27</v>
          </cell>
          <cell r="S318">
            <v>1327239.27</v>
          </cell>
          <cell r="T318">
            <v>1332221.57</v>
          </cell>
          <cell r="U318">
            <v>1332221.57</v>
          </cell>
          <cell r="V318">
            <v>1332221.57</v>
          </cell>
          <cell r="W318">
            <v>1340491.23</v>
          </cell>
          <cell r="X318">
            <v>1340491.23</v>
          </cell>
          <cell r="Y318">
            <v>1340491.23</v>
          </cell>
          <cell r="Z318">
            <v>1340727.78</v>
          </cell>
          <cell r="AA318">
            <v>1340727.78</v>
          </cell>
          <cell r="AB318">
            <v>1340727.78</v>
          </cell>
          <cell r="AC318">
            <v>1325455.02</v>
          </cell>
          <cell r="AD318">
            <v>165904.90875</v>
          </cell>
          <cell r="AE318">
            <v>276508.18124999997</v>
          </cell>
          <cell r="AF318">
            <v>387319.04958333331</v>
          </cell>
          <cell r="AG318">
            <v>498337.51374999998</v>
          </cell>
          <cell r="AH318">
            <v>609355.97791666666</v>
          </cell>
          <cell r="AI318">
            <v>720719.01124999998</v>
          </cell>
          <cell r="AJ318">
            <v>832426.61375000002</v>
          </cell>
          <cell r="AK318">
            <v>944134.21625000006</v>
          </cell>
          <cell r="AL318">
            <v>1055851.675</v>
          </cell>
          <cell r="AM318">
            <v>1167578.99</v>
          </cell>
          <cell r="AN318">
            <v>1279306.3049999999</v>
          </cell>
          <cell r="AO318">
            <v>1335095.6187499999</v>
          </cell>
        </row>
        <row r="319">
          <cell r="R319">
            <v>484951.19</v>
          </cell>
          <cell r="S319">
            <v>484951.19</v>
          </cell>
          <cell r="T319">
            <v>484951.19</v>
          </cell>
          <cell r="U319">
            <v>484951.19</v>
          </cell>
          <cell r="V319">
            <v>483310.98</v>
          </cell>
          <cell r="W319">
            <v>483310.98</v>
          </cell>
          <cell r="X319">
            <v>482217.52</v>
          </cell>
          <cell r="Y319">
            <v>481124.06</v>
          </cell>
          <cell r="Z319">
            <v>481124.06</v>
          </cell>
          <cell r="AA319">
            <v>481124.06</v>
          </cell>
          <cell r="AB319">
            <v>480577.32</v>
          </cell>
          <cell r="AC319">
            <v>479483.86</v>
          </cell>
          <cell r="AD319">
            <v>529714.89</v>
          </cell>
          <cell r="AE319">
            <v>521468.34666666668</v>
          </cell>
          <cell r="AF319">
            <v>514338.04833333334</v>
          </cell>
          <cell r="AG319">
            <v>508323.99500000011</v>
          </cell>
          <cell r="AH319">
            <v>502241.59958333342</v>
          </cell>
          <cell r="AI319">
            <v>496090.86208333349</v>
          </cell>
          <cell r="AJ319">
            <v>490623.54</v>
          </cell>
          <cell r="AK319">
            <v>486750.85333333327</v>
          </cell>
          <cell r="AL319">
            <v>484723.38666666654</v>
          </cell>
          <cell r="AM319">
            <v>483903.28583333321</v>
          </cell>
          <cell r="AN319">
            <v>483402.11208333325</v>
          </cell>
          <cell r="AO319">
            <v>482923.7195833333</v>
          </cell>
          <cell r="AR319" t="str">
            <v>50b</v>
          </cell>
        </row>
        <row r="320">
          <cell r="R320">
            <v>689534.55</v>
          </cell>
          <cell r="S320">
            <v>176444.13</v>
          </cell>
          <cell r="T320">
            <v>71950.98</v>
          </cell>
          <cell r="U320">
            <v>232362.6</v>
          </cell>
          <cell r="V320">
            <v>172392.32000000001</v>
          </cell>
          <cell r="W320">
            <v>405810.23</v>
          </cell>
          <cell r="X320">
            <v>308442.65000000002</v>
          </cell>
          <cell r="Y320">
            <v>342808.47</v>
          </cell>
          <cell r="Z320">
            <v>1274.54</v>
          </cell>
          <cell r="AA320">
            <v>61554.239999999998</v>
          </cell>
          <cell r="AB320">
            <v>1286.8</v>
          </cell>
          <cell r="AC320">
            <v>34476.46</v>
          </cell>
          <cell r="AD320">
            <v>241515.18000000005</v>
          </cell>
          <cell r="AE320">
            <v>263299.73499999993</v>
          </cell>
          <cell r="AF320">
            <v>264330.14166666666</v>
          </cell>
          <cell r="AG320">
            <v>271360.37416666659</v>
          </cell>
          <cell r="AH320">
            <v>279550.62333333335</v>
          </cell>
          <cell r="AI320">
            <v>298535.79375000001</v>
          </cell>
          <cell r="AJ320">
            <v>325730.78916666663</v>
          </cell>
          <cell r="AK320">
            <v>346275.21833333332</v>
          </cell>
          <cell r="AL320">
            <v>341924.67708333331</v>
          </cell>
          <cell r="AM320">
            <v>319450.79916666663</v>
          </cell>
          <cell r="AN320">
            <v>289123.8954166667</v>
          </cell>
          <cell r="AO320">
            <v>237698.45624999996</v>
          </cell>
          <cell r="AR320" t="str">
            <v>50b</v>
          </cell>
        </row>
        <row r="321">
          <cell r="R321">
            <v>0</v>
          </cell>
          <cell r="S321">
            <v>0</v>
          </cell>
          <cell r="T321">
            <v>0</v>
          </cell>
          <cell r="U321">
            <v>0</v>
          </cell>
          <cell r="V321">
            <v>0</v>
          </cell>
          <cell r="W321">
            <v>0</v>
          </cell>
          <cell r="X321">
            <v>0</v>
          </cell>
          <cell r="Y321">
            <v>0</v>
          </cell>
          <cell r="Z321">
            <v>0</v>
          </cell>
          <cell r="AA321">
            <v>0</v>
          </cell>
          <cell r="AB321">
            <v>0</v>
          </cell>
          <cell r="AC321">
            <v>0</v>
          </cell>
          <cell r="AD321">
            <v>0</v>
          </cell>
          <cell r="AE321">
            <v>0</v>
          </cell>
          <cell r="AF321">
            <v>0</v>
          </cell>
          <cell r="AG321">
            <v>0</v>
          </cell>
          <cell r="AH321">
            <v>0</v>
          </cell>
          <cell r="AI321">
            <v>0</v>
          </cell>
          <cell r="AJ321">
            <v>0</v>
          </cell>
          <cell r="AK321">
            <v>0</v>
          </cell>
          <cell r="AL321">
            <v>0</v>
          </cell>
          <cell r="AM321">
            <v>0</v>
          </cell>
          <cell r="AN321">
            <v>0</v>
          </cell>
          <cell r="AO321">
            <v>0</v>
          </cell>
          <cell r="AR321" t="str">
            <v>50b</v>
          </cell>
        </row>
        <row r="322">
          <cell r="R322">
            <v>0</v>
          </cell>
          <cell r="S322">
            <v>0</v>
          </cell>
          <cell r="T322">
            <v>0</v>
          </cell>
          <cell r="U322">
            <v>0</v>
          </cell>
          <cell r="V322">
            <v>0</v>
          </cell>
          <cell r="W322">
            <v>0</v>
          </cell>
          <cell r="X322">
            <v>0</v>
          </cell>
          <cell r="Y322">
            <v>0</v>
          </cell>
          <cell r="Z322">
            <v>0</v>
          </cell>
          <cell r="AA322">
            <v>0</v>
          </cell>
          <cell r="AB322">
            <v>0</v>
          </cell>
          <cell r="AC322">
            <v>0</v>
          </cell>
          <cell r="AD322">
            <v>0</v>
          </cell>
          <cell r="AE322">
            <v>0</v>
          </cell>
          <cell r="AF322">
            <v>0</v>
          </cell>
          <cell r="AG322">
            <v>0</v>
          </cell>
          <cell r="AH322">
            <v>0</v>
          </cell>
          <cell r="AI322">
            <v>0</v>
          </cell>
          <cell r="AJ322">
            <v>0</v>
          </cell>
          <cell r="AK322">
            <v>0</v>
          </cell>
          <cell r="AL322">
            <v>0</v>
          </cell>
          <cell r="AM322">
            <v>0</v>
          </cell>
          <cell r="AN322">
            <v>0</v>
          </cell>
          <cell r="AO322">
            <v>0</v>
          </cell>
          <cell r="AR322" t="str">
            <v>50b</v>
          </cell>
        </row>
        <row r="323">
          <cell r="R323">
            <v>0</v>
          </cell>
          <cell r="S323">
            <v>0</v>
          </cell>
          <cell r="T323">
            <v>0</v>
          </cell>
          <cell r="U323">
            <v>0</v>
          </cell>
          <cell r="V323">
            <v>0</v>
          </cell>
          <cell r="W323">
            <v>0</v>
          </cell>
          <cell r="X323">
            <v>0</v>
          </cell>
          <cell r="Y323">
            <v>0</v>
          </cell>
          <cell r="Z323">
            <v>0</v>
          </cell>
          <cell r="AA323">
            <v>0</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cell r="AO323">
            <v>0</v>
          </cell>
          <cell r="AR323" t="str">
            <v>50b</v>
          </cell>
        </row>
        <row r="324">
          <cell r="R324">
            <v>0</v>
          </cell>
          <cell r="S324">
            <v>0</v>
          </cell>
          <cell r="T324">
            <v>0</v>
          </cell>
          <cell r="U324">
            <v>0</v>
          </cell>
          <cell r="V324">
            <v>0</v>
          </cell>
          <cell r="W324">
            <v>0</v>
          </cell>
          <cell r="X324">
            <v>0</v>
          </cell>
          <cell r="Y324">
            <v>0</v>
          </cell>
          <cell r="Z324">
            <v>0</v>
          </cell>
          <cell r="AA324">
            <v>0</v>
          </cell>
          <cell r="AB324">
            <v>0</v>
          </cell>
          <cell r="AC324">
            <v>0</v>
          </cell>
          <cell r="AD324">
            <v>0</v>
          </cell>
          <cell r="AE324">
            <v>0</v>
          </cell>
          <cell r="AF324">
            <v>0</v>
          </cell>
          <cell r="AG324">
            <v>0</v>
          </cell>
          <cell r="AH324">
            <v>0</v>
          </cell>
          <cell r="AI324">
            <v>0</v>
          </cell>
          <cell r="AJ324">
            <v>0</v>
          </cell>
          <cell r="AK324">
            <v>0</v>
          </cell>
          <cell r="AL324">
            <v>0</v>
          </cell>
          <cell r="AM324">
            <v>0</v>
          </cell>
          <cell r="AN324">
            <v>0</v>
          </cell>
          <cell r="AO324">
            <v>0</v>
          </cell>
          <cell r="AR324" t="str">
            <v>50a</v>
          </cell>
        </row>
        <row r="325">
          <cell r="R325">
            <v>0</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R325" t="str">
            <v>50b</v>
          </cell>
        </row>
        <row r="326">
          <cell r="R326">
            <v>0</v>
          </cell>
          <cell r="S326">
            <v>0</v>
          </cell>
          <cell r="T326">
            <v>0</v>
          </cell>
          <cell r="U326">
            <v>0</v>
          </cell>
          <cell r="V326">
            <v>0</v>
          </cell>
          <cell r="W326">
            <v>0</v>
          </cell>
          <cell r="X326">
            <v>0</v>
          </cell>
          <cell r="Y326">
            <v>0</v>
          </cell>
          <cell r="Z326">
            <v>0</v>
          </cell>
          <cell r="AA326">
            <v>0</v>
          </cell>
          <cell r="AB326">
            <v>0</v>
          </cell>
          <cell r="AC326">
            <v>0</v>
          </cell>
          <cell r="AD326">
            <v>0</v>
          </cell>
          <cell r="AE326">
            <v>0</v>
          </cell>
          <cell r="AF326">
            <v>0</v>
          </cell>
          <cell r="AG326">
            <v>0</v>
          </cell>
          <cell r="AH326">
            <v>0</v>
          </cell>
          <cell r="AI326">
            <v>0</v>
          </cell>
          <cell r="AJ326">
            <v>0</v>
          </cell>
          <cell r="AK326">
            <v>0</v>
          </cell>
          <cell r="AL326">
            <v>0</v>
          </cell>
          <cell r="AM326">
            <v>0</v>
          </cell>
          <cell r="AN326">
            <v>0</v>
          </cell>
          <cell r="AO326">
            <v>0</v>
          </cell>
        </row>
        <row r="327">
          <cell r="R327">
            <v>0</v>
          </cell>
          <cell r="S327">
            <v>0</v>
          </cell>
          <cell r="T327">
            <v>0</v>
          </cell>
          <cell r="U327">
            <v>0</v>
          </cell>
          <cell r="V327">
            <v>0</v>
          </cell>
          <cell r="W327">
            <v>0</v>
          </cell>
          <cell r="X327">
            <v>0</v>
          </cell>
          <cell r="Y327">
            <v>0</v>
          </cell>
          <cell r="Z327">
            <v>0</v>
          </cell>
          <cell r="AA327">
            <v>0</v>
          </cell>
          <cell r="AB327">
            <v>0</v>
          </cell>
          <cell r="AC327">
            <v>0</v>
          </cell>
          <cell r="AD327">
            <v>0</v>
          </cell>
          <cell r="AE327">
            <v>0</v>
          </cell>
          <cell r="AF327">
            <v>0</v>
          </cell>
          <cell r="AG327">
            <v>0</v>
          </cell>
          <cell r="AH327">
            <v>0</v>
          </cell>
          <cell r="AI327">
            <v>0</v>
          </cell>
          <cell r="AJ327">
            <v>0</v>
          </cell>
          <cell r="AK327">
            <v>0</v>
          </cell>
          <cell r="AL327">
            <v>0</v>
          </cell>
          <cell r="AM327">
            <v>0</v>
          </cell>
          <cell r="AN327">
            <v>0</v>
          </cell>
          <cell r="AO327">
            <v>0</v>
          </cell>
          <cell r="AR327" t="str">
            <v>50b</v>
          </cell>
        </row>
        <row r="328">
          <cell r="R328">
            <v>5026498.0599999996</v>
          </cell>
          <cell r="S328">
            <v>5184087.96</v>
          </cell>
          <cell r="T328">
            <v>5030758.57</v>
          </cell>
          <cell r="U328">
            <v>5177545.59</v>
          </cell>
          <cell r="V328">
            <v>5194629.55</v>
          </cell>
          <cell r="W328">
            <v>5145654.7300000004</v>
          </cell>
          <cell r="X328">
            <v>5338066.72</v>
          </cell>
          <cell r="Y328">
            <v>5639524.29</v>
          </cell>
          <cell r="Z328">
            <v>5671980.3700000001</v>
          </cell>
          <cell r="AA328">
            <v>5848690.8200000003</v>
          </cell>
          <cell r="AB328">
            <v>6125200.8200000003</v>
          </cell>
          <cell r="AC328">
            <v>6102391.71</v>
          </cell>
          <cell r="AD328">
            <v>5073596.0562499994</v>
          </cell>
          <cell r="AE328">
            <v>5050561.9604166672</v>
          </cell>
          <cell r="AF328">
            <v>5025026.9925000006</v>
          </cell>
          <cell r="AG328">
            <v>4990195.1525000008</v>
          </cell>
          <cell r="AH328">
            <v>4975958.1683333339</v>
          </cell>
          <cell r="AI328">
            <v>4979599.05</v>
          </cell>
          <cell r="AJ328">
            <v>5004459.6508333329</v>
          </cell>
          <cell r="AK328">
            <v>5061852.3787500001</v>
          </cell>
          <cell r="AL328">
            <v>5136483.7649999997</v>
          </cell>
          <cell r="AM328">
            <v>5210512.9862499991</v>
          </cell>
          <cell r="AN328">
            <v>5304049.9624999994</v>
          </cell>
          <cell r="AO328">
            <v>5410133.3895833334</v>
          </cell>
          <cell r="AR328" t="str">
            <v>50a</v>
          </cell>
        </row>
        <row r="329">
          <cell r="R329">
            <v>2876825.87</v>
          </cell>
          <cell r="S329">
            <v>2886782.87</v>
          </cell>
          <cell r="T329">
            <v>2908066.87</v>
          </cell>
          <cell r="U329">
            <v>2966562.87</v>
          </cell>
          <cell r="V329">
            <v>2929794.87</v>
          </cell>
          <cell r="W329">
            <v>2883968.87</v>
          </cell>
          <cell r="X329">
            <v>2910232.87</v>
          </cell>
          <cell r="Y329">
            <v>2939978.87</v>
          </cell>
          <cell r="Z329">
            <v>2947562.87</v>
          </cell>
          <cell r="AA329">
            <v>2946024.87</v>
          </cell>
          <cell r="AB329">
            <v>2965376.87</v>
          </cell>
          <cell r="AC329">
            <v>2946972.87</v>
          </cell>
          <cell r="AD329">
            <v>2855267.5783333336</v>
          </cell>
          <cell r="AE329">
            <v>2850218.0366666671</v>
          </cell>
          <cell r="AF329">
            <v>2848679.3700000006</v>
          </cell>
          <cell r="AG329">
            <v>2852910.0366666671</v>
          </cell>
          <cell r="AH329">
            <v>2861117.6200000006</v>
          </cell>
          <cell r="AI329">
            <v>2868782.9533333336</v>
          </cell>
          <cell r="AJ329">
            <v>2875114.9533333336</v>
          </cell>
          <cell r="AK329">
            <v>2883679.4950000006</v>
          </cell>
          <cell r="AL329">
            <v>2893283.6616666671</v>
          </cell>
          <cell r="AM329">
            <v>2902456.0783333336</v>
          </cell>
          <cell r="AN329">
            <v>2912078.4950000006</v>
          </cell>
          <cell r="AO329">
            <v>2921419.3283333336</v>
          </cell>
          <cell r="AR329" t="str">
            <v>50b</v>
          </cell>
        </row>
        <row r="330">
          <cell r="R330">
            <v>-5026498.0599999996</v>
          </cell>
          <cell r="S330">
            <v>-5184087.96</v>
          </cell>
          <cell r="T330">
            <v>-5030758.57</v>
          </cell>
          <cell r="U330">
            <v>-5177545.59</v>
          </cell>
          <cell r="V330">
            <v>-5194629.55</v>
          </cell>
          <cell r="W330">
            <v>-5152139.1100000003</v>
          </cell>
          <cell r="X330">
            <v>-5338066.72</v>
          </cell>
          <cell r="Y330">
            <v>-5640416.25</v>
          </cell>
          <cell r="Z330">
            <v>-5672872.3300000001</v>
          </cell>
          <cell r="AA330">
            <v>-5849582.7800000003</v>
          </cell>
          <cell r="AB330">
            <v>-6125200.8200000003</v>
          </cell>
          <cell r="AC330">
            <v>-6102391.71</v>
          </cell>
          <cell r="AD330">
            <v>-5073204.293333333</v>
          </cell>
          <cell r="AE330">
            <v>-5050354.175416667</v>
          </cell>
          <cell r="AF330">
            <v>-5024819.2075000005</v>
          </cell>
          <cell r="AG330">
            <v>-4989987.3675000006</v>
          </cell>
          <cell r="AH330">
            <v>-4975861.3529166663</v>
          </cell>
          <cell r="AI330">
            <v>-4979883.3866666667</v>
          </cell>
          <cell r="AJ330">
            <v>-5005014.169999999</v>
          </cell>
          <cell r="AK330">
            <v>-5062436.9858333329</v>
          </cell>
          <cell r="AL330">
            <v>-5137135.6249999991</v>
          </cell>
          <cell r="AM330">
            <v>-5211239.1762499996</v>
          </cell>
          <cell r="AN330">
            <v>-5304813.3174999999</v>
          </cell>
          <cell r="AO330">
            <v>-5410896.7445833338</v>
          </cell>
          <cell r="AR330" t="str">
            <v>50a</v>
          </cell>
        </row>
        <row r="331">
          <cell r="R331">
            <v>2222592.79</v>
          </cell>
          <cell r="S331">
            <v>2230062.79</v>
          </cell>
          <cell r="T331">
            <v>2246024.79</v>
          </cell>
          <cell r="U331">
            <v>2289897.79</v>
          </cell>
          <cell r="V331">
            <v>2262323.79</v>
          </cell>
          <cell r="W331">
            <v>2227956.79</v>
          </cell>
          <cell r="X331">
            <v>2247656.79</v>
          </cell>
          <cell r="Y331">
            <v>2269967.79</v>
          </cell>
          <cell r="Z331">
            <v>2275657.79</v>
          </cell>
          <cell r="AA331">
            <v>2274505.79</v>
          </cell>
          <cell r="AB331">
            <v>2289019.79</v>
          </cell>
          <cell r="AC331">
            <v>2275217.79</v>
          </cell>
          <cell r="AD331">
            <v>2206422.3733333326</v>
          </cell>
          <cell r="AE331">
            <v>2202635.4983333326</v>
          </cell>
          <cell r="AF331">
            <v>2201481.8733333326</v>
          </cell>
          <cell r="AG331">
            <v>2204655.2483333326</v>
          </cell>
          <cell r="AH331">
            <v>2210811.3733333326</v>
          </cell>
          <cell r="AI331">
            <v>2216560.9566666661</v>
          </cell>
          <cell r="AJ331">
            <v>2221310.7066666661</v>
          </cell>
          <cell r="AK331">
            <v>2227734.9983333326</v>
          </cell>
          <cell r="AL331">
            <v>2234939.2483333326</v>
          </cell>
          <cell r="AM331">
            <v>2241819.8733333326</v>
          </cell>
          <cell r="AN331">
            <v>2249037.9566666661</v>
          </cell>
          <cell r="AO331">
            <v>2256044.7899999996</v>
          </cell>
          <cell r="AR331" t="str">
            <v>50b</v>
          </cell>
        </row>
        <row r="332">
          <cell r="R332">
            <v>0</v>
          </cell>
          <cell r="S332">
            <v>0</v>
          </cell>
          <cell r="T332">
            <v>0</v>
          </cell>
          <cell r="U332">
            <v>0</v>
          </cell>
          <cell r="V332">
            <v>0</v>
          </cell>
          <cell r="W332">
            <v>0</v>
          </cell>
          <cell r="X332">
            <v>0</v>
          </cell>
          <cell r="Y332">
            <v>0</v>
          </cell>
          <cell r="Z332">
            <v>0</v>
          </cell>
          <cell r="AA332">
            <v>0</v>
          </cell>
          <cell r="AB332">
            <v>0</v>
          </cell>
          <cell r="AC332">
            <v>0</v>
          </cell>
          <cell r="AD332">
            <v>0</v>
          </cell>
          <cell r="AE332">
            <v>0</v>
          </cell>
          <cell r="AF332">
            <v>0</v>
          </cell>
          <cell r="AG332">
            <v>0</v>
          </cell>
          <cell r="AH332">
            <v>0</v>
          </cell>
          <cell r="AI332">
            <v>0</v>
          </cell>
          <cell r="AJ332">
            <v>0</v>
          </cell>
          <cell r="AK332">
            <v>0</v>
          </cell>
          <cell r="AL332">
            <v>0</v>
          </cell>
          <cell r="AM332">
            <v>0</v>
          </cell>
          <cell r="AN332">
            <v>0</v>
          </cell>
          <cell r="AO332">
            <v>0</v>
          </cell>
          <cell r="AR332" t="str">
            <v>50b</v>
          </cell>
        </row>
        <row r="333">
          <cell r="R333">
            <v>12023641.85</v>
          </cell>
          <cell r="S333">
            <v>12079722.880000001</v>
          </cell>
          <cell r="T333">
            <v>12103290.720000001</v>
          </cell>
          <cell r="U333">
            <v>11767250.17</v>
          </cell>
          <cell r="V333">
            <v>12118123.880000001</v>
          </cell>
          <cell r="W333">
            <v>12128014.23</v>
          </cell>
          <cell r="X333">
            <v>12703908.220000001</v>
          </cell>
          <cell r="Y333">
            <v>13932732.800000001</v>
          </cell>
          <cell r="Z333">
            <v>14452396.43</v>
          </cell>
          <cell r="AA333">
            <v>15006854.119999999</v>
          </cell>
          <cell r="AB333">
            <v>13503424.57</v>
          </cell>
          <cell r="AC333">
            <v>14127941.859999999</v>
          </cell>
          <cell r="AD333">
            <v>11439870.896666668</v>
          </cell>
          <cell r="AE333">
            <v>11473812.643333333</v>
          </cell>
          <cell r="AF333">
            <v>11501802.345416667</v>
          </cell>
          <cell r="AG333">
            <v>11520654.627499998</v>
          </cell>
          <cell r="AH333">
            <v>11565292.955833333</v>
          </cell>
          <cell r="AI333">
            <v>11640556.076666666</v>
          </cell>
          <cell r="AJ333">
            <v>11744265.323749999</v>
          </cell>
          <cell r="AK333">
            <v>11937495.83</v>
          </cell>
          <cell r="AL333">
            <v>12229100.207916668</v>
          </cell>
          <cell r="AM333">
            <v>12534685.819583334</v>
          </cell>
          <cell r="AN333">
            <v>12744706.064999999</v>
          </cell>
          <cell r="AO333">
            <v>12903201.034583332</v>
          </cell>
          <cell r="AR333" t="str">
            <v>50b</v>
          </cell>
        </row>
        <row r="334">
          <cell r="R334">
            <v>4274442.41</v>
          </cell>
          <cell r="S334">
            <v>4194278.98</v>
          </cell>
          <cell r="T334">
            <v>4083677.73</v>
          </cell>
          <cell r="U334">
            <v>4346810.82</v>
          </cell>
          <cell r="V334">
            <v>4357783.96</v>
          </cell>
          <cell r="W334">
            <v>4378615.91</v>
          </cell>
          <cell r="X334">
            <v>4491843.67</v>
          </cell>
          <cell r="Y334">
            <v>4425247.22</v>
          </cell>
          <cell r="Z334">
            <v>4531704.03</v>
          </cell>
          <cell r="AA334">
            <v>4497525.1100000003</v>
          </cell>
          <cell r="AB334">
            <v>4523453.17</v>
          </cell>
          <cell r="AC334">
            <v>4766364.96</v>
          </cell>
          <cell r="AD334">
            <v>3980129.8825000003</v>
          </cell>
          <cell r="AE334">
            <v>3998893.4624999999</v>
          </cell>
          <cell r="AF334">
            <v>4010512.0766666676</v>
          </cell>
          <cell r="AG334">
            <v>4029900.3429166661</v>
          </cell>
          <cell r="AH334">
            <v>4060968.0608333331</v>
          </cell>
          <cell r="AI334">
            <v>4102014.0012500002</v>
          </cell>
          <cell r="AJ334">
            <v>4157073.3425000007</v>
          </cell>
          <cell r="AK334">
            <v>4213887.8062500004</v>
          </cell>
          <cell r="AL334">
            <v>4269875.8312499998</v>
          </cell>
          <cell r="AM334">
            <v>4317575.1954166666</v>
          </cell>
          <cell r="AN334">
            <v>4352482.9683333337</v>
          </cell>
          <cell r="AO334">
            <v>4387075.3179166671</v>
          </cell>
        </row>
        <row r="335">
          <cell r="R335">
            <v>2157014.9500000002</v>
          </cell>
          <cell r="S335">
            <v>2133074.0499999998</v>
          </cell>
          <cell r="T335">
            <v>2080017.53</v>
          </cell>
          <cell r="U335">
            <v>1978999.62</v>
          </cell>
          <cell r="V335">
            <v>2116735.15</v>
          </cell>
          <cell r="W335">
            <v>2128435.0099999998</v>
          </cell>
          <cell r="X335">
            <v>2111747.38</v>
          </cell>
          <cell r="Y335">
            <v>2222194.11</v>
          </cell>
          <cell r="Z335">
            <v>2288468.09</v>
          </cell>
          <cell r="AA335">
            <v>2263237.7999999998</v>
          </cell>
          <cell r="AB335">
            <v>2324446.0499999998</v>
          </cell>
          <cell r="AC335">
            <v>2387278.23</v>
          </cell>
          <cell r="AD335">
            <v>2121306.0754166669</v>
          </cell>
          <cell r="AE335">
            <v>2116850.8179166671</v>
          </cell>
          <cell r="AF335">
            <v>2109050.0033333334</v>
          </cell>
          <cell r="AG335">
            <v>2098630.5316666667</v>
          </cell>
          <cell r="AH335">
            <v>2094495.5408333335</v>
          </cell>
          <cell r="AI335">
            <v>2098454.2141666668</v>
          </cell>
          <cell r="AJ335">
            <v>2102387.4579166663</v>
          </cell>
          <cell r="AK335">
            <v>2109477.3287499999</v>
          </cell>
          <cell r="AL335">
            <v>2120917.7466666666</v>
          </cell>
          <cell r="AM335">
            <v>2134227.9608333334</v>
          </cell>
          <cell r="AN335">
            <v>2150822.5916666663</v>
          </cell>
          <cell r="AO335">
            <v>2171307.8820833336</v>
          </cell>
          <cell r="AR335" t="str">
            <v>50a</v>
          </cell>
        </row>
        <row r="336">
          <cell r="R336">
            <v>2956608.28</v>
          </cell>
          <cell r="S336">
            <v>2962219.68</v>
          </cell>
          <cell r="T336">
            <v>2962219.68</v>
          </cell>
          <cell r="U336">
            <v>2962219.68</v>
          </cell>
          <cell r="V336">
            <v>2996892.47</v>
          </cell>
          <cell r="W336">
            <v>2996892.47</v>
          </cell>
          <cell r="X336">
            <v>2996892.47</v>
          </cell>
          <cell r="Y336">
            <v>3008988.47</v>
          </cell>
          <cell r="Z336">
            <v>3008988.47</v>
          </cell>
          <cell r="AA336">
            <v>3059383.14</v>
          </cell>
          <cell r="AB336">
            <v>3059383.14</v>
          </cell>
          <cell r="AC336">
            <v>3059383.14</v>
          </cell>
          <cell r="AD336">
            <v>2844064.6804166664</v>
          </cell>
          <cell r="AE336">
            <v>2858710.040833333</v>
          </cell>
          <cell r="AF336">
            <v>2873862.7754166666</v>
          </cell>
          <cell r="AG336">
            <v>2890612.9341666666</v>
          </cell>
          <cell r="AH336">
            <v>2909042.5549999997</v>
          </cell>
          <cell r="AI336">
            <v>2928958.6020833333</v>
          </cell>
          <cell r="AJ336">
            <v>2948736.0129166669</v>
          </cell>
          <cell r="AK336">
            <v>2968896.355</v>
          </cell>
          <cell r="AL336">
            <v>2981278.3366666664</v>
          </cell>
          <cell r="AM336">
            <v>2987284.7737499997</v>
          </cell>
          <cell r="AN336">
            <v>2994012.1304166666</v>
          </cell>
          <cell r="AO336">
            <v>2999674.6595833334</v>
          </cell>
          <cell r="AR336" t="str">
            <v>50b</v>
          </cell>
        </row>
        <row r="337">
          <cell r="R337">
            <v>0</v>
          </cell>
          <cell r="S337">
            <v>0</v>
          </cell>
          <cell r="T337">
            <v>0</v>
          </cell>
          <cell r="U337">
            <v>0</v>
          </cell>
          <cell r="V337">
            <v>0</v>
          </cell>
          <cell r="W337">
            <v>0</v>
          </cell>
          <cell r="X337">
            <v>0</v>
          </cell>
          <cell r="Y337">
            <v>0</v>
          </cell>
          <cell r="Z337">
            <v>0</v>
          </cell>
          <cell r="AA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R337" t="str">
            <v>62</v>
          </cell>
        </row>
        <row r="338">
          <cell r="R338">
            <v>1389612.78</v>
          </cell>
          <cell r="S338">
            <v>1316841.58</v>
          </cell>
          <cell r="T338">
            <v>1242237.1399999999</v>
          </cell>
          <cell r="U338">
            <v>1130941.08</v>
          </cell>
          <cell r="V338">
            <v>1148415.8700000001</v>
          </cell>
          <cell r="W338">
            <v>1010252.41</v>
          </cell>
          <cell r="X338">
            <v>927636.68</v>
          </cell>
          <cell r="Y338">
            <v>831929.04</v>
          </cell>
          <cell r="Z338">
            <v>1694071.65</v>
          </cell>
          <cell r="AA338">
            <v>1690360.13</v>
          </cell>
          <cell r="AB338">
            <v>1724878.92</v>
          </cell>
          <cell r="AC338">
            <v>1763925.68</v>
          </cell>
          <cell r="AD338">
            <v>1405370.3795833336</v>
          </cell>
          <cell r="AE338">
            <v>1407947.0662500001</v>
          </cell>
          <cell r="AF338">
            <v>1397309.0475000001</v>
          </cell>
          <cell r="AG338">
            <v>1376994.2154166668</v>
          </cell>
          <cell r="AH338">
            <v>1351361.0462499999</v>
          </cell>
          <cell r="AI338">
            <v>1319128.7925000002</v>
          </cell>
          <cell r="AJ338">
            <v>1280249.0841666667</v>
          </cell>
          <cell r="AK338">
            <v>1238622.08375</v>
          </cell>
          <cell r="AL338">
            <v>1228488.0295833333</v>
          </cell>
          <cell r="AM338">
            <v>1252408.8008333335</v>
          </cell>
          <cell r="AN338">
            <v>1278550.1395833336</v>
          </cell>
          <cell r="AO338">
            <v>1307329.7379166665</v>
          </cell>
          <cell r="AR338" t="str">
            <v>50a</v>
          </cell>
        </row>
        <row r="339">
          <cell r="R339">
            <v>0</v>
          </cell>
          <cell r="S339">
            <v>0</v>
          </cell>
          <cell r="T339">
            <v>0</v>
          </cell>
          <cell r="U339">
            <v>0</v>
          </cell>
          <cell r="V339">
            <v>0</v>
          </cell>
          <cell r="W339">
            <v>0</v>
          </cell>
          <cell r="X339">
            <v>0</v>
          </cell>
          <cell r="Y339">
            <v>0</v>
          </cell>
          <cell r="Z339">
            <v>0</v>
          </cell>
          <cell r="AA339">
            <v>0</v>
          </cell>
          <cell r="AB339">
            <v>0</v>
          </cell>
          <cell r="AC339">
            <v>0</v>
          </cell>
          <cell r="AD339">
            <v>0</v>
          </cell>
          <cell r="AE339">
            <v>0</v>
          </cell>
          <cell r="AF339">
            <v>0</v>
          </cell>
          <cell r="AG339">
            <v>0</v>
          </cell>
          <cell r="AH339">
            <v>0</v>
          </cell>
          <cell r="AI339">
            <v>0</v>
          </cell>
          <cell r="AJ339">
            <v>0</v>
          </cell>
          <cell r="AK339">
            <v>0</v>
          </cell>
          <cell r="AL339">
            <v>0</v>
          </cell>
          <cell r="AM339">
            <v>0</v>
          </cell>
          <cell r="AN339">
            <v>0</v>
          </cell>
          <cell r="AO339">
            <v>0</v>
          </cell>
          <cell r="AR339" t="str">
            <v>50a</v>
          </cell>
        </row>
        <row r="340">
          <cell r="R340">
            <v>218545.64</v>
          </cell>
          <cell r="S340">
            <v>227048.04</v>
          </cell>
          <cell r="T340">
            <v>222488.78</v>
          </cell>
          <cell r="U340">
            <v>206669.37</v>
          </cell>
          <cell r="V340">
            <v>213649.61</v>
          </cell>
          <cell r="W340">
            <v>237106.81</v>
          </cell>
          <cell r="X340">
            <v>270676.88</v>
          </cell>
          <cell r="Y340">
            <v>311314.08</v>
          </cell>
          <cell r="Z340">
            <v>311314.08</v>
          </cell>
          <cell r="AA340">
            <v>311314.08</v>
          </cell>
          <cell r="AB340">
            <v>311315.82</v>
          </cell>
          <cell r="AC340">
            <v>355864.87</v>
          </cell>
          <cell r="AD340">
            <v>202355.80041666667</v>
          </cell>
          <cell r="AE340">
            <v>207182.9291666667</v>
          </cell>
          <cell r="AF340">
            <v>211868.3666666667</v>
          </cell>
          <cell r="AG340">
            <v>215242.80583333332</v>
          </cell>
          <cell r="AH340">
            <v>218276.28166666665</v>
          </cell>
          <cell r="AI340">
            <v>223154.50291666665</v>
          </cell>
          <cell r="AJ340">
            <v>229228.745</v>
          </cell>
          <cell r="AK340">
            <v>236068.44083333333</v>
          </cell>
          <cell r="AL340">
            <v>242395.47</v>
          </cell>
          <cell r="AM340">
            <v>247436.85166666668</v>
          </cell>
          <cell r="AN340">
            <v>252478.30583333338</v>
          </cell>
          <cell r="AO340">
            <v>260720.70374999999</v>
          </cell>
          <cell r="AR340" t="str">
            <v>50a</v>
          </cell>
        </row>
        <row r="341">
          <cell r="R341">
            <v>42792.49</v>
          </cell>
          <cell r="S341">
            <v>45715.32</v>
          </cell>
          <cell r="T341">
            <v>49860.88</v>
          </cell>
          <cell r="U341">
            <v>48382.18</v>
          </cell>
          <cell r="V341">
            <v>48382.18</v>
          </cell>
          <cell r="W341">
            <v>49750.82</v>
          </cell>
          <cell r="X341">
            <v>46245.82</v>
          </cell>
          <cell r="Y341">
            <v>0</v>
          </cell>
          <cell r="Z341">
            <v>0</v>
          </cell>
          <cell r="AA341">
            <v>0</v>
          </cell>
          <cell r="AB341">
            <v>0</v>
          </cell>
          <cell r="AC341">
            <v>0</v>
          </cell>
          <cell r="AD341">
            <v>46879.047916666663</v>
          </cell>
          <cell r="AE341">
            <v>46089.963749999995</v>
          </cell>
          <cell r="AF341">
            <v>45505.684583333328</v>
          </cell>
          <cell r="AG341">
            <v>44884.185416666667</v>
          </cell>
          <cell r="AH341">
            <v>44567.126250000001</v>
          </cell>
          <cell r="AI341">
            <v>44910.991666666661</v>
          </cell>
          <cell r="AJ341">
            <v>45311.621666666666</v>
          </cell>
          <cell r="AK341">
            <v>43641.324583333328</v>
          </cell>
          <cell r="AL341">
            <v>40075.283749999995</v>
          </cell>
          <cell r="AM341">
            <v>36509.24291666667</v>
          </cell>
          <cell r="AN341">
            <v>32943.20208333333</v>
          </cell>
          <cell r="AO341">
            <v>29377.161250000001</v>
          </cell>
          <cell r="AR341" t="str">
            <v>50a</v>
          </cell>
        </row>
        <row r="342">
          <cell r="R342">
            <v>-21117.83</v>
          </cell>
          <cell r="S342">
            <v>-11726.21</v>
          </cell>
          <cell r="T342">
            <v>-10537.88</v>
          </cell>
          <cell r="U342">
            <v>-8463.7000000000007</v>
          </cell>
          <cell r="V342">
            <v>-8463.7000000000007</v>
          </cell>
          <cell r="W342">
            <v>-5355.28</v>
          </cell>
          <cell r="X342">
            <v>-3499.51</v>
          </cell>
          <cell r="Y342">
            <v>0</v>
          </cell>
          <cell r="Z342">
            <v>0</v>
          </cell>
          <cell r="AA342">
            <v>0</v>
          </cell>
          <cell r="AB342">
            <v>0</v>
          </cell>
          <cell r="AC342">
            <v>0</v>
          </cell>
          <cell r="AD342">
            <v>-23745.920000000002</v>
          </cell>
          <cell r="AE342">
            <v>-22821.057083333337</v>
          </cell>
          <cell r="AF342">
            <v>-21457.770833333336</v>
          </cell>
          <cell r="AG342">
            <v>-19962.507083333338</v>
          </cell>
          <cell r="AH342">
            <v>-18474.647083333333</v>
          </cell>
          <cell r="AI342">
            <v>-16982.022083333337</v>
          </cell>
          <cell r="AJ342">
            <v>-15375.582500000002</v>
          </cell>
          <cell r="AK342">
            <v>-13682.862083333339</v>
          </cell>
          <cell r="AL342">
            <v>-11923.042916666667</v>
          </cell>
          <cell r="AM342">
            <v>-10163.223749999999</v>
          </cell>
          <cell r="AN342">
            <v>-8403.4045833333312</v>
          </cell>
          <cell r="AO342">
            <v>-6643.5854166666659</v>
          </cell>
          <cell r="AR342" t="str">
            <v>50a</v>
          </cell>
        </row>
        <row r="343">
          <cell r="R343">
            <v>13367794.52</v>
          </cell>
          <cell r="S343">
            <v>8298625.1200000001</v>
          </cell>
          <cell r="T343">
            <v>10703825.66</v>
          </cell>
          <cell r="U343">
            <v>15069363.23</v>
          </cell>
          <cell r="V343">
            <v>20461836.969999999</v>
          </cell>
          <cell r="W343">
            <v>21135555.960000001</v>
          </cell>
          <cell r="X343">
            <v>18991479.68</v>
          </cell>
          <cell r="Y343">
            <v>22704969.449999999</v>
          </cell>
          <cell r="Z343">
            <v>28118767.510000002</v>
          </cell>
          <cell r="AA343">
            <v>25314520.030000001</v>
          </cell>
          <cell r="AB343">
            <v>26119013.670000002</v>
          </cell>
          <cell r="AC343">
            <v>25718627.239999998</v>
          </cell>
          <cell r="AD343">
            <v>14365795.983750001</v>
          </cell>
          <cell r="AE343">
            <v>15171080.657083334</v>
          </cell>
          <cell r="AF343">
            <v>15425334.075000003</v>
          </cell>
          <cell r="AG343">
            <v>15653893.72625</v>
          </cell>
          <cell r="AH343">
            <v>16087143.578333331</v>
          </cell>
          <cell r="AI343">
            <v>16684247.330833331</v>
          </cell>
          <cell r="AJ343">
            <v>17178900.666666668</v>
          </cell>
          <cell r="AK343">
            <v>17484199.03875</v>
          </cell>
          <cell r="AL343">
            <v>17858964.234999999</v>
          </cell>
          <cell r="AM343">
            <v>18271741.577500001</v>
          </cell>
          <cell r="AN343">
            <v>18743975.172499999</v>
          </cell>
          <cell r="AO343">
            <v>19345093.972083334</v>
          </cell>
        </row>
        <row r="344">
          <cell r="R344">
            <v>3265365.42</v>
          </cell>
          <cell r="S344">
            <v>3153390.53</v>
          </cell>
          <cell r="T344">
            <v>1928890.83</v>
          </cell>
          <cell r="U344">
            <v>1955319.85</v>
          </cell>
          <cell r="V344">
            <v>2052007.24</v>
          </cell>
          <cell r="W344">
            <v>7221982.25</v>
          </cell>
          <cell r="X344">
            <v>6050901.46</v>
          </cell>
          <cell r="Y344">
            <v>6143551.4900000002</v>
          </cell>
          <cell r="Z344">
            <v>6155978.6799999997</v>
          </cell>
          <cell r="AA344">
            <v>6161354.4000000004</v>
          </cell>
          <cell r="AB344">
            <v>6409437.3200000003</v>
          </cell>
          <cell r="AC344">
            <v>5852077.9000000004</v>
          </cell>
          <cell r="AD344">
            <v>4005398.3416666668</v>
          </cell>
          <cell r="AE344">
            <v>3699495.9087500009</v>
          </cell>
          <cell r="AF344">
            <v>3803044.490416667</v>
          </cell>
          <cell r="AG344">
            <v>3881190.8445833339</v>
          </cell>
          <cell r="AH344">
            <v>3943554.4562500003</v>
          </cell>
          <cell r="AI344">
            <v>4046868.5995833338</v>
          </cell>
          <cell r="AJ344">
            <v>4165989.1462500007</v>
          </cell>
          <cell r="AK344">
            <v>4239197.2966666659</v>
          </cell>
          <cell r="AL344">
            <v>4317190.8720833333</v>
          </cell>
          <cell r="AM344">
            <v>4400401.1941666668</v>
          </cell>
          <cell r="AN344">
            <v>4502742.427083333</v>
          </cell>
          <cell r="AO344">
            <v>4628220.9887499996</v>
          </cell>
        </row>
        <row r="345">
          <cell r="R345">
            <v>9805614.1899999995</v>
          </cell>
          <cell r="S345">
            <v>8605986.9800000004</v>
          </cell>
          <cell r="T345">
            <v>13883558.85</v>
          </cell>
          <cell r="U345">
            <v>15309021.699999999</v>
          </cell>
          <cell r="V345">
            <v>21248381.030000001</v>
          </cell>
          <cell r="W345">
            <v>26277347.73</v>
          </cell>
          <cell r="X345">
            <v>22711051.18</v>
          </cell>
          <cell r="Y345">
            <v>25001490.219999999</v>
          </cell>
          <cell r="Z345">
            <v>30076768.719999999</v>
          </cell>
          <cell r="AA345">
            <v>29835113.379999999</v>
          </cell>
          <cell r="AB345">
            <v>32734715.300000001</v>
          </cell>
          <cell r="AC345">
            <v>23050108.02</v>
          </cell>
          <cell r="AD345">
            <v>13599619.598333335</v>
          </cell>
          <cell r="AE345">
            <v>13648394.07</v>
          </cell>
          <cell r="AF345">
            <v>13847682.690833332</v>
          </cell>
          <cell r="AG345">
            <v>14200147.785833335</v>
          </cell>
          <cell r="AH345">
            <v>14658697.683749998</v>
          </cell>
          <cell r="AI345">
            <v>15482053.530416666</v>
          </cell>
          <cell r="AJ345">
            <v>16309901.966666667</v>
          </cell>
          <cell r="AK345">
            <v>17032149.173333336</v>
          </cell>
          <cell r="AL345">
            <v>17994249.083333332</v>
          </cell>
          <cell r="AM345">
            <v>19046894.612083331</v>
          </cell>
          <cell r="AN345">
            <v>20173179.611666664</v>
          </cell>
          <cell r="AO345">
            <v>21178606.967083331</v>
          </cell>
        </row>
        <row r="346">
          <cell r="R346">
            <v>576201.30000000005</v>
          </cell>
          <cell r="S346">
            <v>576201.30000000005</v>
          </cell>
          <cell r="T346">
            <v>576201.30000000005</v>
          </cell>
          <cell r="U346">
            <v>576201.30000000005</v>
          </cell>
          <cell r="V346">
            <v>576201.30000000005</v>
          </cell>
          <cell r="W346">
            <v>576201.30000000005</v>
          </cell>
          <cell r="X346">
            <v>576201.30000000005</v>
          </cell>
          <cell r="Y346">
            <v>576201.30000000005</v>
          </cell>
          <cell r="Z346">
            <v>576201.30000000005</v>
          </cell>
          <cell r="AA346">
            <v>576201.30000000005</v>
          </cell>
          <cell r="AB346">
            <v>576201.30000000005</v>
          </cell>
          <cell r="AC346">
            <v>576201.30000000005</v>
          </cell>
          <cell r="AD346">
            <v>576201.29999999993</v>
          </cell>
          <cell r="AE346">
            <v>576201.29999999993</v>
          </cell>
          <cell r="AF346">
            <v>576201.29999999993</v>
          </cell>
          <cell r="AG346">
            <v>576201.29999999993</v>
          </cell>
          <cell r="AH346">
            <v>576201.29999999993</v>
          </cell>
          <cell r="AI346">
            <v>576201.29999999993</v>
          </cell>
          <cell r="AJ346">
            <v>576201.29999999993</v>
          </cell>
          <cell r="AK346">
            <v>576201.29999999993</v>
          </cell>
          <cell r="AL346">
            <v>576201.29999999993</v>
          </cell>
          <cell r="AM346">
            <v>576201.29999999993</v>
          </cell>
          <cell r="AN346">
            <v>576201.29999999993</v>
          </cell>
          <cell r="AO346">
            <v>576201.29999999993</v>
          </cell>
        </row>
        <row r="347">
          <cell r="R347">
            <v>0</v>
          </cell>
          <cell r="S347">
            <v>0</v>
          </cell>
          <cell r="T347">
            <v>36683.360000000001</v>
          </cell>
          <cell r="U347">
            <v>36683.360000000001</v>
          </cell>
          <cell r="V347">
            <v>36683.360000000001</v>
          </cell>
          <cell r="W347">
            <v>5585.41</v>
          </cell>
          <cell r="X347">
            <v>5585.41</v>
          </cell>
          <cell r="Y347">
            <v>5585.41</v>
          </cell>
          <cell r="Z347">
            <v>8909.3799999999992</v>
          </cell>
          <cell r="AA347">
            <v>8909.3799999999992</v>
          </cell>
          <cell r="AB347">
            <v>8909.3799999999992</v>
          </cell>
          <cell r="AC347">
            <v>44223.519999999997</v>
          </cell>
          <cell r="AD347">
            <v>0</v>
          </cell>
          <cell r="AE347">
            <v>0</v>
          </cell>
          <cell r="AF347">
            <v>1528.4733333333334</v>
          </cell>
          <cell r="AG347">
            <v>4585.42</v>
          </cell>
          <cell r="AH347">
            <v>7642.3666666666659</v>
          </cell>
          <cell r="AI347">
            <v>9403.5654166666664</v>
          </cell>
          <cell r="AJ347">
            <v>9869.0162500000006</v>
          </cell>
          <cell r="AK347">
            <v>10334.467083333335</v>
          </cell>
          <cell r="AL347">
            <v>10938.416666666666</v>
          </cell>
          <cell r="AM347">
            <v>11680.865</v>
          </cell>
          <cell r="AN347">
            <v>12423.313333333334</v>
          </cell>
          <cell r="AO347">
            <v>14637.184166666668</v>
          </cell>
        </row>
        <row r="348">
          <cell r="R348">
            <v>2131.67</v>
          </cell>
          <cell r="S348">
            <v>1065.82</v>
          </cell>
          <cell r="T348">
            <v>0</v>
          </cell>
          <cell r="U348">
            <v>9079.44</v>
          </cell>
          <cell r="V348">
            <v>8254.0400000000009</v>
          </cell>
          <cell r="W348">
            <v>7428.64</v>
          </cell>
          <cell r="X348">
            <v>6603.24</v>
          </cell>
          <cell r="Y348">
            <v>5777.84</v>
          </cell>
          <cell r="Z348">
            <v>4952.4399999999996</v>
          </cell>
          <cell r="AA348">
            <v>4127.04</v>
          </cell>
          <cell r="AB348">
            <v>3301.64</v>
          </cell>
          <cell r="AC348">
            <v>2476.2399999999998</v>
          </cell>
          <cell r="AD348">
            <v>3898.0125000000003</v>
          </cell>
          <cell r="AE348">
            <v>3923.1250000000005</v>
          </cell>
          <cell r="AF348">
            <v>3931.4941666666673</v>
          </cell>
          <cell r="AG348">
            <v>3821.2908333333339</v>
          </cell>
          <cell r="AH348">
            <v>3610.9029166666674</v>
          </cell>
          <cell r="AI348">
            <v>3420.5525000000002</v>
          </cell>
          <cell r="AJ348">
            <v>3250.2395833333335</v>
          </cell>
          <cell r="AK348">
            <v>4065.290833333333</v>
          </cell>
          <cell r="AL348">
            <v>4900.3795833333334</v>
          </cell>
          <cell r="AM348">
            <v>4790.1791666666668</v>
          </cell>
          <cell r="AN348">
            <v>4700.0162500000006</v>
          </cell>
          <cell r="AO348">
            <v>4629.8908333333338</v>
          </cell>
        </row>
        <row r="349">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R349" t="str">
            <v>50a</v>
          </cell>
        </row>
        <row r="350">
          <cell r="R350">
            <v>1344380.09</v>
          </cell>
          <cell r="S350">
            <v>1203780.8</v>
          </cell>
          <cell r="T350">
            <v>1063181.51</v>
          </cell>
          <cell r="U350">
            <v>1042622.24</v>
          </cell>
          <cell r="V350">
            <v>899698.97</v>
          </cell>
          <cell r="W350">
            <v>756775.7</v>
          </cell>
          <cell r="X350">
            <v>613852.43000000005</v>
          </cell>
          <cell r="Y350">
            <v>470929.16</v>
          </cell>
          <cell r="Z350">
            <v>326634.53999999998</v>
          </cell>
          <cell r="AA350">
            <v>183711.27</v>
          </cell>
          <cell r="AB350">
            <v>40788</v>
          </cell>
          <cell r="AC350">
            <v>1646113.31</v>
          </cell>
          <cell r="AD350">
            <v>744604.48708333354</v>
          </cell>
          <cell r="AE350">
            <v>757687.44916666672</v>
          </cell>
          <cell r="AF350">
            <v>767243.30708333326</v>
          </cell>
          <cell r="AG350">
            <v>776585.01083333325</v>
          </cell>
          <cell r="AH350">
            <v>785793.27708333323</v>
          </cell>
          <cell r="AI350">
            <v>793704.06583333341</v>
          </cell>
          <cell r="AJ350">
            <v>800317.37708333321</v>
          </cell>
          <cell r="AK350">
            <v>805633.21083333332</v>
          </cell>
          <cell r="AL350">
            <v>809594.42750000011</v>
          </cell>
          <cell r="AM350">
            <v>812201.02708333323</v>
          </cell>
          <cell r="AN350">
            <v>799562.23249999981</v>
          </cell>
          <cell r="AO350">
            <v>792658.42125000001</v>
          </cell>
          <cell r="AR350" t="str">
            <v>50a</v>
          </cell>
        </row>
        <row r="351">
          <cell r="R351">
            <v>2425.4499999999998</v>
          </cell>
          <cell r="S351">
            <v>1820.43</v>
          </cell>
          <cell r="T351">
            <v>1215.4100000000001</v>
          </cell>
          <cell r="U351">
            <v>610.39</v>
          </cell>
          <cell r="V351">
            <v>5.37</v>
          </cell>
          <cell r="W351">
            <v>17209.5</v>
          </cell>
          <cell r="X351">
            <v>15645</v>
          </cell>
          <cell r="Y351">
            <v>14080.5</v>
          </cell>
          <cell r="Z351">
            <v>12516</v>
          </cell>
          <cell r="AA351">
            <v>10951.5</v>
          </cell>
          <cell r="AB351">
            <v>9387</v>
          </cell>
          <cell r="AC351">
            <v>7822.5</v>
          </cell>
          <cell r="AD351">
            <v>4025.3537500000002</v>
          </cell>
          <cell r="AE351">
            <v>3722.0083333333328</v>
          </cell>
          <cell r="AF351">
            <v>3505.4604166666663</v>
          </cell>
          <cell r="AG351">
            <v>3375.7099999999996</v>
          </cell>
          <cell r="AH351">
            <v>3332.7570833333334</v>
          </cell>
          <cell r="AI351">
            <v>3772.5179166666662</v>
          </cell>
          <cell r="AJ351">
            <v>4611.6154166666674</v>
          </cell>
          <cell r="AK351">
            <v>5370.7562500000004</v>
          </cell>
          <cell r="AL351">
            <v>6049.9404166666673</v>
          </cell>
          <cell r="AM351">
            <v>6649.1679166666681</v>
          </cell>
          <cell r="AN351">
            <v>7168.4387500000003</v>
          </cell>
          <cell r="AO351">
            <v>7607.7529166666673</v>
          </cell>
          <cell r="AR351" t="str">
            <v>50b</v>
          </cell>
        </row>
        <row r="352">
          <cell r="R352">
            <v>0</v>
          </cell>
          <cell r="S352">
            <v>16375.33</v>
          </cell>
          <cell r="T352">
            <v>14886.66</v>
          </cell>
          <cell r="U352">
            <v>13397.99</v>
          </cell>
          <cell r="V352">
            <v>11909.32</v>
          </cell>
          <cell r="W352">
            <v>10420.65</v>
          </cell>
          <cell r="X352">
            <v>8931.98</v>
          </cell>
          <cell r="Y352">
            <v>7443.31</v>
          </cell>
          <cell r="Z352">
            <v>5954.64</v>
          </cell>
          <cell r="AA352">
            <v>4465.97</v>
          </cell>
          <cell r="AB352">
            <v>2977.3</v>
          </cell>
          <cell r="AC352">
            <v>1488.63</v>
          </cell>
          <cell r="AD352">
            <v>7394.75</v>
          </cell>
          <cell r="AE352">
            <v>7460.826250000001</v>
          </cell>
          <cell r="AF352">
            <v>7586.9716666666673</v>
          </cell>
          <cell r="AG352">
            <v>7701.1029166666667</v>
          </cell>
          <cell r="AH352">
            <v>7803.2200000000012</v>
          </cell>
          <cell r="AI352">
            <v>7893.3229166666679</v>
          </cell>
          <cell r="AJ352">
            <v>7971.4116666666669</v>
          </cell>
          <cell r="AK352">
            <v>8037.486249999999</v>
          </cell>
          <cell r="AL352">
            <v>8091.5466666666662</v>
          </cell>
          <cell r="AM352">
            <v>8133.5929166666656</v>
          </cell>
          <cell r="AN352">
            <v>8163.6249999999991</v>
          </cell>
          <cell r="AO352">
            <v>8181.6429166666667</v>
          </cell>
          <cell r="AR352" t="str">
            <v>50a</v>
          </cell>
        </row>
        <row r="353">
          <cell r="R353">
            <v>316796.40999999997</v>
          </cell>
          <cell r="S353">
            <v>190077.84</v>
          </cell>
          <cell r="T353">
            <v>63359.27</v>
          </cell>
          <cell r="U353">
            <v>1814554.03</v>
          </cell>
          <cell r="V353">
            <v>1656766.72</v>
          </cell>
          <cell r="W353">
            <v>1498979.41</v>
          </cell>
          <cell r="X353">
            <v>1341192.1000000001</v>
          </cell>
          <cell r="Y353">
            <v>1183404.79</v>
          </cell>
          <cell r="Z353">
            <v>1025617.48</v>
          </cell>
          <cell r="AA353">
            <v>867830.17</v>
          </cell>
          <cell r="AB353">
            <v>710042.86</v>
          </cell>
          <cell r="AC353">
            <v>552255.55000000005</v>
          </cell>
          <cell r="AD353">
            <v>743069.95750000002</v>
          </cell>
          <cell r="AE353">
            <v>753722.16333333345</v>
          </cell>
          <cell r="AF353">
            <v>758993.55583333329</v>
          </cell>
          <cell r="AG353">
            <v>775198.50875000004</v>
          </cell>
          <cell r="AH353">
            <v>803678.18541666667</v>
          </cell>
          <cell r="AI353">
            <v>829568.80041666655</v>
          </cell>
          <cell r="AJ353">
            <v>852870.35374999989</v>
          </cell>
          <cell r="AK353">
            <v>873582.84541666659</v>
          </cell>
          <cell r="AL353">
            <v>891706.27541666664</v>
          </cell>
          <cell r="AM353">
            <v>907240.64375000016</v>
          </cell>
          <cell r="AN353">
            <v>920185.9504166668</v>
          </cell>
          <cell r="AO353">
            <v>930542.19541666657</v>
          </cell>
          <cell r="AR353" t="str">
            <v>50a</v>
          </cell>
        </row>
        <row r="354">
          <cell r="R354">
            <v>18208.36</v>
          </cell>
          <cell r="S354">
            <v>14250.03</v>
          </cell>
          <cell r="T354">
            <v>10291.700000000001</v>
          </cell>
          <cell r="U354">
            <v>6333.37</v>
          </cell>
          <cell r="V354">
            <v>2375.04</v>
          </cell>
          <cell r="W354">
            <v>42168.51</v>
          </cell>
          <cell r="X354">
            <v>38535.01</v>
          </cell>
          <cell r="Y354">
            <v>34901.51</v>
          </cell>
          <cell r="Z354">
            <v>31268.01</v>
          </cell>
          <cell r="AA354">
            <v>27634.51</v>
          </cell>
          <cell r="AB354">
            <v>24217.82</v>
          </cell>
          <cell r="AC354">
            <v>20758.13</v>
          </cell>
          <cell r="AD354">
            <v>21623.62</v>
          </cell>
          <cell r="AE354">
            <v>22587.762499999997</v>
          </cell>
          <cell r="AF354">
            <v>23317.53</v>
          </cell>
          <cell r="AG354">
            <v>23812.922500000004</v>
          </cell>
          <cell r="AH354">
            <v>24073.940000000002</v>
          </cell>
          <cell r="AI354">
            <v>23989.681666666671</v>
          </cell>
          <cell r="AJ354">
            <v>23690.869583333333</v>
          </cell>
          <cell r="AK354">
            <v>23419.126666666667</v>
          </cell>
          <cell r="AL354">
            <v>23174.452916666665</v>
          </cell>
          <cell r="AM354">
            <v>22956.848333333339</v>
          </cell>
          <cell r="AN354">
            <v>22775.346666666668</v>
          </cell>
          <cell r="AO354">
            <v>22637.190000000002</v>
          </cell>
          <cell r="AR354" t="str">
            <v>50b</v>
          </cell>
        </row>
        <row r="355">
          <cell r="R355">
            <v>0</v>
          </cell>
          <cell r="S355">
            <v>0</v>
          </cell>
          <cell r="T355">
            <v>0</v>
          </cell>
          <cell r="U355">
            <v>0</v>
          </cell>
          <cell r="V355">
            <v>0</v>
          </cell>
          <cell r="W355">
            <v>0</v>
          </cell>
          <cell r="X355">
            <v>0</v>
          </cell>
          <cell r="Y355">
            <v>0</v>
          </cell>
          <cell r="Z355">
            <v>0</v>
          </cell>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R355" t="str">
            <v>50a</v>
          </cell>
        </row>
        <row r="356">
          <cell r="R356">
            <v>80518.84</v>
          </cell>
          <cell r="S356">
            <v>72466.960000000006</v>
          </cell>
          <cell r="T356">
            <v>64415.08</v>
          </cell>
          <cell r="U356">
            <v>56363.199999999997</v>
          </cell>
          <cell r="V356">
            <v>48311.32</v>
          </cell>
          <cell r="W356">
            <v>40259.440000000002</v>
          </cell>
          <cell r="X356">
            <v>32207.56</v>
          </cell>
          <cell r="Y356">
            <v>24155.68</v>
          </cell>
          <cell r="Z356">
            <v>16103.8</v>
          </cell>
          <cell r="AA356">
            <v>8051.92</v>
          </cell>
          <cell r="AB356">
            <v>0</v>
          </cell>
          <cell r="AC356">
            <v>115364.01</v>
          </cell>
          <cell r="AD356">
            <v>39169.255833333336</v>
          </cell>
          <cell r="AE356">
            <v>40196.963749999995</v>
          </cell>
          <cell r="AF356">
            <v>41055.028333333328</v>
          </cell>
          <cell r="AG356">
            <v>41812.143750000003</v>
          </cell>
          <cell r="AH356">
            <v>42468.310000000005</v>
          </cell>
          <cell r="AI356">
            <v>43023.527083333334</v>
          </cell>
          <cell r="AJ356">
            <v>43477.795000000006</v>
          </cell>
          <cell r="AK356">
            <v>43831.113750000011</v>
          </cell>
          <cell r="AL356">
            <v>44083.483333333337</v>
          </cell>
          <cell r="AM356">
            <v>44234.903750000005</v>
          </cell>
          <cell r="AN356">
            <v>44285.376666666671</v>
          </cell>
          <cell r="AO356">
            <v>45401.763750000006</v>
          </cell>
          <cell r="AR356" t="str">
            <v>50a</v>
          </cell>
        </row>
        <row r="357">
          <cell r="R357">
            <v>18437.5</v>
          </cell>
          <cell r="S357">
            <v>14750</v>
          </cell>
          <cell r="T357">
            <v>11062.5</v>
          </cell>
          <cell r="U357">
            <v>7195.58</v>
          </cell>
          <cell r="V357">
            <v>5481.74</v>
          </cell>
          <cell r="W357">
            <v>46177</v>
          </cell>
          <cell r="X357">
            <v>42310.080000000002</v>
          </cell>
          <cell r="Y357">
            <v>38443.160000000003</v>
          </cell>
          <cell r="Z357">
            <v>34576.239999999998</v>
          </cell>
          <cell r="AA357">
            <v>30709.32</v>
          </cell>
          <cell r="AB357">
            <v>26842.400000000001</v>
          </cell>
          <cell r="AC357">
            <v>22975.48</v>
          </cell>
          <cell r="AD357">
            <v>20968.735000000001</v>
          </cell>
          <cell r="AE357">
            <v>20721.238333333335</v>
          </cell>
          <cell r="AF357">
            <v>20528.741666666665</v>
          </cell>
          <cell r="AG357">
            <v>20383.769166666665</v>
          </cell>
          <cell r="AH357">
            <v>20368.556666666667</v>
          </cell>
          <cell r="AI357">
            <v>22339.859999999997</v>
          </cell>
          <cell r="AJ357">
            <v>24336.717499999999</v>
          </cell>
          <cell r="AK357">
            <v>24474.873333333333</v>
          </cell>
          <cell r="AL357">
            <v>24598.077500000003</v>
          </cell>
          <cell r="AM357">
            <v>24706.33</v>
          </cell>
          <cell r="AN357">
            <v>24799.630833333333</v>
          </cell>
          <cell r="AO357">
            <v>24877.98</v>
          </cell>
          <cell r="AR357" t="str">
            <v>50a</v>
          </cell>
        </row>
        <row r="358">
          <cell r="R358">
            <v>254108</v>
          </cell>
          <cell r="S358">
            <v>127054</v>
          </cell>
          <cell r="T358">
            <v>0</v>
          </cell>
          <cell r="U358">
            <v>1204066.42</v>
          </cell>
          <cell r="V358">
            <v>1094605.8400000001</v>
          </cell>
          <cell r="W358">
            <v>985145.26</v>
          </cell>
          <cell r="X358">
            <v>875684.68</v>
          </cell>
          <cell r="Y358">
            <v>766224.1</v>
          </cell>
          <cell r="Z358">
            <v>656763.52</v>
          </cell>
          <cell r="AA358">
            <v>547302.93999999994</v>
          </cell>
          <cell r="AB358">
            <v>437842.36</v>
          </cell>
          <cell r="AC358">
            <v>328381.78000000003</v>
          </cell>
          <cell r="AD358">
            <v>693212.31874999998</v>
          </cell>
          <cell r="AE358">
            <v>695838.95458333334</v>
          </cell>
          <cell r="AF358">
            <v>696539.5</v>
          </cell>
          <cell r="AG358">
            <v>688672.9341666667</v>
          </cell>
          <cell r="AH358">
            <v>673654.94499999995</v>
          </cell>
          <cell r="AI358">
            <v>660067.24083333334</v>
          </cell>
          <cell r="AJ358">
            <v>647909.82166666666</v>
          </cell>
          <cell r="AK358">
            <v>637182.68749999988</v>
          </cell>
          <cell r="AL358">
            <v>627885.83833333326</v>
          </cell>
          <cell r="AM358">
            <v>620019.27416666655</v>
          </cell>
          <cell r="AN358">
            <v>613582.99499999976</v>
          </cell>
          <cell r="AO358">
            <v>608577.00083333312</v>
          </cell>
          <cell r="AR358" t="str">
            <v>50a</v>
          </cell>
        </row>
        <row r="359">
          <cell r="R359">
            <v>22045</v>
          </cell>
          <cell r="S359">
            <v>19840.5</v>
          </cell>
          <cell r="T359">
            <v>17636</v>
          </cell>
          <cell r="U359">
            <v>15431.5</v>
          </cell>
          <cell r="V359">
            <v>13227</v>
          </cell>
          <cell r="W359">
            <v>11022.5</v>
          </cell>
          <cell r="X359">
            <v>8818</v>
          </cell>
          <cell r="Y359">
            <v>6613.5</v>
          </cell>
          <cell r="Z359">
            <v>30702.75</v>
          </cell>
          <cell r="AA359">
            <v>28341</v>
          </cell>
          <cell r="AB359">
            <v>25979.25</v>
          </cell>
          <cell r="AC359">
            <v>23617.5</v>
          </cell>
          <cell r="AD359">
            <v>11925.480000000001</v>
          </cell>
          <cell r="AE359">
            <v>11963.346666666666</v>
          </cell>
          <cell r="AF359">
            <v>11997.226666666667</v>
          </cell>
          <cell r="AG359">
            <v>12027.12</v>
          </cell>
          <cell r="AH359">
            <v>12053.026666666665</v>
          </cell>
          <cell r="AI359">
            <v>12074.946666666665</v>
          </cell>
          <cell r="AJ359">
            <v>12092.88</v>
          </cell>
          <cell r="AK359">
            <v>12106.826666666668</v>
          </cell>
          <cell r="AL359">
            <v>13212.359583333333</v>
          </cell>
          <cell r="AM359">
            <v>15402.926666666666</v>
          </cell>
          <cell r="AN359">
            <v>17576.40625</v>
          </cell>
          <cell r="AO359">
            <v>18632.541666666668</v>
          </cell>
          <cell r="AR359" t="str">
            <v>50a</v>
          </cell>
        </row>
        <row r="360">
          <cell r="R360">
            <v>0</v>
          </cell>
          <cell r="S360">
            <v>0</v>
          </cell>
          <cell r="T360">
            <v>0</v>
          </cell>
          <cell r="U360">
            <v>0</v>
          </cell>
          <cell r="V360">
            <v>0</v>
          </cell>
          <cell r="W360">
            <v>0</v>
          </cell>
          <cell r="X360">
            <v>0</v>
          </cell>
          <cell r="Y360">
            <v>0</v>
          </cell>
          <cell r="Z360">
            <v>0</v>
          </cell>
          <cell r="AA360">
            <v>0</v>
          </cell>
          <cell r="AB360">
            <v>0</v>
          </cell>
          <cell r="AC360">
            <v>0</v>
          </cell>
          <cell r="AD360">
            <v>0</v>
          </cell>
          <cell r="AE360">
            <v>0</v>
          </cell>
          <cell r="AF360">
            <v>0</v>
          </cell>
          <cell r="AG360">
            <v>0</v>
          </cell>
          <cell r="AH360">
            <v>0</v>
          </cell>
          <cell r="AI360">
            <v>0</v>
          </cell>
          <cell r="AJ360">
            <v>0</v>
          </cell>
          <cell r="AK360">
            <v>0</v>
          </cell>
          <cell r="AL360">
            <v>0</v>
          </cell>
          <cell r="AM360">
            <v>0</v>
          </cell>
          <cell r="AN360">
            <v>0</v>
          </cell>
          <cell r="AO360">
            <v>0</v>
          </cell>
          <cell r="AR360" t="str">
            <v>50b</v>
          </cell>
        </row>
        <row r="361">
          <cell r="R361">
            <v>-16666.669999999998</v>
          </cell>
          <cell r="S361">
            <v>16666.669999999998</v>
          </cell>
          <cell r="T361">
            <v>50000</v>
          </cell>
          <cell r="U361">
            <v>33333.339999999997</v>
          </cell>
          <cell r="V361">
            <v>16666.68</v>
          </cell>
          <cell r="W361">
            <v>50000.02</v>
          </cell>
          <cell r="X361">
            <v>33333.360000000001</v>
          </cell>
          <cell r="Y361">
            <v>16666.7</v>
          </cell>
          <cell r="Z361">
            <v>50000.04</v>
          </cell>
          <cell r="AA361">
            <v>33333.379999999997</v>
          </cell>
          <cell r="AB361">
            <v>16666.72</v>
          </cell>
          <cell r="AC361">
            <v>0</v>
          </cell>
          <cell r="AD361">
            <v>20833.337499999998</v>
          </cell>
          <cell r="AE361">
            <v>12500.00458333333</v>
          </cell>
          <cell r="AF361">
            <v>14583.338333333328</v>
          </cell>
          <cell r="AG361">
            <v>16666.671666666665</v>
          </cell>
          <cell r="AH361">
            <v>16666.671666666665</v>
          </cell>
          <cell r="AI361">
            <v>18750.005833333333</v>
          </cell>
          <cell r="AJ361">
            <v>20833.340833333332</v>
          </cell>
          <cell r="AK361">
            <v>20833.342499999999</v>
          </cell>
          <cell r="AL361">
            <v>22916.678333333333</v>
          </cell>
          <cell r="AM361">
            <v>25000.014999999996</v>
          </cell>
          <cell r="AN361">
            <v>25000.01833333333</v>
          </cell>
          <cell r="AO361">
            <v>25000.02</v>
          </cell>
          <cell r="AR361" t="str">
            <v>50a</v>
          </cell>
        </row>
        <row r="362">
          <cell r="R362">
            <v>0</v>
          </cell>
          <cell r="S362">
            <v>0</v>
          </cell>
          <cell r="T362">
            <v>0</v>
          </cell>
          <cell r="U362">
            <v>0</v>
          </cell>
          <cell r="V362">
            <v>0</v>
          </cell>
          <cell r="W362">
            <v>0</v>
          </cell>
          <cell r="X362">
            <v>0</v>
          </cell>
          <cell r="Y362">
            <v>0</v>
          </cell>
          <cell r="Z362">
            <v>0</v>
          </cell>
          <cell r="AA362">
            <v>0</v>
          </cell>
          <cell r="AB362">
            <v>0</v>
          </cell>
          <cell r="AC362">
            <v>0</v>
          </cell>
          <cell r="AD362">
            <v>0</v>
          </cell>
          <cell r="AE362">
            <v>0</v>
          </cell>
          <cell r="AF362">
            <v>0</v>
          </cell>
          <cell r="AG362">
            <v>0</v>
          </cell>
          <cell r="AH362">
            <v>0</v>
          </cell>
          <cell r="AI362">
            <v>0</v>
          </cell>
          <cell r="AJ362">
            <v>0</v>
          </cell>
          <cell r="AK362">
            <v>0</v>
          </cell>
          <cell r="AL362">
            <v>0</v>
          </cell>
          <cell r="AM362">
            <v>0</v>
          </cell>
          <cell r="AN362">
            <v>0</v>
          </cell>
          <cell r="AO362">
            <v>0</v>
          </cell>
          <cell r="AR362" t="str">
            <v>50b</v>
          </cell>
        </row>
        <row r="363">
          <cell r="R363">
            <v>0</v>
          </cell>
          <cell r="S363">
            <v>0</v>
          </cell>
          <cell r="T363">
            <v>0</v>
          </cell>
          <cell r="U363">
            <v>0</v>
          </cell>
          <cell r="V363">
            <v>0</v>
          </cell>
          <cell r="W363">
            <v>0</v>
          </cell>
          <cell r="X363">
            <v>0</v>
          </cell>
          <cell r="Y363">
            <v>0</v>
          </cell>
          <cell r="Z363">
            <v>0</v>
          </cell>
          <cell r="AA363">
            <v>0</v>
          </cell>
          <cell r="AB363">
            <v>0</v>
          </cell>
          <cell r="AC363">
            <v>0</v>
          </cell>
          <cell r="AD363">
            <v>0</v>
          </cell>
          <cell r="AE363">
            <v>0</v>
          </cell>
          <cell r="AF363">
            <v>0</v>
          </cell>
          <cell r="AG363">
            <v>0</v>
          </cell>
          <cell r="AH363">
            <v>0</v>
          </cell>
          <cell r="AI363">
            <v>0</v>
          </cell>
          <cell r="AJ363">
            <v>0</v>
          </cell>
          <cell r="AK363">
            <v>0</v>
          </cell>
          <cell r="AL363">
            <v>0</v>
          </cell>
          <cell r="AM363">
            <v>0</v>
          </cell>
          <cell r="AN363">
            <v>0</v>
          </cell>
          <cell r="AO363">
            <v>0</v>
          </cell>
          <cell r="AR363" t="str">
            <v>50b</v>
          </cell>
        </row>
        <row r="364">
          <cell r="AA364">
            <v>19708.330000000002</v>
          </cell>
          <cell r="AB364">
            <v>18416.66</v>
          </cell>
          <cell r="AC364">
            <v>35424.99</v>
          </cell>
          <cell r="AM364">
            <v>821.1804166666667</v>
          </cell>
          <cell r="AN364">
            <v>2409.7216666666668</v>
          </cell>
          <cell r="AO364">
            <v>4653.1237499999997</v>
          </cell>
          <cell r="AR364" t="str">
            <v>50b</v>
          </cell>
        </row>
        <row r="365">
          <cell r="R365">
            <v>0</v>
          </cell>
          <cell r="S365">
            <v>0</v>
          </cell>
          <cell r="T365">
            <v>0</v>
          </cell>
          <cell r="U365">
            <v>0</v>
          </cell>
          <cell r="V365">
            <v>0</v>
          </cell>
          <cell r="W365">
            <v>0</v>
          </cell>
          <cell r="X365">
            <v>0</v>
          </cell>
          <cell r="Y365">
            <v>0</v>
          </cell>
          <cell r="Z365">
            <v>0</v>
          </cell>
          <cell r="AA365">
            <v>0</v>
          </cell>
          <cell r="AB365">
            <v>0</v>
          </cell>
          <cell r="AC365">
            <v>0</v>
          </cell>
          <cell r="AD365">
            <v>0</v>
          </cell>
          <cell r="AE365">
            <v>0</v>
          </cell>
          <cell r="AF365">
            <v>0</v>
          </cell>
          <cell r="AG365">
            <v>0</v>
          </cell>
          <cell r="AH365">
            <v>0</v>
          </cell>
          <cell r="AI365">
            <v>0</v>
          </cell>
          <cell r="AJ365">
            <v>0</v>
          </cell>
          <cell r="AK365">
            <v>0</v>
          </cell>
          <cell r="AL365">
            <v>0</v>
          </cell>
          <cell r="AM365">
            <v>0</v>
          </cell>
          <cell r="AN365">
            <v>0</v>
          </cell>
          <cell r="AO365">
            <v>0</v>
          </cell>
          <cell r="AR365" t="str">
            <v>50b</v>
          </cell>
        </row>
        <row r="366">
          <cell r="R366">
            <v>0</v>
          </cell>
          <cell r="S366">
            <v>0</v>
          </cell>
          <cell r="T366">
            <v>0</v>
          </cell>
          <cell r="U366">
            <v>0</v>
          </cell>
          <cell r="V366">
            <v>0</v>
          </cell>
          <cell r="W366">
            <v>0</v>
          </cell>
          <cell r="X366">
            <v>0</v>
          </cell>
          <cell r="Y366">
            <v>0</v>
          </cell>
          <cell r="Z366">
            <v>0</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R366" t="str">
            <v>50b</v>
          </cell>
        </row>
        <row r="367">
          <cell r="R367">
            <v>0</v>
          </cell>
          <cell r="S367">
            <v>0</v>
          </cell>
          <cell r="T367">
            <v>0</v>
          </cell>
          <cell r="U367">
            <v>0</v>
          </cell>
          <cell r="V367">
            <v>0</v>
          </cell>
          <cell r="W367">
            <v>0</v>
          </cell>
          <cell r="X367">
            <v>0</v>
          </cell>
          <cell r="Y367">
            <v>0</v>
          </cell>
          <cell r="Z367">
            <v>0</v>
          </cell>
          <cell r="AA367">
            <v>0</v>
          </cell>
          <cell r="AB367">
            <v>0</v>
          </cell>
          <cell r="AC367">
            <v>0</v>
          </cell>
          <cell r="AD367">
            <v>0</v>
          </cell>
          <cell r="AE367">
            <v>0</v>
          </cell>
          <cell r="AF367">
            <v>0</v>
          </cell>
          <cell r="AG367">
            <v>0</v>
          </cell>
          <cell r="AH367">
            <v>0</v>
          </cell>
          <cell r="AI367">
            <v>0</v>
          </cell>
          <cell r="AJ367">
            <v>0</v>
          </cell>
          <cell r="AK367">
            <v>0</v>
          </cell>
          <cell r="AL367">
            <v>0</v>
          </cell>
          <cell r="AM367">
            <v>0</v>
          </cell>
          <cell r="AN367">
            <v>0</v>
          </cell>
          <cell r="AO367">
            <v>0</v>
          </cell>
          <cell r="AR367" t="str">
            <v>50b</v>
          </cell>
        </row>
        <row r="368">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R368" t="str">
            <v>50b</v>
          </cell>
        </row>
        <row r="369">
          <cell r="R369">
            <v>0</v>
          </cell>
          <cell r="S369">
            <v>0</v>
          </cell>
          <cell r="T369">
            <v>0</v>
          </cell>
          <cell r="U369">
            <v>0</v>
          </cell>
          <cell r="V369">
            <v>0</v>
          </cell>
          <cell r="W369">
            <v>0</v>
          </cell>
          <cell r="X369">
            <v>0</v>
          </cell>
          <cell r="Y369">
            <v>0</v>
          </cell>
          <cell r="Z369">
            <v>0</v>
          </cell>
          <cell r="AA369">
            <v>0</v>
          </cell>
          <cell r="AB369">
            <v>0</v>
          </cell>
          <cell r="AC369">
            <v>0</v>
          </cell>
          <cell r="AD369">
            <v>0</v>
          </cell>
          <cell r="AE369">
            <v>0</v>
          </cell>
          <cell r="AF369">
            <v>0</v>
          </cell>
          <cell r="AG369">
            <v>0</v>
          </cell>
          <cell r="AH369">
            <v>0</v>
          </cell>
          <cell r="AI369">
            <v>0</v>
          </cell>
          <cell r="AJ369">
            <v>0</v>
          </cell>
          <cell r="AK369">
            <v>0</v>
          </cell>
          <cell r="AL369">
            <v>0</v>
          </cell>
          <cell r="AM369">
            <v>0</v>
          </cell>
          <cell r="AN369">
            <v>0</v>
          </cell>
          <cell r="AO369">
            <v>0</v>
          </cell>
          <cell r="AR369" t="str">
            <v>50b</v>
          </cell>
        </row>
        <row r="370">
          <cell r="R370">
            <v>0</v>
          </cell>
          <cell r="S370">
            <v>0</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0</v>
          </cell>
          <cell r="AJ370">
            <v>0</v>
          </cell>
          <cell r="AK370">
            <v>0</v>
          </cell>
          <cell r="AL370">
            <v>0</v>
          </cell>
          <cell r="AM370">
            <v>0</v>
          </cell>
          <cell r="AN370">
            <v>0</v>
          </cell>
          <cell r="AO370">
            <v>0</v>
          </cell>
          <cell r="AR370" t="str">
            <v>50b</v>
          </cell>
        </row>
        <row r="371">
          <cell r="R371">
            <v>0</v>
          </cell>
          <cell r="S371">
            <v>0</v>
          </cell>
          <cell r="T371">
            <v>0</v>
          </cell>
          <cell r="U371">
            <v>0</v>
          </cell>
          <cell r="V371">
            <v>0</v>
          </cell>
          <cell r="W371">
            <v>0</v>
          </cell>
          <cell r="X371">
            <v>0</v>
          </cell>
          <cell r="Y371">
            <v>0</v>
          </cell>
          <cell r="Z371">
            <v>0</v>
          </cell>
          <cell r="AA371">
            <v>0</v>
          </cell>
          <cell r="AB371">
            <v>0</v>
          </cell>
          <cell r="AC371">
            <v>0</v>
          </cell>
          <cell r="AD371">
            <v>0</v>
          </cell>
          <cell r="AE371">
            <v>0</v>
          </cell>
          <cell r="AF371">
            <v>0</v>
          </cell>
          <cell r="AG371">
            <v>0</v>
          </cell>
          <cell r="AH371">
            <v>0</v>
          </cell>
          <cell r="AI371">
            <v>0</v>
          </cell>
          <cell r="AJ371">
            <v>0</v>
          </cell>
          <cell r="AK371">
            <v>0</v>
          </cell>
          <cell r="AL371">
            <v>0</v>
          </cell>
          <cell r="AM371">
            <v>0</v>
          </cell>
          <cell r="AN371">
            <v>0</v>
          </cell>
          <cell r="AO371">
            <v>0</v>
          </cell>
          <cell r="AR371" t="str">
            <v>50b</v>
          </cell>
        </row>
        <row r="372">
          <cell r="R372">
            <v>0</v>
          </cell>
          <cell r="S372">
            <v>0</v>
          </cell>
          <cell r="T372">
            <v>0</v>
          </cell>
          <cell r="U372">
            <v>0</v>
          </cell>
          <cell r="V372">
            <v>0</v>
          </cell>
          <cell r="W372">
            <v>0</v>
          </cell>
          <cell r="X372">
            <v>0</v>
          </cell>
          <cell r="Y372">
            <v>0</v>
          </cell>
          <cell r="Z372">
            <v>0</v>
          </cell>
          <cell r="AA372">
            <v>0</v>
          </cell>
          <cell r="AB372">
            <v>0</v>
          </cell>
          <cell r="AC372">
            <v>0</v>
          </cell>
          <cell r="AD372">
            <v>0</v>
          </cell>
          <cell r="AE372">
            <v>0</v>
          </cell>
          <cell r="AF372">
            <v>0</v>
          </cell>
          <cell r="AG372">
            <v>0</v>
          </cell>
          <cell r="AH372">
            <v>0</v>
          </cell>
          <cell r="AI372">
            <v>0</v>
          </cell>
          <cell r="AJ372">
            <v>0</v>
          </cell>
          <cell r="AK372">
            <v>0</v>
          </cell>
          <cell r="AL372">
            <v>0</v>
          </cell>
          <cell r="AM372">
            <v>0</v>
          </cell>
          <cell r="AN372">
            <v>0</v>
          </cell>
          <cell r="AO372">
            <v>0</v>
          </cell>
          <cell r="AR372" t="str">
            <v>50b</v>
          </cell>
        </row>
        <row r="373">
          <cell r="R373">
            <v>0</v>
          </cell>
          <cell r="S373">
            <v>0</v>
          </cell>
          <cell r="T373">
            <v>0</v>
          </cell>
          <cell r="U373">
            <v>0</v>
          </cell>
          <cell r="V373">
            <v>0</v>
          </cell>
          <cell r="W373">
            <v>0</v>
          </cell>
          <cell r="X373">
            <v>0</v>
          </cell>
          <cell r="Y373">
            <v>0</v>
          </cell>
          <cell r="Z373">
            <v>0</v>
          </cell>
          <cell r="AA373">
            <v>0</v>
          </cell>
          <cell r="AB373">
            <v>0</v>
          </cell>
          <cell r="AC373">
            <v>0</v>
          </cell>
          <cell r="AD373">
            <v>0</v>
          </cell>
          <cell r="AE373">
            <v>0</v>
          </cell>
          <cell r="AF373">
            <v>0</v>
          </cell>
          <cell r="AG373">
            <v>0</v>
          </cell>
          <cell r="AH373">
            <v>0</v>
          </cell>
          <cell r="AI373">
            <v>0</v>
          </cell>
          <cell r="AJ373">
            <v>0</v>
          </cell>
          <cell r="AK373">
            <v>0</v>
          </cell>
          <cell r="AL373">
            <v>0</v>
          </cell>
          <cell r="AM373">
            <v>0</v>
          </cell>
          <cell r="AN373">
            <v>0</v>
          </cell>
          <cell r="AO373">
            <v>0</v>
          </cell>
          <cell r="AR373" t="str">
            <v>50b</v>
          </cell>
        </row>
        <row r="374">
          <cell r="R374">
            <v>5195</v>
          </cell>
          <cell r="S374">
            <v>4321.76</v>
          </cell>
          <cell r="T374">
            <v>4486.09</v>
          </cell>
          <cell r="U374">
            <v>3648.42</v>
          </cell>
          <cell r="V374">
            <v>2810.75</v>
          </cell>
          <cell r="W374">
            <v>6817.08</v>
          </cell>
          <cell r="X374">
            <v>5979.41</v>
          </cell>
          <cell r="Y374">
            <v>5138.71</v>
          </cell>
          <cell r="Z374">
            <v>4845.1099999999997</v>
          </cell>
          <cell r="AA374">
            <v>5507.94</v>
          </cell>
          <cell r="AB374">
            <v>5627.2</v>
          </cell>
          <cell r="AC374">
            <v>22545.14</v>
          </cell>
          <cell r="AD374">
            <v>5893.100833333333</v>
          </cell>
          <cell r="AE374">
            <v>5785.7808333333332</v>
          </cell>
          <cell r="AF374">
            <v>5676.0308333333332</v>
          </cell>
          <cell r="AG374">
            <v>5570.4891666666663</v>
          </cell>
          <cell r="AH374">
            <v>5489.2808333333332</v>
          </cell>
          <cell r="AI374">
            <v>5634.2391666666663</v>
          </cell>
          <cell r="AJ374">
            <v>5765.6350000000011</v>
          </cell>
          <cell r="AK374">
            <v>5550.0295833333339</v>
          </cell>
          <cell r="AL374">
            <v>5266.9054166666674</v>
          </cell>
          <cell r="AM374">
            <v>5101.291666666667</v>
          </cell>
          <cell r="AN374">
            <v>5044.793333333334</v>
          </cell>
          <cell r="AO374">
            <v>5724.2620833333322</v>
          </cell>
          <cell r="AR374" t="str">
            <v>50a</v>
          </cell>
        </row>
        <row r="375">
          <cell r="R375">
            <v>0</v>
          </cell>
          <cell r="S375">
            <v>0</v>
          </cell>
          <cell r="T375">
            <v>1328905.98</v>
          </cell>
          <cell r="U375">
            <v>0</v>
          </cell>
          <cell r="V375">
            <v>0</v>
          </cell>
          <cell r="W375">
            <v>51762.07</v>
          </cell>
          <cell r="X375">
            <v>0</v>
          </cell>
          <cell r="Y375">
            <v>0</v>
          </cell>
          <cell r="Z375">
            <v>0</v>
          </cell>
          <cell r="AA375">
            <v>0</v>
          </cell>
          <cell r="AB375">
            <v>0</v>
          </cell>
          <cell r="AC375">
            <v>0</v>
          </cell>
          <cell r="AD375">
            <v>328003.52250000002</v>
          </cell>
          <cell r="AE375">
            <v>328003.52250000002</v>
          </cell>
          <cell r="AF375">
            <v>309580.57666666666</v>
          </cell>
          <cell r="AG375">
            <v>291157.6308333333</v>
          </cell>
          <cell r="AH375">
            <v>291157.6308333333</v>
          </cell>
          <cell r="AI375">
            <v>259299.71958333332</v>
          </cell>
          <cell r="AJ375">
            <v>227441.80833333332</v>
          </cell>
          <cell r="AK375">
            <v>227441.80833333332</v>
          </cell>
          <cell r="AL375">
            <v>201011.3475</v>
          </cell>
          <cell r="AM375">
            <v>174580.88666666666</v>
          </cell>
          <cell r="AN375">
            <v>174580.88666666666</v>
          </cell>
          <cell r="AO375">
            <v>144818.27875</v>
          </cell>
          <cell r="AR375" t="str">
            <v>50a</v>
          </cell>
        </row>
        <row r="376">
          <cell r="R376">
            <v>47132.51</v>
          </cell>
          <cell r="S376">
            <v>41895.51</v>
          </cell>
          <cell r="T376">
            <v>36658.51</v>
          </cell>
          <cell r="U376">
            <v>31421.51</v>
          </cell>
          <cell r="V376">
            <v>26184.51</v>
          </cell>
          <cell r="W376">
            <v>20947.509999999998</v>
          </cell>
          <cell r="X376">
            <v>15710.51</v>
          </cell>
          <cell r="Y376">
            <v>10473.51</v>
          </cell>
          <cell r="Z376">
            <v>5236.51</v>
          </cell>
          <cell r="AA376">
            <v>0</v>
          </cell>
          <cell r="AB376">
            <v>0</v>
          </cell>
          <cell r="AC376">
            <v>0</v>
          </cell>
          <cell r="AD376">
            <v>78554.509999999995</v>
          </cell>
          <cell r="AE376">
            <v>73317.509999999995</v>
          </cell>
          <cell r="AF376">
            <v>68080.509999999995</v>
          </cell>
          <cell r="AG376">
            <v>62843.51</v>
          </cell>
          <cell r="AH376">
            <v>57606.51</v>
          </cell>
          <cell r="AI376">
            <v>52369.51</v>
          </cell>
          <cell r="AJ376">
            <v>47132.51</v>
          </cell>
          <cell r="AK376">
            <v>41895.51</v>
          </cell>
          <cell r="AL376">
            <v>36658.51</v>
          </cell>
          <cell r="AM376">
            <v>31421.530416666672</v>
          </cell>
          <cell r="AN376">
            <v>26402.779583333337</v>
          </cell>
          <cell r="AO376">
            <v>21820.445416666673</v>
          </cell>
        </row>
        <row r="377">
          <cell r="R377">
            <v>608774.24</v>
          </cell>
          <cell r="S377">
            <v>553431.13</v>
          </cell>
          <cell r="T377">
            <v>498088.02</v>
          </cell>
          <cell r="U377">
            <v>442744.91</v>
          </cell>
          <cell r="V377">
            <v>387401.8</v>
          </cell>
          <cell r="W377">
            <v>332058.69</v>
          </cell>
          <cell r="X377">
            <v>276715.58</v>
          </cell>
          <cell r="Y377">
            <v>221372.47</v>
          </cell>
          <cell r="Z377">
            <v>166029.35999999999</v>
          </cell>
          <cell r="AA377">
            <v>110686.25</v>
          </cell>
          <cell r="AB377">
            <v>55343.14</v>
          </cell>
          <cell r="AC377">
            <v>750013.98</v>
          </cell>
          <cell r="AD377">
            <v>359730.24500000005</v>
          </cell>
          <cell r="AE377">
            <v>359730.24500000005</v>
          </cell>
          <cell r="AF377">
            <v>359730.24499999994</v>
          </cell>
          <cell r="AG377">
            <v>359730.24499999994</v>
          </cell>
          <cell r="AH377">
            <v>359730.24500000005</v>
          </cell>
          <cell r="AI377">
            <v>359730.24499999994</v>
          </cell>
          <cell r="AJ377">
            <v>359730.24499999994</v>
          </cell>
          <cell r="AK377">
            <v>359730.24499999994</v>
          </cell>
          <cell r="AL377">
            <v>359730.24500000005</v>
          </cell>
          <cell r="AM377">
            <v>359730.24500000005</v>
          </cell>
          <cell r="AN377">
            <v>359730.24499999994</v>
          </cell>
          <cell r="AO377">
            <v>363309.27125000005</v>
          </cell>
          <cell r="AR377" t="str">
            <v>50a</v>
          </cell>
        </row>
        <row r="378">
          <cell r="R378">
            <v>0</v>
          </cell>
          <cell r="S378">
            <v>0</v>
          </cell>
          <cell r="T378">
            <v>0</v>
          </cell>
          <cell r="U378">
            <v>0</v>
          </cell>
          <cell r="V378">
            <v>0</v>
          </cell>
          <cell r="W378">
            <v>0</v>
          </cell>
          <cell r="X378">
            <v>0</v>
          </cell>
          <cell r="Y378">
            <v>0</v>
          </cell>
          <cell r="Z378">
            <v>0</v>
          </cell>
          <cell r="AA378">
            <v>0</v>
          </cell>
          <cell r="AB378">
            <v>0</v>
          </cell>
          <cell r="AC378">
            <v>0</v>
          </cell>
          <cell r="AD378">
            <v>0</v>
          </cell>
          <cell r="AE378">
            <v>0</v>
          </cell>
          <cell r="AF378">
            <v>0</v>
          </cell>
          <cell r="AG378">
            <v>0</v>
          </cell>
          <cell r="AH378">
            <v>0</v>
          </cell>
          <cell r="AI378">
            <v>0</v>
          </cell>
          <cell r="AJ378">
            <v>0</v>
          </cell>
          <cell r="AK378">
            <v>0</v>
          </cell>
          <cell r="AL378">
            <v>0</v>
          </cell>
          <cell r="AM378">
            <v>0</v>
          </cell>
          <cell r="AN378">
            <v>0</v>
          </cell>
          <cell r="AO378">
            <v>0</v>
          </cell>
          <cell r="AR378" t="str">
            <v>50a</v>
          </cell>
        </row>
        <row r="379">
          <cell r="R379">
            <v>0</v>
          </cell>
          <cell r="S379">
            <v>0</v>
          </cell>
          <cell r="T379">
            <v>0</v>
          </cell>
          <cell r="U379">
            <v>0</v>
          </cell>
          <cell r="V379">
            <v>0</v>
          </cell>
          <cell r="W379">
            <v>0</v>
          </cell>
          <cell r="X379">
            <v>0</v>
          </cell>
          <cell r="Y379">
            <v>0</v>
          </cell>
          <cell r="Z379">
            <v>0</v>
          </cell>
          <cell r="AA379">
            <v>0</v>
          </cell>
          <cell r="AB379">
            <v>0</v>
          </cell>
          <cell r="AC379">
            <v>0</v>
          </cell>
          <cell r="AD379">
            <v>0</v>
          </cell>
          <cell r="AE379">
            <v>0</v>
          </cell>
          <cell r="AF379">
            <v>0</v>
          </cell>
          <cell r="AG379">
            <v>0</v>
          </cell>
          <cell r="AH379">
            <v>0</v>
          </cell>
          <cell r="AI379">
            <v>0</v>
          </cell>
          <cell r="AJ379">
            <v>0</v>
          </cell>
          <cell r="AK379">
            <v>0</v>
          </cell>
          <cell r="AL379">
            <v>0</v>
          </cell>
          <cell r="AM379">
            <v>0</v>
          </cell>
          <cell r="AN379">
            <v>0</v>
          </cell>
          <cell r="AO379">
            <v>0</v>
          </cell>
          <cell r="AR379" t="str">
            <v>50b</v>
          </cell>
        </row>
        <row r="380">
          <cell r="R380">
            <v>1589.96</v>
          </cell>
          <cell r="S380">
            <v>1324.96</v>
          </cell>
          <cell r="T380">
            <v>1059.96</v>
          </cell>
          <cell r="U380">
            <v>794.96</v>
          </cell>
          <cell r="V380">
            <v>529.96</v>
          </cell>
          <cell r="W380">
            <v>264.95999999999998</v>
          </cell>
          <cell r="X380">
            <v>0</v>
          </cell>
          <cell r="Y380">
            <v>2915</v>
          </cell>
          <cell r="Z380">
            <v>2650</v>
          </cell>
          <cell r="AA380">
            <v>2385</v>
          </cell>
          <cell r="AB380">
            <v>2120</v>
          </cell>
          <cell r="AC380">
            <v>1855</v>
          </cell>
          <cell r="AD380">
            <v>1409.4599999999998</v>
          </cell>
          <cell r="AE380">
            <v>1424.1266666666663</v>
          </cell>
          <cell r="AF380">
            <v>1436.1266666666663</v>
          </cell>
          <cell r="AG380">
            <v>1445.4599999999998</v>
          </cell>
          <cell r="AH380">
            <v>1452.1266666666663</v>
          </cell>
          <cell r="AI380">
            <v>1456.1266666666661</v>
          </cell>
          <cell r="AJ380">
            <v>1457.4616666666661</v>
          </cell>
          <cell r="AK380">
            <v>1457.4649999999995</v>
          </cell>
          <cell r="AL380">
            <v>1457.468333333333</v>
          </cell>
          <cell r="AM380">
            <v>1457.4716666666666</v>
          </cell>
          <cell r="AN380">
            <v>1457.4750000000001</v>
          </cell>
          <cell r="AO380">
            <v>1457.4783333333335</v>
          </cell>
          <cell r="AR380" t="str">
            <v>50a</v>
          </cell>
        </row>
        <row r="381">
          <cell r="R381">
            <v>12394.15</v>
          </cell>
          <cell r="S381">
            <v>12394.15</v>
          </cell>
          <cell r="T381">
            <v>0</v>
          </cell>
          <cell r="U381">
            <v>0</v>
          </cell>
          <cell r="V381">
            <v>0</v>
          </cell>
          <cell r="W381">
            <v>0</v>
          </cell>
          <cell r="X381">
            <v>0</v>
          </cell>
          <cell r="Y381">
            <v>0</v>
          </cell>
          <cell r="Z381">
            <v>0</v>
          </cell>
          <cell r="AA381">
            <v>0</v>
          </cell>
          <cell r="AB381">
            <v>0</v>
          </cell>
          <cell r="AC381">
            <v>0</v>
          </cell>
          <cell r="AD381">
            <v>7044.7150000000011</v>
          </cell>
          <cell r="AE381">
            <v>7554.1850000000004</v>
          </cell>
          <cell r="AF381">
            <v>7547.2320833333333</v>
          </cell>
          <cell r="AG381">
            <v>7023.8562500000007</v>
          </cell>
          <cell r="AH381">
            <v>6500.4804166666681</v>
          </cell>
          <cell r="AI381">
            <v>5977.1045833333337</v>
          </cell>
          <cell r="AJ381">
            <v>5453.7287500000002</v>
          </cell>
          <cell r="AK381">
            <v>4930.3529166666667</v>
          </cell>
          <cell r="AL381">
            <v>4406.9770833333332</v>
          </cell>
          <cell r="AM381">
            <v>3883.6012499999997</v>
          </cell>
          <cell r="AN381">
            <v>3360.2254166666662</v>
          </cell>
          <cell r="AO381">
            <v>2582.1145833333335</v>
          </cell>
          <cell r="AR381" t="str">
            <v>50b</v>
          </cell>
        </row>
        <row r="382">
          <cell r="R382">
            <v>86975.79</v>
          </cell>
          <cell r="S382">
            <v>84490.77</v>
          </cell>
          <cell r="T382">
            <v>82005.75</v>
          </cell>
          <cell r="U382">
            <v>79520.73</v>
          </cell>
          <cell r="V382">
            <v>77035.710000000006</v>
          </cell>
          <cell r="W382">
            <v>74550.69</v>
          </cell>
          <cell r="X382">
            <v>72065.67</v>
          </cell>
          <cell r="Y382">
            <v>69580.649999999994</v>
          </cell>
          <cell r="Z382">
            <v>67095.63</v>
          </cell>
          <cell r="AA382">
            <v>64610.61</v>
          </cell>
          <cell r="AB382">
            <v>62125.59</v>
          </cell>
          <cell r="AC382">
            <v>59640.57</v>
          </cell>
          <cell r="AD382">
            <v>3623.9912499999996</v>
          </cell>
          <cell r="AE382">
            <v>10768.43125</v>
          </cell>
          <cell r="AF382">
            <v>17705.786250000001</v>
          </cell>
          <cell r="AG382">
            <v>24436.056249999998</v>
          </cell>
          <cell r="AH382">
            <v>30959.241249999995</v>
          </cell>
          <cell r="AI382">
            <v>37275.341249999998</v>
          </cell>
          <cell r="AJ382">
            <v>43384.356250000004</v>
          </cell>
          <cell r="AK382">
            <v>49286.286249999997</v>
          </cell>
          <cell r="AL382">
            <v>54981.131249999999</v>
          </cell>
          <cell r="AM382">
            <v>60468.891250000008</v>
          </cell>
          <cell r="AN382">
            <v>65749.566250000003</v>
          </cell>
          <cell r="AO382">
            <v>70823.15625</v>
          </cell>
          <cell r="AR382" t="str">
            <v>50a</v>
          </cell>
        </row>
        <row r="383">
          <cell r="R383">
            <v>38000</v>
          </cell>
          <cell r="S383">
            <v>36000</v>
          </cell>
          <cell r="T383">
            <v>35000</v>
          </cell>
          <cell r="U383">
            <v>34000</v>
          </cell>
          <cell r="V383">
            <v>33000</v>
          </cell>
          <cell r="W383">
            <v>32000</v>
          </cell>
          <cell r="X383">
            <v>31000</v>
          </cell>
          <cell r="Y383">
            <v>30000</v>
          </cell>
          <cell r="Z383">
            <v>29000</v>
          </cell>
          <cell r="AA383">
            <v>28000</v>
          </cell>
          <cell r="AB383">
            <v>27000</v>
          </cell>
          <cell r="AC383">
            <v>26000</v>
          </cell>
          <cell r="AD383">
            <v>11333.333333333334</v>
          </cell>
          <cell r="AE383">
            <v>14416.666666666666</v>
          </cell>
          <cell r="AF383">
            <v>17375</v>
          </cell>
          <cell r="AG383">
            <v>20250</v>
          </cell>
          <cell r="AH383">
            <v>23041.666666666668</v>
          </cell>
          <cell r="AI383">
            <v>25750</v>
          </cell>
          <cell r="AJ383">
            <v>28375</v>
          </cell>
          <cell r="AK383">
            <v>30916.666666666668</v>
          </cell>
          <cell r="AL383">
            <v>33375</v>
          </cell>
          <cell r="AM383">
            <v>34083.333333333336</v>
          </cell>
          <cell r="AN383">
            <v>33083.333333333336</v>
          </cell>
          <cell r="AO383">
            <v>32083.333333333332</v>
          </cell>
          <cell r="AR383" t="str">
            <v>50b</v>
          </cell>
        </row>
        <row r="384">
          <cell r="R384">
            <v>28294.38</v>
          </cell>
          <cell r="S384">
            <v>11543.7</v>
          </cell>
          <cell r="T384">
            <v>0</v>
          </cell>
          <cell r="U384">
            <v>0</v>
          </cell>
          <cell r="V384">
            <v>4875</v>
          </cell>
          <cell r="W384">
            <v>6632.23</v>
          </cell>
          <cell r="X384">
            <v>0</v>
          </cell>
          <cell r="Y384">
            <v>3788.33</v>
          </cell>
          <cell r="Z384">
            <v>0</v>
          </cell>
          <cell r="AA384">
            <v>4660.09</v>
          </cell>
          <cell r="AB384">
            <v>0</v>
          </cell>
          <cell r="AC384">
            <v>0</v>
          </cell>
          <cell r="AD384">
            <v>19850.537916666664</v>
          </cell>
          <cell r="AE384">
            <v>16757.952500000003</v>
          </cell>
          <cell r="AF384">
            <v>14233.047083333333</v>
          </cell>
          <cell r="AG384">
            <v>12545.855000000001</v>
          </cell>
          <cell r="AH384">
            <v>10793.051249999999</v>
          </cell>
          <cell r="AI384">
            <v>9296.1712499999994</v>
          </cell>
          <cell r="AJ384">
            <v>7786.8112499999988</v>
          </cell>
          <cell r="AK384">
            <v>6193.5733333333337</v>
          </cell>
          <cell r="AL384">
            <v>4986.1116666666667</v>
          </cell>
          <cell r="AM384">
            <v>4808.5912500000004</v>
          </cell>
          <cell r="AN384">
            <v>4982.810833333333</v>
          </cell>
          <cell r="AO384">
            <v>4982.810833333333</v>
          </cell>
          <cell r="AR384" t="str">
            <v>50a</v>
          </cell>
        </row>
        <row r="385">
          <cell r="R385">
            <v>9066.64</v>
          </cell>
          <cell r="S385">
            <v>6799.97</v>
          </cell>
          <cell r="T385">
            <v>4533.3</v>
          </cell>
          <cell r="U385">
            <v>2266.63</v>
          </cell>
          <cell r="V385">
            <v>0</v>
          </cell>
          <cell r="W385">
            <v>0</v>
          </cell>
          <cell r="X385">
            <v>0</v>
          </cell>
          <cell r="Y385">
            <v>0</v>
          </cell>
          <cell r="Z385">
            <v>0</v>
          </cell>
          <cell r="AA385">
            <v>0</v>
          </cell>
          <cell r="AB385">
            <v>0</v>
          </cell>
          <cell r="AC385">
            <v>0</v>
          </cell>
          <cell r="AD385">
            <v>14240.922083333337</v>
          </cell>
          <cell r="AE385">
            <v>13725.045833333332</v>
          </cell>
          <cell r="AF385">
            <v>13356.72875</v>
          </cell>
          <cell r="AG385">
            <v>13135.970833333333</v>
          </cell>
          <cell r="AH385">
            <v>13062.481666666667</v>
          </cell>
          <cell r="AI385">
            <v>11725.676249999999</v>
          </cell>
          <cell r="AJ385">
            <v>9444.4266666666681</v>
          </cell>
          <cell r="AK385">
            <v>7649.9829166666668</v>
          </cell>
          <cell r="AL385">
            <v>6044.4283333333333</v>
          </cell>
          <cell r="AM385">
            <v>4627.7629166666666</v>
          </cell>
          <cell r="AN385">
            <v>3399.9866666666662</v>
          </cell>
          <cell r="AO385">
            <v>2361.0995833333332</v>
          </cell>
          <cell r="AR385" t="str">
            <v>50a</v>
          </cell>
        </row>
        <row r="386">
          <cell r="R386">
            <v>93775.98</v>
          </cell>
          <cell r="S386">
            <v>85250.89</v>
          </cell>
          <cell r="T386">
            <v>76725.8</v>
          </cell>
          <cell r="U386">
            <v>68200.710000000006</v>
          </cell>
          <cell r="V386">
            <v>59675.62</v>
          </cell>
          <cell r="W386">
            <v>51150.53</v>
          </cell>
          <cell r="X386">
            <v>42625.440000000002</v>
          </cell>
          <cell r="Y386">
            <v>34100.35</v>
          </cell>
          <cell r="Z386">
            <v>25575.26</v>
          </cell>
          <cell r="AA386">
            <v>17050.169999999998</v>
          </cell>
          <cell r="AB386">
            <v>8525.08</v>
          </cell>
          <cell r="AC386">
            <v>0</v>
          </cell>
          <cell r="AD386">
            <v>46258.796666666669</v>
          </cell>
          <cell r="AE386">
            <v>46367.999583333331</v>
          </cell>
          <cell r="AF386">
            <v>46466.801666666666</v>
          </cell>
          <cell r="AG386">
            <v>46555.202916666669</v>
          </cell>
          <cell r="AH386">
            <v>46633.203333333331</v>
          </cell>
          <cell r="AI386">
            <v>46700.802916666667</v>
          </cell>
          <cell r="AJ386">
            <v>46758.001666666656</v>
          </cell>
          <cell r="AK386">
            <v>46804.799583333341</v>
          </cell>
          <cell r="AL386">
            <v>46841.196666666663</v>
          </cell>
          <cell r="AM386">
            <v>46867.19291666666</v>
          </cell>
          <cell r="AN386">
            <v>46882.78833333333</v>
          </cell>
          <cell r="AO386">
            <v>46887.985833333332</v>
          </cell>
          <cell r="AR386" t="str">
            <v>50b</v>
          </cell>
        </row>
        <row r="387">
          <cell r="R387">
            <v>93775.97</v>
          </cell>
          <cell r="S387">
            <v>85250.880000000005</v>
          </cell>
          <cell r="T387">
            <v>76725.789999999994</v>
          </cell>
          <cell r="U387">
            <v>68200.7</v>
          </cell>
          <cell r="V387">
            <v>59675.61</v>
          </cell>
          <cell r="W387">
            <v>51150.52</v>
          </cell>
          <cell r="X387">
            <v>42625.43</v>
          </cell>
          <cell r="Y387">
            <v>34100.339999999997</v>
          </cell>
          <cell r="Z387">
            <v>25575.25</v>
          </cell>
          <cell r="AA387">
            <v>17050.16</v>
          </cell>
          <cell r="AB387">
            <v>8525.07</v>
          </cell>
          <cell r="AC387">
            <v>0</v>
          </cell>
          <cell r="AD387">
            <v>46258.787500000006</v>
          </cell>
          <cell r="AE387">
            <v>46367.990416666667</v>
          </cell>
          <cell r="AF387">
            <v>46466.792500000003</v>
          </cell>
          <cell r="AG387">
            <v>46555.193749999999</v>
          </cell>
          <cell r="AH387">
            <v>46633.194166666661</v>
          </cell>
          <cell r="AI387">
            <v>46700.79374999999</v>
          </cell>
          <cell r="AJ387">
            <v>46757.992499999993</v>
          </cell>
          <cell r="AK387">
            <v>46804.790416666663</v>
          </cell>
          <cell r="AL387">
            <v>46841.1875</v>
          </cell>
          <cell r="AM387">
            <v>46867.183749999997</v>
          </cell>
          <cell r="AN387">
            <v>46882.779166666667</v>
          </cell>
          <cell r="AO387">
            <v>46887.976666666662</v>
          </cell>
          <cell r="AR387" t="str">
            <v>50b</v>
          </cell>
        </row>
        <row r="388">
          <cell r="R388">
            <v>551225.35</v>
          </cell>
          <cell r="S388">
            <v>539497.14</v>
          </cell>
          <cell r="T388">
            <v>527768.93000000005</v>
          </cell>
          <cell r="U388">
            <v>516040.72</v>
          </cell>
          <cell r="V388">
            <v>504312.51</v>
          </cell>
          <cell r="W388">
            <v>492584.3</v>
          </cell>
          <cell r="X388">
            <v>480856.09</v>
          </cell>
          <cell r="Y388">
            <v>469127.88</v>
          </cell>
          <cell r="Z388">
            <v>457399.67</v>
          </cell>
          <cell r="AA388">
            <v>445671.46</v>
          </cell>
          <cell r="AB388">
            <v>433943.25</v>
          </cell>
          <cell r="AC388">
            <v>422215.04</v>
          </cell>
          <cell r="AD388">
            <v>621594.6100000001</v>
          </cell>
          <cell r="AE388">
            <v>609866.4</v>
          </cell>
          <cell r="AF388">
            <v>598138.18999999994</v>
          </cell>
          <cell r="AG388">
            <v>586409.97999999986</v>
          </cell>
          <cell r="AH388">
            <v>574681.7699999999</v>
          </cell>
          <cell r="AI388">
            <v>562953.55999999994</v>
          </cell>
          <cell r="AJ388">
            <v>551225.35</v>
          </cell>
          <cell r="AK388">
            <v>539497.14</v>
          </cell>
          <cell r="AL388">
            <v>527768.92999999993</v>
          </cell>
          <cell r="AM388">
            <v>516040.72</v>
          </cell>
          <cell r="AN388">
            <v>504312.50999999995</v>
          </cell>
          <cell r="AO388">
            <v>492584.29999999987</v>
          </cell>
          <cell r="AR388" t="str">
            <v>50b</v>
          </cell>
        </row>
        <row r="389">
          <cell r="R389">
            <v>1269777</v>
          </cell>
          <cell r="S389">
            <v>856400</v>
          </cell>
          <cell r="T389">
            <v>864000</v>
          </cell>
          <cell r="U389">
            <v>864000</v>
          </cell>
          <cell r="V389">
            <v>864000</v>
          </cell>
          <cell r="W389">
            <v>864000</v>
          </cell>
          <cell r="X389">
            <v>864000</v>
          </cell>
          <cell r="Y389">
            <v>864000</v>
          </cell>
          <cell r="Z389">
            <v>864000</v>
          </cell>
          <cell r="AA389">
            <v>864000</v>
          </cell>
          <cell r="AB389">
            <v>864000</v>
          </cell>
          <cell r="AC389">
            <v>432000</v>
          </cell>
          <cell r="AD389">
            <v>1747988.3699999999</v>
          </cell>
          <cell r="AE389">
            <v>1691518.93625</v>
          </cell>
          <cell r="AF389">
            <v>1666618.3333333333</v>
          </cell>
          <cell r="AG389">
            <v>1622785</v>
          </cell>
          <cell r="AH389">
            <v>1542285</v>
          </cell>
          <cell r="AI389">
            <v>1461785</v>
          </cell>
          <cell r="AJ389">
            <v>1381285</v>
          </cell>
          <cell r="AK389">
            <v>1300785</v>
          </cell>
          <cell r="AL389">
            <v>1202285</v>
          </cell>
          <cell r="AM389">
            <v>1085785</v>
          </cell>
          <cell r="AN389">
            <v>984682.25</v>
          </cell>
          <cell r="AO389">
            <v>901505.45833333337</v>
          </cell>
          <cell r="AR389" t="str">
            <v>50b</v>
          </cell>
        </row>
        <row r="390">
          <cell r="R390">
            <v>0</v>
          </cell>
          <cell r="S390">
            <v>0</v>
          </cell>
          <cell r="T390">
            <v>0</v>
          </cell>
          <cell r="U390">
            <v>0</v>
          </cell>
          <cell r="V390">
            <v>0</v>
          </cell>
          <cell r="W390">
            <v>0</v>
          </cell>
          <cell r="X390">
            <v>0</v>
          </cell>
          <cell r="Y390">
            <v>0</v>
          </cell>
          <cell r="Z390">
            <v>0</v>
          </cell>
          <cell r="AA390">
            <v>0</v>
          </cell>
          <cell r="AB390">
            <v>0</v>
          </cell>
          <cell r="AC390">
            <v>0</v>
          </cell>
          <cell r="AD390">
            <v>50053.144583333335</v>
          </cell>
          <cell r="AE390">
            <v>12513.286249999999</v>
          </cell>
          <cell r="AF390">
            <v>0</v>
          </cell>
          <cell r="AG390">
            <v>0</v>
          </cell>
          <cell r="AH390">
            <v>0</v>
          </cell>
          <cell r="AI390">
            <v>0</v>
          </cell>
          <cell r="AJ390">
            <v>0</v>
          </cell>
          <cell r="AK390">
            <v>0</v>
          </cell>
          <cell r="AL390">
            <v>0</v>
          </cell>
          <cell r="AM390">
            <v>0</v>
          </cell>
          <cell r="AN390">
            <v>0</v>
          </cell>
          <cell r="AO390">
            <v>0</v>
          </cell>
          <cell r="AR390" t="str">
            <v xml:space="preserve"> </v>
          </cell>
        </row>
        <row r="391">
          <cell r="R391">
            <v>0</v>
          </cell>
          <cell r="S391">
            <v>0</v>
          </cell>
          <cell r="T391">
            <v>0</v>
          </cell>
          <cell r="U391">
            <v>0</v>
          </cell>
          <cell r="V391">
            <v>0</v>
          </cell>
          <cell r="W391">
            <v>0</v>
          </cell>
          <cell r="X391">
            <v>0</v>
          </cell>
          <cell r="Y391">
            <v>0</v>
          </cell>
          <cell r="Z391">
            <v>0</v>
          </cell>
          <cell r="AA391">
            <v>0</v>
          </cell>
          <cell r="AB391">
            <v>0</v>
          </cell>
          <cell r="AC391">
            <v>0</v>
          </cell>
          <cell r="AD391">
            <v>0</v>
          </cell>
          <cell r="AE391">
            <v>0</v>
          </cell>
          <cell r="AF391">
            <v>0</v>
          </cell>
          <cell r="AG391">
            <v>0</v>
          </cell>
          <cell r="AH391">
            <v>0</v>
          </cell>
          <cell r="AI391">
            <v>0</v>
          </cell>
          <cell r="AJ391">
            <v>0</v>
          </cell>
          <cell r="AK391">
            <v>0</v>
          </cell>
          <cell r="AL391">
            <v>0</v>
          </cell>
          <cell r="AM391">
            <v>0</v>
          </cell>
          <cell r="AN391">
            <v>0</v>
          </cell>
          <cell r="AO391">
            <v>0</v>
          </cell>
          <cell r="AR391" t="str">
            <v>50a</v>
          </cell>
        </row>
        <row r="392">
          <cell r="R392">
            <v>0</v>
          </cell>
          <cell r="S392">
            <v>0</v>
          </cell>
          <cell r="T392">
            <v>0</v>
          </cell>
          <cell r="U392">
            <v>0</v>
          </cell>
          <cell r="V392">
            <v>0</v>
          </cell>
          <cell r="W392">
            <v>0</v>
          </cell>
          <cell r="X392">
            <v>0</v>
          </cell>
          <cell r="Y392">
            <v>0</v>
          </cell>
          <cell r="Z392">
            <v>0</v>
          </cell>
          <cell r="AA392">
            <v>0</v>
          </cell>
          <cell r="AB392">
            <v>0</v>
          </cell>
          <cell r="AC392">
            <v>0</v>
          </cell>
          <cell r="AD392">
            <v>0</v>
          </cell>
          <cell r="AE392">
            <v>0</v>
          </cell>
          <cell r="AF392">
            <v>0</v>
          </cell>
          <cell r="AG392">
            <v>0</v>
          </cell>
          <cell r="AH392">
            <v>0</v>
          </cell>
          <cell r="AI392">
            <v>0</v>
          </cell>
          <cell r="AJ392">
            <v>0</v>
          </cell>
          <cell r="AK392">
            <v>0</v>
          </cell>
          <cell r="AL392">
            <v>0</v>
          </cell>
          <cell r="AM392">
            <v>0</v>
          </cell>
          <cell r="AN392">
            <v>0</v>
          </cell>
          <cell r="AO392">
            <v>0</v>
          </cell>
          <cell r="AR392" t="str">
            <v>50a</v>
          </cell>
        </row>
        <row r="393">
          <cell r="R393">
            <v>24243.35</v>
          </cell>
          <cell r="S393">
            <v>17744.66</v>
          </cell>
          <cell r="T393">
            <v>12155.97</v>
          </cell>
          <cell r="U393">
            <v>6567.28</v>
          </cell>
          <cell r="V393">
            <v>23178.59</v>
          </cell>
          <cell r="W393">
            <v>86406.32</v>
          </cell>
          <cell r="X393">
            <v>80569.38</v>
          </cell>
          <cell r="Y393">
            <v>71672.44</v>
          </cell>
          <cell r="Z393">
            <v>-128926.58</v>
          </cell>
          <cell r="AA393">
            <v>-151563.51999999999</v>
          </cell>
          <cell r="AB393">
            <v>50791.62</v>
          </cell>
          <cell r="AC393">
            <v>-8047.27</v>
          </cell>
          <cell r="AD393">
            <v>41869.369999999995</v>
          </cell>
          <cell r="AE393">
            <v>40282.748333333329</v>
          </cell>
          <cell r="AF393">
            <v>38801.334999999992</v>
          </cell>
          <cell r="AG393">
            <v>37418.046666666654</v>
          </cell>
          <cell r="AH393">
            <v>37018.716666666653</v>
          </cell>
          <cell r="AI393">
            <v>37718.224166666667</v>
          </cell>
          <cell r="AJ393">
            <v>38672.058750000004</v>
          </cell>
          <cell r="AK393">
            <v>39823.539166666669</v>
          </cell>
          <cell r="AL393">
            <v>32961.745416666665</v>
          </cell>
          <cell r="AM393">
            <v>17330.844166666666</v>
          </cell>
          <cell r="AN393">
            <v>9699.7587500000027</v>
          </cell>
          <cell r="AO393">
            <v>8644.3245833333312</v>
          </cell>
          <cell r="AR393" t="str">
            <v>50a</v>
          </cell>
        </row>
        <row r="394">
          <cell r="R394">
            <v>132984.85999999999</v>
          </cell>
          <cell r="S394">
            <v>120895.32</v>
          </cell>
          <cell r="T394">
            <v>108805.78</v>
          </cell>
          <cell r="U394">
            <v>96716.24</v>
          </cell>
          <cell r="V394">
            <v>84626.7</v>
          </cell>
          <cell r="W394">
            <v>72537.16</v>
          </cell>
          <cell r="X394">
            <v>60447.62</v>
          </cell>
          <cell r="Y394">
            <v>48358.080000000002</v>
          </cell>
          <cell r="Z394">
            <v>36268.54</v>
          </cell>
          <cell r="AA394">
            <v>24179</v>
          </cell>
          <cell r="AB394">
            <v>151343.64000000001</v>
          </cell>
          <cell r="AC394">
            <v>143570.04999999999</v>
          </cell>
          <cell r="AD394">
            <v>83557.210833333331</v>
          </cell>
          <cell r="AE394">
            <v>82693.741250000006</v>
          </cell>
          <cell r="AF394">
            <v>81912.505833333344</v>
          </cell>
          <cell r="AG394">
            <v>81213.504583333342</v>
          </cell>
          <cell r="AH394">
            <v>80596.737500000003</v>
          </cell>
          <cell r="AI394">
            <v>80062.20458333334</v>
          </cell>
          <cell r="AJ394">
            <v>79609.905833333338</v>
          </cell>
          <cell r="AK394">
            <v>79239.841249999998</v>
          </cell>
          <cell r="AL394">
            <v>78952.010833333319</v>
          </cell>
          <cell r="AM394">
            <v>78746.414583333331</v>
          </cell>
          <cell r="AN394">
            <v>84425.31</v>
          </cell>
          <cell r="AO394">
            <v>90123.763749999998</v>
          </cell>
          <cell r="AR394" t="str">
            <v>50a</v>
          </cell>
        </row>
        <row r="395">
          <cell r="R395">
            <v>0</v>
          </cell>
          <cell r="S395">
            <v>0</v>
          </cell>
          <cell r="T395">
            <v>0</v>
          </cell>
          <cell r="U395">
            <v>0</v>
          </cell>
          <cell r="V395">
            <v>0</v>
          </cell>
          <cell r="W395">
            <v>0</v>
          </cell>
          <cell r="X395">
            <v>0</v>
          </cell>
          <cell r="Y395">
            <v>0</v>
          </cell>
          <cell r="Z395">
            <v>0</v>
          </cell>
          <cell r="AA395">
            <v>0</v>
          </cell>
          <cell r="AB395">
            <v>0</v>
          </cell>
          <cell r="AC395">
            <v>0</v>
          </cell>
          <cell r="AD395">
            <v>0</v>
          </cell>
          <cell r="AE395">
            <v>0</v>
          </cell>
          <cell r="AF395">
            <v>0</v>
          </cell>
          <cell r="AG395">
            <v>0</v>
          </cell>
          <cell r="AH395">
            <v>0</v>
          </cell>
          <cell r="AI395">
            <v>0</v>
          </cell>
          <cell r="AJ395">
            <v>0</v>
          </cell>
          <cell r="AK395">
            <v>0</v>
          </cell>
          <cell r="AL395">
            <v>0</v>
          </cell>
          <cell r="AM395">
            <v>0</v>
          </cell>
          <cell r="AN395">
            <v>0</v>
          </cell>
          <cell r="AO395">
            <v>0</v>
          </cell>
          <cell r="AR395" t="str">
            <v>50b</v>
          </cell>
        </row>
        <row r="396">
          <cell r="R396">
            <v>19179.93</v>
          </cell>
          <cell r="S396">
            <v>15858.26</v>
          </cell>
          <cell r="T396">
            <v>12536.59</v>
          </cell>
          <cell r="U396">
            <v>9214.92</v>
          </cell>
          <cell r="V396">
            <v>5893.25</v>
          </cell>
          <cell r="W396">
            <v>2571.58</v>
          </cell>
          <cell r="X396">
            <v>0</v>
          </cell>
          <cell r="Y396">
            <v>36538.33</v>
          </cell>
          <cell r="Z396">
            <v>33216.660000000003</v>
          </cell>
          <cell r="AA396">
            <v>29894.99</v>
          </cell>
          <cell r="AB396">
            <v>12382.32</v>
          </cell>
          <cell r="AC396">
            <v>23251.65</v>
          </cell>
          <cell r="AD396">
            <v>16202.051249999999</v>
          </cell>
          <cell r="AE396">
            <v>17661.975833333334</v>
          </cell>
          <cell r="AF396">
            <v>18845.094583333335</v>
          </cell>
          <cell r="AG396">
            <v>19751.407499999998</v>
          </cell>
          <cell r="AH396">
            <v>20380.914583333335</v>
          </cell>
          <cell r="AI396">
            <v>20733.615833333333</v>
          </cell>
          <cell r="AJ396">
            <v>19211.18375</v>
          </cell>
          <cell r="AK396">
            <v>17612.854583333334</v>
          </cell>
          <cell r="AL396">
            <v>17675.358749999999</v>
          </cell>
          <cell r="AM396">
            <v>17737.862916666665</v>
          </cell>
          <cell r="AN396">
            <v>17209.075416666663</v>
          </cell>
          <cell r="AO396">
            <v>16680.287916666668</v>
          </cell>
          <cell r="AR396" t="str">
            <v>50a</v>
          </cell>
        </row>
        <row r="397">
          <cell r="R397">
            <v>21306.69</v>
          </cell>
          <cell r="S397">
            <v>17045.36</v>
          </cell>
          <cell r="T397">
            <v>12784.03</v>
          </cell>
          <cell r="U397">
            <v>8522.7000000000007</v>
          </cell>
          <cell r="V397">
            <v>4261.37</v>
          </cell>
          <cell r="W397">
            <v>54148.67</v>
          </cell>
          <cell r="X397">
            <v>49636.28</v>
          </cell>
          <cell r="Y397">
            <v>45123.89</v>
          </cell>
          <cell r="Z397">
            <v>40611.5</v>
          </cell>
          <cell r="AA397">
            <v>36099.11</v>
          </cell>
          <cell r="AB397">
            <v>31586.720000000001</v>
          </cell>
          <cell r="AC397">
            <v>27074.33</v>
          </cell>
          <cell r="AD397">
            <v>27166.034583333338</v>
          </cell>
          <cell r="AE397">
            <v>27357.786666666667</v>
          </cell>
          <cell r="AF397">
            <v>27506.927916666667</v>
          </cell>
          <cell r="AG397">
            <v>27613.458333333332</v>
          </cell>
          <cell r="AH397">
            <v>27677.377916666668</v>
          </cell>
          <cell r="AI397">
            <v>27824.212916666671</v>
          </cell>
          <cell r="AJ397">
            <v>28064.807916666668</v>
          </cell>
          <cell r="AK397">
            <v>28284.481250000001</v>
          </cell>
          <cell r="AL397">
            <v>28483.232916666664</v>
          </cell>
          <cell r="AM397">
            <v>28661.062916666666</v>
          </cell>
          <cell r="AN397">
            <v>28817.971249999999</v>
          </cell>
          <cell r="AO397">
            <v>28953.957916666663</v>
          </cell>
          <cell r="AR397" t="str">
            <v>50b</v>
          </cell>
        </row>
        <row r="398">
          <cell r="R398">
            <v>20400</v>
          </cell>
          <cell r="S398">
            <v>16320</v>
          </cell>
          <cell r="T398">
            <v>12240</v>
          </cell>
          <cell r="U398">
            <v>8160</v>
          </cell>
          <cell r="V398">
            <v>4080</v>
          </cell>
          <cell r="W398">
            <v>50281.919999999998</v>
          </cell>
          <cell r="X398">
            <v>46091.76</v>
          </cell>
          <cell r="Y398">
            <v>41901.599999999999</v>
          </cell>
          <cell r="Z398">
            <v>37711.440000000002</v>
          </cell>
          <cell r="AA398">
            <v>33521.279999999999</v>
          </cell>
          <cell r="AB398">
            <v>29331.119999999999</v>
          </cell>
          <cell r="AC398">
            <v>25140.959999999999</v>
          </cell>
          <cell r="AD398">
            <v>26176.25</v>
          </cell>
          <cell r="AE398">
            <v>26300</v>
          </cell>
          <cell r="AF398">
            <v>26396.25</v>
          </cell>
          <cell r="AG398">
            <v>26465</v>
          </cell>
          <cell r="AH398">
            <v>26506.25</v>
          </cell>
          <cell r="AI398">
            <v>26575.08</v>
          </cell>
          <cell r="AJ398">
            <v>26680.649999999998</v>
          </cell>
          <cell r="AK398">
            <v>26777.039999999997</v>
          </cell>
          <cell r="AL398">
            <v>26864.25</v>
          </cell>
          <cell r="AM398">
            <v>26942.28</v>
          </cell>
          <cell r="AN398">
            <v>27011.13</v>
          </cell>
          <cell r="AO398">
            <v>27070.799999999999</v>
          </cell>
        </row>
        <row r="399">
          <cell r="R399">
            <v>0</v>
          </cell>
          <cell r="S399">
            <v>0</v>
          </cell>
          <cell r="T399">
            <v>0</v>
          </cell>
          <cell r="U399">
            <v>0</v>
          </cell>
          <cell r="V399">
            <v>0</v>
          </cell>
          <cell r="W399">
            <v>0</v>
          </cell>
          <cell r="X399">
            <v>0</v>
          </cell>
          <cell r="Y399">
            <v>0</v>
          </cell>
          <cell r="Z399">
            <v>0</v>
          </cell>
          <cell r="AA399">
            <v>0</v>
          </cell>
          <cell r="AB399">
            <v>0</v>
          </cell>
          <cell r="AC399">
            <v>0</v>
          </cell>
          <cell r="AD399">
            <v>0</v>
          </cell>
          <cell r="AE399">
            <v>0</v>
          </cell>
          <cell r="AF399">
            <v>0</v>
          </cell>
          <cell r="AG399">
            <v>0</v>
          </cell>
          <cell r="AH399">
            <v>0</v>
          </cell>
          <cell r="AI399">
            <v>0</v>
          </cell>
          <cell r="AJ399">
            <v>0</v>
          </cell>
          <cell r="AK399">
            <v>0</v>
          </cell>
          <cell r="AL399">
            <v>0</v>
          </cell>
          <cell r="AM399">
            <v>0</v>
          </cell>
          <cell r="AN399">
            <v>0</v>
          </cell>
          <cell r="AO399">
            <v>0</v>
          </cell>
          <cell r="AR399" t="str">
            <v>50a</v>
          </cell>
        </row>
        <row r="400">
          <cell r="R400">
            <v>488211.17</v>
          </cell>
          <cell r="S400">
            <v>443828.34</v>
          </cell>
          <cell r="T400">
            <v>399445.51</v>
          </cell>
          <cell r="U400">
            <v>355062.68</v>
          </cell>
          <cell r="V400">
            <v>310679.84999999998</v>
          </cell>
          <cell r="W400">
            <v>266297.02</v>
          </cell>
          <cell r="X400">
            <v>221914.19</v>
          </cell>
          <cell r="Y400">
            <v>177531.36</v>
          </cell>
          <cell r="Z400">
            <v>133148.53</v>
          </cell>
          <cell r="AA400">
            <v>88765.7</v>
          </cell>
          <cell r="AB400">
            <v>44382.87</v>
          </cell>
          <cell r="AC400">
            <v>0</v>
          </cell>
          <cell r="AD400">
            <v>246040.34124999997</v>
          </cell>
          <cell r="AE400">
            <v>245704.55999999997</v>
          </cell>
          <cell r="AF400">
            <v>245400.75791666665</v>
          </cell>
          <cell r="AG400">
            <v>245128.93500000003</v>
          </cell>
          <cell r="AH400">
            <v>244889.09125000006</v>
          </cell>
          <cell r="AI400">
            <v>244681.22666666668</v>
          </cell>
          <cell r="AJ400">
            <v>244505.34125000003</v>
          </cell>
          <cell r="AK400">
            <v>244361.43499999997</v>
          </cell>
          <cell r="AL400">
            <v>244249.50791666665</v>
          </cell>
          <cell r="AM400">
            <v>244169.55999999997</v>
          </cell>
          <cell r="AN400">
            <v>244121.59124999997</v>
          </cell>
          <cell r="AO400">
            <v>244105.60166666665</v>
          </cell>
          <cell r="AR400" t="str">
            <v>50b</v>
          </cell>
        </row>
        <row r="401">
          <cell r="R401">
            <v>134934.25</v>
          </cell>
          <cell r="S401">
            <v>122667.5</v>
          </cell>
          <cell r="T401">
            <v>110400.75</v>
          </cell>
          <cell r="U401">
            <v>98134</v>
          </cell>
          <cell r="V401">
            <v>85867.25</v>
          </cell>
          <cell r="W401">
            <v>73600.5</v>
          </cell>
          <cell r="X401">
            <v>61333.75</v>
          </cell>
          <cell r="Y401">
            <v>49067</v>
          </cell>
          <cell r="Z401">
            <v>36800.25</v>
          </cell>
          <cell r="AA401">
            <v>24533.5</v>
          </cell>
          <cell r="AB401">
            <v>12266.75</v>
          </cell>
          <cell r="AC401">
            <v>0</v>
          </cell>
          <cell r="AD401">
            <v>5622.260416666667</v>
          </cell>
          <cell r="AE401">
            <v>16355.666666666666</v>
          </cell>
          <cell r="AF401">
            <v>26066.84375</v>
          </cell>
          <cell r="AG401">
            <v>34755.791666666664</v>
          </cell>
          <cell r="AH401">
            <v>42422.510416666664</v>
          </cell>
          <cell r="AI401">
            <v>49067</v>
          </cell>
          <cell r="AJ401">
            <v>54689.260416666664</v>
          </cell>
          <cell r="AK401">
            <v>59289.291666666664</v>
          </cell>
          <cell r="AL401">
            <v>62867.09375</v>
          </cell>
          <cell r="AM401">
            <v>65422.666666666664</v>
          </cell>
          <cell r="AN401">
            <v>66956.010416666672</v>
          </cell>
          <cell r="AO401">
            <v>67467.125</v>
          </cell>
          <cell r="AR401" t="str">
            <v xml:space="preserve"> </v>
          </cell>
        </row>
        <row r="402">
          <cell r="R402">
            <v>0</v>
          </cell>
          <cell r="S402">
            <v>0</v>
          </cell>
          <cell r="T402">
            <v>0</v>
          </cell>
          <cell r="U402">
            <v>0</v>
          </cell>
          <cell r="V402">
            <v>0</v>
          </cell>
          <cell r="W402">
            <v>0</v>
          </cell>
          <cell r="X402">
            <v>0</v>
          </cell>
          <cell r="Y402">
            <v>0</v>
          </cell>
          <cell r="Z402">
            <v>0</v>
          </cell>
          <cell r="AA402">
            <v>0</v>
          </cell>
          <cell r="AB402">
            <v>0</v>
          </cell>
          <cell r="AC402">
            <v>0</v>
          </cell>
          <cell r="AD402">
            <v>0</v>
          </cell>
          <cell r="AE402">
            <v>0</v>
          </cell>
          <cell r="AF402">
            <v>0</v>
          </cell>
          <cell r="AG402">
            <v>0</v>
          </cell>
          <cell r="AH402">
            <v>0</v>
          </cell>
          <cell r="AI402">
            <v>0</v>
          </cell>
          <cell r="AJ402">
            <v>0</v>
          </cell>
          <cell r="AK402">
            <v>0</v>
          </cell>
          <cell r="AL402">
            <v>0</v>
          </cell>
          <cell r="AM402">
            <v>0</v>
          </cell>
          <cell r="AN402">
            <v>0</v>
          </cell>
          <cell r="AO402">
            <v>0</v>
          </cell>
          <cell r="AR402" t="str">
            <v>50a</v>
          </cell>
        </row>
        <row r="403">
          <cell r="R403">
            <v>257306.67</v>
          </cell>
          <cell r="S403">
            <v>231733.34</v>
          </cell>
          <cell r="T403">
            <v>212160</v>
          </cell>
          <cell r="U403">
            <v>188586.67</v>
          </cell>
          <cell r="V403">
            <v>165013.34</v>
          </cell>
          <cell r="W403">
            <v>141440.01</v>
          </cell>
          <cell r="X403">
            <v>117866.68</v>
          </cell>
          <cell r="Y403">
            <v>94293.35</v>
          </cell>
          <cell r="Z403">
            <v>70720.02</v>
          </cell>
          <cell r="AA403">
            <v>47146.69</v>
          </cell>
          <cell r="AB403">
            <v>23573.360000000001</v>
          </cell>
          <cell r="AC403">
            <v>297589.78999999998</v>
          </cell>
          <cell r="AD403">
            <v>119957.20416666665</v>
          </cell>
          <cell r="AE403">
            <v>121375.53833333333</v>
          </cell>
          <cell r="AF403">
            <v>122718.31708333334</v>
          </cell>
          <cell r="AG403">
            <v>124068.87375000003</v>
          </cell>
          <cell r="AH403">
            <v>125260.54208333332</v>
          </cell>
          <cell r="AI403">
            <v>126293.32208333335</v>
          </cell>
          <cell r="AJ403">
            <v>127167.21375</v>
          </cell>
          <cell r="AK403">
            <v>127882.21708333334</v>
          </cell>
          <cell r="AL403">
            <v>128438.33208333336</v>
          </cell>
          <cell r="AM403">
            <v>128835.55875000003</v>
          </cell>
          <cell r="AN403">
            <v>129073.89708333334</v>
          </cell>
          <cell r="AO403">
            <v>141552.91875000001</v>
          </cell>
          <cell r="AR403" t="str">
            <v>50a</v>
          </cell>
        </row>
        <row r="404">
          <cell r="R404">
            <v>0</v>
          </cell>
          <cell r="S404">
            <v>0</v>
          </cell>
          <cell r="T404">
            <v>0</v>
          </cell>
          <cell r="U404">
            <v>0</v>
          </cell>
          <cell r="V404">
            <v>0</v>
          </cell>
          <cell r="W404">
            <v>0</v>
          </cell>
          <cell r="X404">
            <v>0</v>
          </cell>
          <cell r="Y404">
            <v>0</v>
          </cell>
          <cell r="Z404">
            <v>0</v>
          </cell>
          <cell r="AA404">
            <v>0</v>
          </cell>
          <cell r="AB404">
            <v>0</v>
          </cell>
          <cell r="AC404">
            <v>0</v>
          </cell>
          <cell r="AD404">
            <v>0</v>
          </cell>
          <cell r="AE404">
            <v>0</v>
          </cell>
          <cell r="AF404">
            <v>0</v>
          </cell>
          <cell r="AG404">
            <v>0</v>
          </cell>
          <cell r="AH404">
            <v>0</v>
          </cell>
          <cell r="AI404">
            <v>0</v>
          </cell>
          <cell r="AJ404">
            <v>0</v>
          </cell>
          <cell r="AK404">
            <v>0</v>
          </cell>
          <cell r="AL404">
            <v>0</v>
          </cell>
          <cell r="AM404">
            <v>0</v>
          </cell>
          <cell r="AN404">
            <v>0</v>
          </cell>
          <cell r="AO404">
            <v>0</v>
          </cell>
          <cell r="AR404" t="str">
            <v>50b</v>
          </cell>
        </row>
        <row r="405">
          <cell r="R405">
            <v>915</v>
          </cell>
          <cell r="S405">
            <v>3915</v>
          </cell>
          <cell r="T405">
            <v>3500</v>
          </cell>
          <cell r="U405">
            <v>6100</v>
          </cell>
          <cell r="V405">
            <v>6000</v>
          </cell>
          <cell r="W405">
            <v>1800</v>
          </cell>
          <cell r="X405">
            <v>1800</v>
          </cell>
          <cell r="Y405">
            <v>800</v>
          </cell>
          <cell r="Z405">
            <v>210862.07999999999</v>
          </cell>
          <cell r="AA405">
            <v>211162.08</v>
          </cell>
          <cell r="AB405">
            <v>210012.08</v>
          </cell>
          <cell r="AC405">
            <v>108355.04</v>
          </cell>
          <cell r="AD405">
            <v>24491.008333333331</v>
          </cell>
          <cell r="AE405">
            <v>24422.883333333331</v>
          </cell>
          <cell r="AF405">
            <v>24351.841666666664</v>
          </cell>
          <cell r="AG405">
            <v>24505.8</v>
          </cell>
          <cell r="AH405">
            <v>24868.716666666664</v>
          </cell>
          <cell r="AI405">
            <v>24993.716666666664</v>
          </cell>
          <cell r="AJ405">
            <v>25010.383333333331</v>
          </cell>
          <cell r="AK405">
            <v>25004.133333333331</v>
          </cell>
          <cell r="AL405">
            <v>22311.111666666664</v>
          </cell>
          <cell r="AM405">
            <v>28468.593333333334</v>
          </cell>
          <cell r="AN405">
            <v>45988.35</v>
          </cell>
          <cell r="AO405">
            <v>59253.646666666667</v>
          </cell>
          <cell r="AR405" t="str">
            <v>50a</v>
          </cell>
        </row>
        <row r="406">
          <cell r="R406">
            <v>0</v>
          </cell>
          <cell r="S406">
            <v>0</v>
          </cell>
          <cell r="T406">
            <v>0</v>
          </cell>
          <cell r="U406">
            <v>0</v>
          </cell>
          <cell r="V406">
            <v>0</v>
          </cell>
          <cell r="W406">
            <v>0</v>
          </cell>
          <cell r="X406">
            <v>0</v>
          </cell>
          <cell r="Y406">
            <v>0</v>
          </cell>
          <cell r="Z406">
            <v>0</v>
          </cell>
          <cell r="AA406">
            <v>0</v>
          </cell>
          <cell r="AB406">
            <v>0</v>
          </cell>
          <cell r="AC406">
            <v>0</v>
          </cell>
          <cell r="AD406">
            <v>0</v>
          </cell>
          <cell r="AE406">
            <v>0</v>
          </cell>
          <cell r="AF406">
            <v>0</v>
          </cell>
          <cell r="AG406">
            <v>0</v>
          </cell>
          <cell r="AH406">
            <v>0</v>
          </cell>
          <cell r="AI406">
            <v>0</v>
          </cell>
          <cell r="AJ406">
            <v>0</v>
          </cell>
          <cell r="AK406">
            <v>0</v>
          </cell>
          <cell r="AL406">
            <v>0</v>
          </cell>
          <cell r="AM406">
            <v>0</v>
          </cell>
          <cell r="AN406">
            <v>0</v>
          </cell>
          <cell r="AO406">
            <v>0</v>
          </cell>
          <cell r="AR406" t="str">
            <v>62</v>
          </cell>
        </row>
        <row r="407">
          <cell r="R407">
            <v>0</v>
          </cell>
          <cell r="S407">
            <v>0</v>
          </cell>
          <cell r="T407">
            <v>0</v>
          </cell>
          <cell r="U407">
            <v>0</v>
          </cell>
          <cell r="V407">
            <v>0</v>
          </cell>
          <cell r="W407">
            <v>0</v>
          </cell>
          <cell r="X407">
            <v>0</v>
          </cell>
          <cell r="Y407">
            <v>0</v>
          </cell>
          <cell r="Z407">
            <v>0</v>
          </cell>
          <cell r="AA407">
            <v>0</v>
          </cell>
          <cell r="AB407">
            <v>0</v>
          </cell>
          <cell r="AC407">
            <v>0</v>
          </cell>
          <cell r="AD407">
            <v>0</v>
          </cell>
          <cell r="AE407">
            <v>0</v>
          </cell>
          <cell r="AF407">
            <v>0</v>
          </cell>
          <cell r="AG407">
            <v>0</v>
          </cell>
          <cell r="AH407">
            <v>0</v>
          </cell>
          <cell r="AI407">
            <v>0</v>
          </cell>
          <cell r="AJ407">
            <v>0</v>
          </cell>
          <cell r="AK407">
            <v>0</v>
          </cell>
          <cell r="AL407">
            <v>0</v>
          </cell>
          <cell r="AM407">
            <v>0</v>
          </cell>
          <cell r="AN407">
            <v>0</v>
          </cell>
          <cell r="AO407">
            <v>0</v>
          </cell>
          <cell r="AR407" t="str">
            <v>62</v>
          </cell>
        </row>
        <row r="408">
          <cell r="R408">
            <v>0</v>
          </cell>
          <cell r="S408">
            <v>0</v>
          </cell>
          <cell r="T408">
            <v>0</v>
          </cell>
          <cell r="U408">
            <v>0</v>
          </cell>
          <cell r="V408">
            <v>0</v>
          </cell>
          <cell r="W408">
            <v>0</v>
          </cell>
          <cell r="X408">
            <v>0</v>
          </cell>
          <cell r="Y408">
            <v>0</v>
          </cell>
          <cell r="Z408">
            <v>0</v>
          </cell>
          <cell r="AA408">
            <v>0</v>
          </cell>
          <cell r="AB408">
            <v>0</v>
          </cell>
          <cell r="AC408">
            <v>0</v>
          </cell>
          <cell r="AD408">
            <v>523.52166666666665</v>
          </cell>
          <cell r="AE408">
            <v>431.01416666666665</v>
          </cell>
          <cell r="AF408">
            <v>276.83499999999998</v>
          </cell>
          <cell r="AG408">
            <v>153.80375000000001</v>
          </cell>
          <cell r="AH408">
            <v>61.639999999999993</v>
          </cell>
          <cell r="AI408">
            <v>0</v>
          </cell>
          <cell r="AJ408">
            <v>0</v>
          </cell>
          <cell r="AK408">
            <v>0</v>
          </cell>
          <cell r="AL408">
            <v>0</v>
          </cell>
          <cell r="AM408">
            <v>0</v>
          </cell>
          <cell r="AN408">
            <v>0</v>
          </cell>
          <cell r="AO408">
            <v>0</v>
          </cell>
          <cell r="AR408" t="str">
            <v>62</v>
          </cell>
        </row>
        <row r="409">
          <cell r="R409">
            <v>0</v>
          </cell>
          <cell r="S409">
            <v>0</v>
          </cell>
          <cell r="T409">
            <v>0</v>
          </cell>
          <cell r="U409">
            <v>0</v>
          </cell>
          <cell r="V409">
            <v>0</v>
          </cell>
          <cell r="W409">
            <v>0</v>
          </cell>
          <cell r="X409">
            <v>0</v>
          </cell>
          <cell r="Y409">
            <v>0</v>
          </cell>
          <cell r="Z409">
            <v>0</v>
          </cell>
          <cell r="AA409">
            <v>0</v>
          </cell>
          <cell r="AB409">
            <v>0</v>
          </cell>
          <cell r="AC409">
            <v>0</v>
          </cell>
          <cell r="AD409">
            <v>0</v>
          </cell>
          <cell r="AE409">
            <v>0</v>
          </cell>
          <cell r="AF409">
            <v>0</v>
          </cell>
          <cell r="AG409">
            <v>0</v>
          </cell>
          <cell r="AH409">
            <v>0</v>
          </cell>
          <cell r="AI409">
            <v>0</v>
          </cell>
          <cell r="AJ409">
            <v>0</v>
          </cell>
          <cell r="AK409">
            <v>0</v>
          </cell>
          <cell r="AL409">
            <v>0</v>
          </cell>
          <cell r="AM409">
            <v>0</v>
          </cell>
          <cell r="AN409">
            <v>0</v>
          </cell>
          <cell r="AO409">
            <v>0</v>
          </cell>
          <cell r="AR409" t="str">
            <v>62</v>
          </cell>
        </row>
        <row r="410">
          <cell r="R410">
            <v>0</v>
          </cell>
          <cell r="S410">
            <v>0</v>
          </cell>
          <cell r="T410">
            <v>0</v>
          </cell>
          <cell r="U410">
            <v>0</v>
          </cell>
          <cell r="V410">
            <v>0</v>
          </cell>
          <cell r="W410">
            <v>0</v>
          </cell>
          <cell r="X410">
            <v>0</v>
          </cell>
          <cell r="Y410">
            <v>0</v>
          </cell>
          <cell r="Z410">
            <v>0</v>
          </cell>
          <cell r="AA410">
            <v>0</v>
          </cell>
          <cell r="AB410">
            <v>0</v>
          </cell>
          <cell r="AC410">
            <v>0</v>
          </cell>
          <cell r="AD410">
            <v>0</v>
          </cell>
          <cell r="AE410">
            <v>0</v>
          </cell>
          <cell r="AF410">
            <v>0</v>
          </cell>
          <cell r="AG410">
            <v>0</v>
          </cell>
          <cell r="AH410">
            <v>0</v>
          </cell>
          <cell r="AI410">
            <v>0</v>
          </cell>
          <cell r="AJ410">
            <v>0</v>
          </cell>
          <cell r="AK410">
            <v>0</v>
          </cell>
          <cell r="AL410">
            <v>0</v>
          </cell>
          <cell r="AM410">
            <v>0</v>
          </cell>
          <cell r="AN410">
            <v>0</v>
          </cell>
          <cell r="AO410">
            <v>0</v>
          </cell>
          <cell r="AR410" t="str">
            <v>62</v>
          </cell>
        </row>
        <row r="411">
          <cell r="R411">
            <v>0</v>
          </cell>
          <cell r="S411">
            <v>0</v>
          </cell>
          <cell r="T411">
            <v>0</v>
          </cell>
          <cell r="U411">
            <v>0</v>
          </cell>
          <cell r="V411">
            <v>0</v>
          </cell>
          <cell r="W411">
            <v>0</v>
          </cell>
          <cell r="X411">
            <v>0</v>
          </cell>
          <cell r="Y411">
            <v>0</v>
          </cell>
          <cell r="Z411">
            <v>0</v>
          </cell>
          <cell r="AA411">
            <v>0</v>
          </cell>
          <cell r="AB411">
            <v>0</v>
          </cell>
          <cell r="AC411">
            <v>0</v>
          </cell>
          <cell r="AD411">
            <v>82791.157500000001</v>
          </cell>
          <cell r="AE411">
            <v>82791.157500000001</v>
          </cell>
          <cell r="AF411">
            <v>82791.157500000001</v>
          </cell>
          <cell r="AG411">
            <v>82791.157500000001</v>
          </cell>
          <cell r="AH411">
            <v>82791.157500000001</v>
          </cell>
          <cell r="AI411">
            <v>82791.157500000001</v>
          </cell>
          <cell r="AJ411">
            <v>82791.157500000001</v>
          </cell>
          <cell r="AK411">
            <v>82791.157500000001</v>
          </cell>
          <cell r="AL411">
            <v>68992.631249999991</v>
          </cell>
          <cell r="AM411">
            <v>41395.578750000001</v>
          </cell>
          <cell r="AN411">
            <v>13798.526250000001</v>
          </cell>
          <cell r="AO411">
            <v>0</v>
          </cell>
          <cell r="AR411" t="str">
            <v>62</v>
          </cell>
        </row>
        <row r="412">
          <cell r="R412">
            <v>0</v>
          </cell>
          <cell r="S412">
            <v>0</v>
          </cell>
          <cell r="T412">
            <v>0</v>
          </cell>
          <cell r="U412">
            <v>0</v>
          </cell>
          <cell r="V412">
            <v>0</v>
          </cell>
          <cell r="W412">
            <v>0</v>
          </cell>
          <cell r="X412">
            <v>0</v>
          </cell>
          <cell r="Y412">
            <v>0</v>
          </cell>
          <cell r="Z412">
            <v>0</v>
          </cell>
          <cell r="AA412">
            <v>0</v>
          </cell>
          <cell r="AB412">
            <v>0</v>
          </cell>
          <cell r="AC412">
            <v>0</v>
          </cell>
          <cell r="AD412">
            <v>13783.784166666666</v>
          </cell>
          <cell r="AE412">
            <v>13023.784166666666</v>
          </cell>
          <cell r="AF412">
            <v>12073.784166666666</v>
          </cell>
          <cell r="AG412">
            <v>11123.784166666666</v>
          </cell>
          <cell r="AH412">
            <v>10743.784166666666</v>
          </cell>
          <cell r="AI412">
            <v>10553.784166666666</v>
          </cell>
          <cell r="AJ412">
            <v>9983.7841666666664</v>
          </cell>
          <cell r="AK412">
            <v>9033.7841666666664</v>
          </cell>
          <cell r="AL412">
            <v>7703.7841666666673</v>
          </cell>
          <cell r="AM412">
            <v>5993.7841666666673</v>
          </cell>
          <cell r="AN412">
            <v>3882.1941666666667</v>
          </cell>
          <cell r="AO412">
            <v>1360.3020833333333</v>
          </cell>
          <cell r="AR412" t="str">
            <v>62</v>
          </cell>
        </row>
        <row r="413">
          <cell r="R413">
            <v>0</v>
          </cell>
          <cell r="S413">
            <v>0</v>
          </cell>
          <cell r="T413">
            <v>0</v>
          </cell>
          <cell r="U413">
            <v>0</v>
          </cell>
          <cell r="V413">
            <v>0</v>
          </cell>
          <cell r="W413">
            <v>0</v>
          </cell>
          <cell r="X413">
            <v>0</v>
          </cell>
          <cell r="Y413">
            <v>0</v>
          </cell>
          <cell r="Z413">
            <v>0</v>
          </cell>
          <cell r="AA413">
            <v>0</v>
          </cell>
          <cell r="AB413">
            <v>0</v>
          </cell>
          <cell r="AC413">
            <v>0</v>
          </cell>
          <cell r="AD413">
            <v>0</v>
          </cell>
          <cell r="AE413">
            <v>0</v>
          </cell>
          <cell r="AF413">
            <v>0</v>
          </cell>
          <cell r="AG413">
            <v>0</v>
          </cell>
          <cell r="AH413">
            <v>0</v>
          </cell>
          <cell r="AI413">
            <v>0</v>
          </cell>
          <cell r="AJ413">
            <v>0</v>
          </cell>
          <cell r="AK413">
            <v>0</v>
          </cell>
          <cell r="AL413">
            <v>0</v>
          </cell>
          <cell r="AM413">
            <v>0</v>
          </cell>
          <cell r="AN413">
            <v>0</v>
          </cell>
          <cell r="AO413">
            <v>0</v>
          </cell>
          <cell r="AR413" t="str">
            <v>62</v>
          </cell>
        </row>
        <row r="414">
          <cell r="R414">
            <v>0</v>
          </cell>
          <cell r="S414">
            <v>0</v>
          </cell>
          <cell r="T414">
            <v>0</v>
          </cell>
          <cell r="U414">
            <v>0</v>
          </cell>
          <cell r="V414">
            <v>0</v>
          </cell>
          <cell r="W414">
            <v>0</v>
          </cell>
          <cell r="X414">
            <v>0</v>
          </cell>
          <cell r="Y414">
            <v>0</v>
          </cell>
          <cell r="Z414">
            <v>0</v>
          </cell>
          <cell r="AA414">
            <v>0</v>
          </cell>
          <cell r="AB414">
            <v>0</v>
          </cell>
          <cell r="AC414">
            <v>0</v>
          </cell>
          <cell r="AD414">
            <v>0</v>
          </cell>
          <cell r="AE414">
            <v>0</v>
          </cell>
          <cell r="AF414">
            <v>0</v>
          </cell>
          <cell r="AG414">
            <v>0</v>
          </cell>
          <cell r="AH414">
            <v>0</v>
          </cell>
          <cell r="AI414">
            <v>0</v>
          </cell>
          <cell r="AJ414">
            <v>0</v>
          </cell>
          <cell r="AK414">
            <v>0</v>
          </cell>
          <cell r="AL414">
            <v>0</v>
          </cell>
          <cell r="AM414">
            <v>0</v>
          </cell>
          <cell r="AN414">
            <v>0</v>
          </cell>
          <cell r="AO414">
            <v>0</v>
          </cell>
          <cell r="AR414" t="str">
            <v>62</v>
          </cell>
        </row>
        <row r="415">
          <cell r="R415">
            <v>0</v>
          </cell>
          <cell r="S415">
            <v>0</v>
          </cell>
          <cell r="T415">
            <v>0</v>
          </cell>
          <cell r="U415">
            <v>0</v>
          </cell>
          <cell r="V415">
            <v>0</v>
          </cell>
          <cell r="W415">
            <v>0</v>
          </cell>
          <cell r="X415">
            <v>0</v>
          </cell>
          <cell r="Y415">
            <v>0</v>
          </cell>
          <cell r="Z415">
            <v>0</v>
          </cell>
          <cell r="AA415">
            <v>0</v>
          </cell>
          <cell r="AB415">
            <v>0</v>
          </cell>
          <cell r="AC415">
            <v>0</v>
          </cell>
          <cell r="AD415">
            <v>0</v>
          </cell>
          <cell r="AE415">
            <v>0</v>
          </cell>
          <cell r="AF415">
            <v>0</v>
          </cell>
          <cell r="AG415">
            <v>0</v>
          </cell>
          <cell r="AH415">
            <v>0</v>
          </cell>
          <cell r="AI415">
            <v>0</v>
          </cell>
          <cell r="AJ415">
            <v>0</v>
          </cell>
          <cell r="AK415">
            <v>0</v>
          </cell>
          <cell r="AL415">
            <v>0</v>
          </cell>
          <cell r="AM415">
            <v>0</v>
          </cell>
          <cell r="AN415">
            <v>0</v>
          </cell>
          <cell r="AO415">
            <v>0</v>
          </cell>
          <cell r="AR415" t="str">
            <v>62</v>
          </cell>
        </row>
        <row r="416">
          <cell r="R416">
            <v>0</v>
          </cell>
          <cell r="S416">
            <v>0</v>
          </cell>
          <cell r="T416">
            <v>0</v>
          </cell>
          <cell r="U416">
            <v>0</v>
          </cell>
          <cell r="V416">
            <v>0</v>
          </cell>
          <cell r="W416">
            <v>0</v>
          </cell>
          <cell r="X416">
            <v>0</v>
          </cell>
          <cell r="Y416">
            <v>0</v>
          </cell>
          <cell r="Z416">
            <v>0</v>
          </cell>
          <cell r="AA416">
            <v>0</v>
          </cell>
          <cell r="AB416">
            <v>0</v>
          </cell>
          <cell r="AC416">
            <v>0</v>
          </cell>
          <cell r="AD416">
            <v>0</v>
          </cell>
          <cell r="AE416">
            <v>0</v>
          </cell>
          <cell r="AF416">
            <v>0</v>
          </cell>
          <cell r="AG416">
            <v>0</v>
          </cell>
          <cell r="AH416">
            <v>0</v>
          </cell>
          <cell r="AI416">
            <v>0</v>
          </cell>
          <cell r="AJ416">
            <v>0</v>
          </cell>
          <cell r="AK416">
            <v>0</v>
          </cell>
          <cell r="AL416">
            <v>0</v>
          </cell>
          <cell r="AM416">
            <v>0</v>
          </cell>
          <cell r="AN416">
            <v>0</v>
          </cell>
          <cell r="AO416">
            <v>0</v>
          </cell>
          <cell r="AR416" t="str">
            <v>62</v>
          </cell>
        </row>
        <row r="417">
          <cell r="R417">
            <v>0</v>
          </cell>
          <cell r="S417">
            <v>0</v>
          </cell>
          <cell r="T417">
            <v>0</v>
          </cell>
          <cell r="U417">
            <v>0</v>
          </cell>
          <cell r="V417">
            <v>0</v>
          </cell>
          <cell r="W417">
            <v>0</v>
          </cell>
          <cell r="X417">
            <v>0</v>
          </cell>
          <cell r="Y417">
            <v>0</v>
          </cell>
          <cell r="Z417">
            <v>0</v>
          </cell>
          <cell r="AA417">
            <v>0</v>
          </cell>
          <cell r="AB417">
            <v>0</v>
          </cell>
          <cell r="AC417">
            <v>0</v>
          </cell>
          <cell r="AD417">
            <v>0</v>
          </cell>
          <cell r="AE417">
            <v>0</v>
          </cell>
          <cell r="AF417">
            <v>0</v>
          </cell>
          <cell r="AG417">
            <v>0</v>
          </cell>
          <cell r="AH417">
            <v>0</v>
          </cell>
          <cell r="AI417">
            <v>0</v>
          </cell>
          <cell r="AJ417">
            <v>0</v>
          </cell>
          <cell r="AK417">
            <v>0</v>
          </cell>
          <cell r="AL417">
            <v>0</v>
          </cell>
          <cell r="AM417">
            <v>0</v>
          </cell>
          <cell r="AN417">
            <v>0</v>
          </cell>
          <cell r="AO417">
            <v>0</v>
          </cell>
          <cell r="AR417" t="str">
            <v>62</v>
          </cell>
        </row>
        <row r="418">
          <cell r="R418">
            <v>0</v>
          </cell>
          <cell r="S418">
            <v>0</v>
          </cell>
          <cell r="T418">
            <v>0</v>
          </cell>
          <cell r="U418">
            <v>0</v>
          </cell>
          <cell r="V418">
            <v>0</v>
          </cell>
          <cell r="W418">
            <v>0</v>
          </cell>
          <cell r="X418">
            <v>0</v>
          </cell>
          <cell r="Y418">
            <v>0</v>
          </cell>
          <cell r="Z418">
            <v>0</v>
          </cell>
          <cell r="AA418">
            <v>0</v>
          </cell>
          <cell r="AB418">
            <v>0</v>
          </cell>
          <cell r="AC418">
            <v>0</v>
          </cell>
          <cell r="AD418">
            <v>0</v>
          </cell>
          <cell r="AE418">
            <v>0</v>
          </cell>
          <cell r="AF418">
            <v>0</v>
          </cell>
          <cell r="AG418">
            <v>0</v>
          </cell>
          <cell r="AH418">
            <v>0</v>
          </cell>
          <cell r="AI418">
            <v>0</v>
          </cell>
          <cell r="AJ418">
            <v>0</v>
          </cell>
          <cell r="AK418">
            <v>0</v>
          </cell>
          <cell r="AL418">
            <v>0</v>
          </cell>
          <cell r="AM418">
            <v>0</v>
          </cell>
          <cell r="AN418">
            <v>0</v>
          </cell>
          <cell r="AO418">
            <v>0</v>
          </cell>
          <cell r="AR418" t="str">
            <v>62</v>
          </cell>
        </row>
        <row r="419">
          <cell r="R419">
            <v>721.37</v>
          </cell>
          <cell r="S419">
            <v>719.6</v>
          </cell>
          <cell r="T419">
            <v>717.81</v>
          </cell>
          <cell r="U419">
            <v>714.22</v>
          </cell>
          <cell r="V419">
            <v>714.19</v>
          </cell>
          <cell r="W419">
            <v>1182.74</v>
          </cell>
          <cell r="X419">
            <v>710.52</v>
          </cell>
          <cell r="Y419">
            <v>708.67</v>
          </cell>
          <cell r="Z419">
            <v>706.8</v>
          </cell>
          <cell r="AA419">
            <v>704.91</v>
          </cell>
          <cell r="AB419">
            <v>703.01</v>
          </cell>
          <cell r="AC419">
            <v>701.1</v>
          </cell>
          <cell r="AD419">
            <v>731.66916666666668</v>
          </cell>
          <cell r="AE419">
            <v>729.97166666666669</v>
          </cell>
          <cell r="AF419">
            <v>728.26166666666677</v>
          </cell>
          <cell r="AG419">
            <v>726.46416666666664</v>
          </cell>
          <cell r="AH419">
            <v>724.65374999999995</v>
          </cell>
          <cell r="AI419">
            <v>742.50374999999985</v>
          </cell>
          <cell r="AJ419">
            <v>760.34041666666678</v>
          </cell>
          <cell r="AK419">
            <v>758.56500000000005</v>
          </cell>
          <cell r="AL419">
            <v>756.77666666666664</v>
          </cell>
          <cell r="AM419">
            <v>754.97458333333327</v>
          </cell>
          <cell r="AN419">
            <v>753.15875000000005</v>
          </cell>
          <cell r="AO419">
            <v>751.32958333333329</v>
          </cell>
          <cell r="AR419" t="str">
            <v>62</v>
          </cell>
        </row>
        <row r="420">
          <cell r="R420">
            <v>0</v>
          </cell>
          <cell r="S420">
            <v>0</v>
          </cell>
          <cell r="T420">
            <v>0</v>
          </cell>
          <cell r="U420">
            <v>0</v>
          </cell>
          <cell r="V420">
            <v>0</v>
          </cell>
          <cell r="W420">
            <v>0</v>
          </cell>
          <cell r="X420">
            <v>0</v>
          </cell>
          <cell r="Y420">
            <v>0</v>
          </cell>
          <cell r="Z420">
            <v>0</v>
          </cell>
          <cell r="AA420">
            <v>0</v>
          </cell>
          <cell r="AB420">
            <v>0</v>
          </cell>
          <cell r="AC420">
            <v>0</v>
          </cell>
          <cell r="AD420">
            <v>0</v>
          </cell>
          <cell r="AE420">
            <v>0</v>
          </cell>
          <cell r="AF420">
            <v>0</v>
          </cell>
          <cell r="AG420">
            <v>0</v>
          </cell>
          <cell r="AH420">
            <v>0</v>
          </cell>
          <cell r="AI420">
            <v>0</v>
          </cell>
          <cell r="AJ420">
            <v>0</v>
          </cell>
          <cell r="AK420">
            <v>0</v>
          </cell>
          <cell r="AL420">
            <v>0</v>
          </cell>
          <cell r="AM420">
            <v>0</v>
          </cell>
          <cell r="AN420">
            <v>0</v>
          </cell>
          <cell r="AO420">
            <v>0</v>
          </cell>
          <cell r="AR420" t="str">
            <v>62</v>
          </cell>
        </row>
        <row r="421">
          <cell r="R421">
            <v>0</v>
          </cell>
          <cell r="S421">
            <v>0</v>
          </cell>
          <cell r="T421">
            <v>0</v>
          </cell>
          <cell r="U421">
            <v>0</v>
          </cell>
          <cell r="V421">
            <v>0</v>
          </cell>
          <cell r="W421">
            <v>0</v>
          </cell>
          <cell r="X421">
            <v>0</v>
          </cell>
          <cell r="Y421">
            <v>0</v>
          </cell>
          <cell r="Z421">
            <v>0</v>
          </cell>
          <cell r="AA421">
            <v>0</v>
          </cell>
          <cell r="AB421">
            <v>0</v>
          </cell>
          <cell r="AC421">
            <v>0</v>
          </cell>
          <cell r="AD421">
            <v>0</v>
          </cell>
          <cell r="AE421">
            <v>0</v>
          </cell>
          <cell r="AF421">
            <v>0</v>
          </cell>
          <cell r="AG421">
            <v>0</v>
          </cell>
          <cell r="AH421">
            <v>0</v>
          </cell>
          <cell r="AI421">
            <v>0</v>
          </cell>
          <cell r="AJ421">
            <v>0</v>
          </cell>
          <cell r="AK421">
            <v>0</v>
          </cell>
          <cell r="AL421">
            <v>0</v>
          </cell>
          <cell r="AM421">
            <v>0</v>
          </cell>
          <cell r="AN421">
            <v>0</v>
          </cell>
          <cell r="AO421">
            <v>0</v>
          </cell>
          <cell r="AR421" t="str">
            <v>62</v>
          </cell>
        </row>
        <row r="422">
          <cell r="R422">
            <v>0</v>
          </cell>
          <cell r="S422">
            <v>0</v>
          </cell>
          <cell r="T422">
            <v>0</v>
          </cell>
          <cell r="U422">
            <v>0</v>
          </cell>
          <cell r="V422">
            <v>0</v>
          </cell>
          <cell r="W422">
            <v>0</v>
          </cell>
          <cell r="X422">
            <v>0</v>
          </cell>
          <cell r="Y422">
            <v>0</v>
          </cell>
          <cell r="Z422">
            <v>0</v>
          </cell>
          <cell r="AA422">
            <v>0</v>
          </cell>
          <cell r="AB422">
            <v>0</v>
          </cell>
          <cell r="AC422">
            <v>0</v>
          </cell>
          <cell r="AD422">
            <v>0</v>
          </cell>
          <cell r="AE422">
            <v>0</v>
          </cell>
          <cell r="AF422">
            <v>0</v>
          </cell>
          <cell r="AG422">
            <v>0</v>
          </cell>
          <cell r="AH422">
            <v>0</v>
          </cell>
          <cell r="AI422">
            <v>0</v>
          </cell>
          <cell r="AJ422">
            <v>0</v>
          </cell>
          <cell r="AK422">
            <v>0</v>
          </cell>
          <cell r="AL422">
            <v>0</v>
          </cell>
          <cell r="AM422">
            <v>0</v>
          </cell>
          <cell r="AN422">
            <v>0</v>
          </cell>
          <cell r="AO422">
            <v>0</v>
          </cell>
          <cell r="AR422" t="str">
            <v>62</v>
          </cell>
        </row>
        <row r="423">
          <cell r="R423">
            <v>0</v>
          </cell>
          <cell r="S423">
            <v>0</v>
          </cell>
          <cell r="T423">
            <v>0</v>
          </cell>
          <cell r="U423">
            <v>0</v>
          </cell>
          <cell r="V423">
            <v>0</v>
          </cell>
          <cell r="W423">
            <v>0</v>
          </cell>
          <cell r="X423">
            <v>0</v>
          </cell>
          <cell r="Y423">
            <v>0</v>
          </cell>
          <cell r="Z423">
            <v>0</v>
          </cell>
          <cell r="AA423">
            <v>0</v>
          </cell>
          <cell r="AB423">
            <v>0</v>
          </cell>
          <cell r="AC423">
            <v>0</v>
          </cell>
          <cell r="AD423">
            <v>0</v>
          </cell>
          <cell r="AE423">
            <v>0</v>
          </cell>
          <cell r="AF423">
            <v>0</v>
          </cell>
          <cell r="AG423">
            <v>0</v>
          </cell>
          <cell r="AH423">
            <v>0</v>
          </cell>
          <cell r="AI423">
            <v>0</v>
          </cell>
          <cell r="AJ423">
            <v>0</v>
          </cell>
          <cell r="AK423">
            <v>0</v>
          </cell>
          <cell r="AL423">
            <v>0</v>
          </cell>
          <cell r="AM423">
            <v>0</v>
          </cell>
          <cell r="AN423">
            <v>0</v>
          </cell>
          <cell r="AO423">
            <v>0</v>
          </cell>
          <cell r="AR423" t="str">
            <v>62</v>
          </cell>
        </row>
        <row r="424">
          <cell r="R424">
            <v>0</v>
          </cell>
          <cell r="S424">
            <v>0</v>
          </cell>
          <cell r="T424">
            <v>0</v>
          </cell>
          <cell r="U424">
            <v>0</v>
          </cell>
          <cell r="V424">
            <v>0</v>
          </cell>
          <cell r="W424">
            <v>0</v>
          </cell>
          <cell r="X424">
            <v>0</v>
          </cell>
          <cell r="Y424">
            <v>0</v>
          </cell>
          <cell r="Z424">
            <v>0</v>
          </cell>
          <cell r="AA424">
            <v>0</v>
          </cell>
          <cell r="AB424">
            <v>0</v>
          </cell>
          <cell r="AC424">
            <v>0</v>
          </cell>
          <cell r="AD424">
            <v>-0.91833333333333333</v>
          </cell>
          <cell r="AE424">
            <v>-0.91833333333333333</v>
          </cell>
          <cell r="AF424">
            <v>-0.91833333333333333</v>
          </cell>
          <cell r="AG424">
            <v>-0.80458333333333332</v>
          </cell>
          <cell r="AH424">
            <v>-0.46208333333333335</v>
          </cell>
          <cell r="AI424">
            <v>-0.23333333333333331</v>
          </cell>
          <cell r="AJ424">
            <v>-0.11666666666666665</v>
          </cell>
          <cell r="AK424">
            <v>0</v>
          </cell>
          <cell r="AL424">
            <v>0</v>
          </cell>
          <cell r="AM424">
            <v>0</v>
          </cell>
          <cell r="AN424">
            <v>0</v>
          </cell>
          <cell r="AO424">
            <v>0</v>
          </cell>
          <cell r="AR424" t="str">
            <v>62</v>
          </cell>
        </row>
        <row r="425">
          <cell r="R425">
            <v>0</v>
          </cell>
          <cell r="S425">
            <v>0</v>
          </cell>
          <cell r="T425">
            <v>0</v>
          </cell>
          <cell r="U425">
            <v>0</v>
          </cell>
          <cell r="V425">
            <v>0</v>
          </cell>
          <cell r="W425">
            <v>0</v>
          </cell>
          <cell r="X425">
            <v>0</v>
          </cell>
          <cell r="Y425">
            <v>0</v>
          </cell>
          <cell r="Z425">
            <v>0</v>
          </cell>
          <cell r="AA425">
            <v>0</v>
          </cell>
          <cell r="AB425">
            <v>0</v>
          </cell>
          <cell r="AC425">
            <v>0</v>
          </cell>
          <cell r="AD425">
            <v>0</v>
          </cell>
          <cell r="AE425">
            <v>0</v>
          </cell>
          <cell r="AF425">
            <v>0</v>
          </cell>
          <cell r="AG425">
            <v>0</v>
          </cell>
          <cell r="AH425">
            <v>0</v>
          </cell>
          <cell r="AI425">
            <v>0</v>
          </cell>
          <cell r="AJ425">
            <v>0</v>
          </cell>
          <cell r="AK425">
            <v>0</v>
          </cell>
          <cell r="AL425">
            <v>0</v>
          </cell>
          <cell r="AM425">
            <v>0</v>
          </cell>
          <cell r="AN425">
            <v>0</v>
          </cell>
          <cell r="AO425">
            <v>0</v>
          </cell>
          <cell r="AR425" t="str">
            <v>62</v>
          </cell>
        </row>
        <row r="426">
          <cell r="R426">
            <v>0</v>
          </cell>
          <cell r="S426">
            <v>0</v>
          </cell>
          <cell r="T426">
            <v>0</v>
          </cell>
          <cell r="U426">
            <v>0</v>
          </cell>
          <cell r="V426">
            <v>0</v>
          </cell>
          <cell r="W426">
            <v>0</v>
          </cell>
          <cell r="X426">
            <v>0</v>
          </cell>
          <cell r="Y426">
            <v>0</v>
          </cell>
          <cell r="Z426">
            <v>0</v>
          </cell>
          <cell r="AA426">
            <v>0</v>
          </cell>
          <cell r="AB426">
            <v>0</v>
          </cell>
          <cell r="AC426">
            <v>0</v>
          </cell>
          <cell r="AD426">
            <v>0</v>
          </cell>
          <cell r="AE426">
            <v>0</v>
          </cell>
          <cell r="AF426">
            <v>0</v>
          </cell>
          <cell r="AG426">
            <v>0</v>
          </cell>
          <cell r="AH426">
            <v>0</v>
          </cell>
          <cell r="AI426">
            <v>0</v>
          </cell>
          <cell r="AJ426">
            <v>0</v>
          </cell>
          <cell r="AK426">
            <v>0</v>
          </cell>
          <cell r="AL426">
            <v>0</v>
          </cell>
          <cell r="AM426">
            <v>0</v>
          </cell>
          <cell r="AN426">
            <v>0</v>
          </cell>
          <cell r="AO426">
            <v>0</v>
          </cell>
          <cell r="AR426" t="str">
            <v>62</v>
          </cell>
        </row>
        <row r="427">
          <cell r="R427">
            <v>591.57000000000005</v>
          </cell>
          <cell r="S427">
            <v>788.76</v>
          </cell>
          <cell r="T427">
            <v>985.95</v>
          </cell>
          <cell r="U427">
            <v>1183.1400000000001</v>
          </cell>
          <cell r="V427">
            <v>1380.33</v>
          </cell>
          <cell r="W427">
            <v>1577.52</v>
          </cell>
          <cell r="X427">
            <v>1774.71</v>
          </cell>
          <cell r="Y427">
            <v>1971.9</v>
          </cell>
          <cell r="Z427">
            <v>2169.09</v>
          </cell>
          <cell r="AA427">
            <v>0</v>
          </cell>
          <cell r="AB427">
            <v>172.16</v>
          </cell>
          <cell r="AC427">
            <v>344.32</v>
          </cell>
          <cell r="AD427">
            <v>1203.2912500000002</v>
          </cell>
          <cell r="AE427">
            <v>1196.5333333333333</v>
          </cell>
          <cell r="AF427">
            <v>1187.8445833333333</v>
          </cell>
          <cell r="AG427">
            <v>1177.2250000000001</v>
          </cell>
          <cell r="AH427">
            <v>1164.6745833333332</v>
          </cell>
          <cell r="AI427">
            <v>1150.1933333333334</v>
          </cell>
          <cell r="AJ427">
            <v>1133.78125</v>
          </cell>
          <cell r="AK427">
            <v>1115.4383333333335</v>
          </cell>
          <cell r="AL427">
            <v>1095.1645833333332</v>
          </cell>
          <cell r="AM427">
            <v>1084.5449999999998</v>
          </cell>
          <cell r="AN427">
            <v>1083.5020833333333</v>
          </cell>
          <cell r="AO427">
            <v>1080.3733333333332</v>
          </cell>
          <cell r="AR427" t="str">
            <v>62</v>
          </cell>
        </row>
        <row r="428">
          <cell r="X428">
            <v>239.82</v>
          </cell>
          <cell r="Y428">
            <v>0</v>
          </cell>
          <cell r="Z428">
            <v>0</v>
          </cell>
          <cell r="AA428">
            <v>0</v>
          </cell>
          <cell r="AB428">
            <v>0</v>
          </cell>
          <cell r="AC428">
            <v>0</v>
          </cell>
          <cell r="AJ428">
            <v>9.9924999999999997</v>
          </cell>
          <cell r="AK428">
            <v>19.984999999999999</v>
          </cell>
          <cell r="AL428">
            <v>19.984999999999999</v>
          </cell>
          <cell r="AM428">
            <v>19.984999999999999</v>
          </cell>
          <cell r="AN428">
            <v>19.984999999999999</v>
          </cell>
          <cell r="AO428">
            <v>19.984999999999999</v>
          </cell>
          <cell r="AR428" t="str">
            <v>62</v>
          </cell>
        </row>
        <row r="429">
          <cell r="R429">
            <v>72351897</v>
          </cell>
          <cell r="S429">
            <v>63230240</v>
          </cell>
          <cell r="T429">
            <v>60085725</v>
          </cell>
          <cell r="U429">
            <v>53990144</v>
          </cell>
          <cell r="V429">
            <v>56413504</v>
          </cell>
          <cell r="W429">
            <v>53181275</v>
          </cell>
          <cell r="X429">
            <v>56296130</v>
          </cell>
          <cell r="Y429">
            <v>56759995</v>
          </cell>
          <cell r="Z429">
            <v>55341923</v>
          </cell>
          <cell r="AA429">
            <v>64516869</v>
          </cell>
          <cell r="AB429">
            <v>70951402.420000002</v>
          </cell>
          <cell r="AC429">
            <v>75472123</v>
          </cell>
          <cell r="AD429">
            <v>59769949.791666664</v>
          </cell>
          <cell r="AE429">
            <v>60193772.875</v>
          </cell>
          <cell r="AF429">
            <v>60548064.375</v>
          </cell>
          <cell r="AG429">
            <v>60817278.958333336</v>
          </cell>
          <cell r="AH429">
            <v>61034513.666666664</v>
          </cell>
          <cell r="AI429">
            <v>61302357.708333336</v>
          </cell>
          <cell r="AJ429">
            <v>61548960.875</v>
          </cell>
          <cell r="AK429">
            <v>61746643.125</v>
          </cell>
          <cell r="AL429">
            <v>61812500.958333336</v>
          </cell>
          <cell r="AM429">
            <v>61824135.083333336</v>
          </cell>
          <cell r="AN429">
            <v>61727642.80916667</v>
          </cell>
          <cell r="AO429">
            <v>61583142.409999996</v>
          </cell>
          <cell r="AR429" t="str">
            <v>50b</v>
          </cell>
        </row>
        <row r="430">
          <cell r="R430">
            <v>50171321.490000002</v>
          </cell>
          <cell r="S430">
            <v>43251381.299999997</v>
          </cell>
          <cell r="T430">
            <v>35330862.229999997</v>
          </cell>
          <cell r="U430">
            <v>24271230.140000001</v>
          </cell>
          <cell r="V430">
            <v>21048965.920000002</v>
          </cell>
          <cell r="W430">
            <v>13995949.25</v>
          </cell>
          <cell r="X430">
            <v>12006220.74</v>
          </cell>
          <cell r="Y430">
            <v>14705756.02</v>
          </cell>
          <cell r="Z430">
            <v>19819749.940000001</v>
          </cell>
          <cell r="AA430">
            <v>39460225.100000001</v>
          </cell>
          <cell r="AB430">
            <v>56698387.07</v>
          </cell>
          <cell r="AC430">
            <v>63987604.689999998</v>
          </cell>
          <cell r="AD430">
            <v>25509108.249166667</v>
          </cell>
          <cell r="AE430">
            <v>26684298.230416667</v>
          </cell>
          <cell r="AF430">
            <v>27581265.361249998</v>
          </cell>
          <cell r="AG430">
            <v>28118796.346250001</v>
          </cell>
          <cell r="AH430">
            <v>28459468.534583334</v>
          </cell>
          <cell r="AI430">
            <v>28981014.832083333</v>
          </cell>
          <cell r="AJ430">
            <v>29582901.746250004</v>
          </cell>
          <cell r="AK430">
            <v>30000406.270833332</v>
          </cell>
          <cell r="AL430">
            <v>30374311.281666666</v>
          </cell>
          <cell r="AM430">
            <v>31170496.523749996</v>
          </cell>
          <cell r="AN430">
            <v>31909733.281250004</v>
          </cell>
          <cell r="AO430">
            <v>32513738.438749999</v>
          </cell>
        </row>
        <row r="431">
          <cell r="R431">
            <v>538617.48</v>
          </cell>
          <cell r="S431">
            <v>937380.07</v>
          </cell>
          <cell r="T431">
            <v>629651.44999999995</v>
          </cell>
          <cell r="U431">
            <v>773489.78</v>
          </cell>
          <cell r="V431">
            <v>648848.35</v>
          </cell>
          <cell r="W431">
            <v>906947.34</v>
          </cell>
          <cell r="X431">
            <v>1035590.13</v>
          </cell>
          <cell r="Y431">
            <v>875179.51</v>
          </cell>
          <cell r="Z431">
            <v>766135.66</v>
          </cell>
          <cell r="AA431">
            <v>751169.3</v>
          </cell>
          <cell r="AB431">
            <v>1638812.17</v>
          </cell>
          <cell r="AC431">
            <v>931678.4</v>
          </cell>
          <cell r="AD431">
            <v>985506.88833333331</v>
          </cell>
          <cell r="AE431">
            <v>953683.44125000003</v>
          </cell>
          <cell r="AF431">
            <v>929385.95458333334</v>
          </cell>
          <cell r="AG431">
            <v>893931.83666666679</v>
          </cell>
          <cell r="AH431">
            <v>854405.58625000005</v>
          </cell>
          <cell r="AI431">
            <v>819722.43833333347</v>
          </cell>
          <cell r="AJ431">
            <v>806893.05250000011</v>
          </cell>
          <cell r="AK431">
            <v>807652.83916666673</v>
          </cell>
          <cell r="AL431">
            <v>801794.85291666666</v>
          </cell>
          <cell r="AM431">
            <v>789935.94999999984</v>
          </cell>
          <cell r="AN431">
            <v>817267.58791666664</v>
          </cell>
          <cell r="AO431">
            <v>859442.13500000013</v>
          </cell>
          <cell r="AR431" t="str">
            <v>50b</v>
          </cell>
        </row>
        <row r="432">
          <cell r="R432">
            <v>-72890514</v>
          </cell>
          <cell r="S432">
            <v>-64167620</v>
          </cell>
          <cell r="T432">
            <v>-60715376</v>
          </cell>
          <cell r="U432">
            <v>-55988001</v>
          </cell>
          <cell r="V432">
            <v>-56532655</v>
          </cell>
          <cell r="W432">
            <v>-54082097</v>
          </cell>
          <cell r="X432">
            <v>-57331720</v>
          </cell>
          <cell r="Y432">
            <v>-57635175</v>
          </cell>
          <cell r="Z432">
            <v>-55341923</v>
          </cell>
          <cell r="AA432">
            <v>-65268038</v>
          </cell>
          <cell r="AB432">
            <v>-72590214</v>
          </cell>
          <cell r="AC432">
            <v>-76403801</v>
          </cell>
          <cell r="AD432">
            <v>-59585813.291666664</v>
          </cell>
          <cell r="AE432">
            <v>-61145538.25</v>
          </cell>
          <cell r="AF432">
            <v>-61475532.25</v>
          </cell>
          <cell r="AG432">
            <v>-61760308</v>
          </cell>
          <cell r="AH432">
            <v>-61967920</v>
          </cell>
          <cell r="AI432">
            <v>-62179713.916666664</v>
          </cell>
          <cell r="AJ432">
            <v>-62413232.5</v>
          </cell>
          <cell r="AK432">
            <v>-62611674.583333336</v>
          </cell>
          <cell r="AL432">
            <v>-62639752.125</v>
          </cell>
          <cell r="AM432">
            <v>-62607605</v>
          </cell>
          <cell r="AN432">
            <v>-62538444.333333336</v>
          </cell>
          <cell r="AO432">
            <v>-62436118.458333336</v>
          </cell>
          <cell r="AR432" t="str">
            <v>50b</v>
          </cell>
        </row>
        <row r="433">
          <cell r="R433">
            <v>-50171322</v>
          </cell>
          <cell r="S433">
            <v>-43251382</v>
          </cell>
          <cell r="T433">
            <v>-35330863</v>
          </cell>
          <cell r="U433">
            <v>-24271231</v>
          </cell>
          <cell r="V433">
            <v>-21048967</v>
          </cell>
          <cell r="W433">
            <v>-13995950</v>
          </cell>
          <cell r="X433">
            <v>-12006222</v>
          </cell>
          <cell r="Y433">
            <v>-14708562</v>
          </cell>
          <cell r="Z433">
            <v>-19819751</v>
          </cell>
          <cell r="AA433">
            <v>-39460226</v>
          </cell>
          <cell r="AB433">
            <v>-56698388</v>
          </cell>
          <cell r="AC433">
            <v>-63987606</v>
          </cell>
          <cell r="AD433">
            <v>-27147257.333333332</v>
          </cell>
          <cell r="AE433">
            <v>-26647086.791666668</v>
          </cell>
          <cell r="AF433">
            <v>-27544054</v>
          </cell>
          <cell r="AG433">
            <v>-28081585.083333332</v>
          </cell>
          <cell r="AH433">
            <v>-28422257.375</v>
          </cell>
          <cell r="AI433">
            <v>-28943803.75</v>
          </cell>
          <cell r="AJ433">
            <v>-29545690.75</v>
          </cell>
          <cell r="AK433">
            <v>-29963312.25</v>
          </cell>
          <cell r="AL433">
            <v>-30337334.208333332</v>
          </cell>
          <cell r="AM433">
            <v>-31152125.291666668</v>
          </cell>
          <cell r="AN433">
            <v>-31909967.875</v>
          </cell>
          <cell r="AO433">
            <v>-32513973.083333332</v>
          </cell>
        </row>
        <row r="434">
          <cell r="R434">
            <v>0</v>
          </cell>
          <cell r="S434">
            <v>0</v>
          </cell>
          <cell r="T434">
            <v>0</v>
          </cell>
          <cell r="U434">
            <v>0</v>
          </cell>
          <cell r="V434">
            <v>0</v>
          </cell>
          <cell r="W434">
            <v>0</v>
          </cell>
          <cell r="X434">
            <v>0</v>
          </cell>
          <cell r="Y434">
            <v>0</v>
          </cell>
          <cell r="Z434">
            <v>9072789.0299999993</v>
          </cell>
          <cell r="AA434">
            <v>9072789.0299999993</v>
          </cell>
          <cell r="AB434">
            <v>5164875.3099999996</v>
          </cell>
          <cell r="AC434">
            <v>0</v>
          </cell>
          <cell r="AD434">
            <v>2404107.2683333335</v>
          </cell>
          <cell r="AE434">
            <v>2404107.2683333335</v>
          </cell>
          <cell r="AF434">
            <v>2404107.2683333335</v>
          </cell>
          <cell r="AG434">
            <v>2404107.2683333335</v>
          </cell>
          <cell r="AH434">
            <v>2404107.2683333335</v>
          </cell>
          <cell r="AI434">
            <v>2404107.2683333335</v>
          </cell>
          <cell r="AJ434">
            <v>2376430.257916667</v>
          </cell>
          <cell r="AK434">
            <v>2310933.1775000002</v>
          </cell>
          <cell r="AL434">
            <v>2217141.5020833332</v>
          </cell>
          <cell r="AM434">
            <v>2105998.2595833335</v>
          </cell>
          <cell r="AN434">
            <v>1996682.2016666664</v>
          </cell>
          <cell r="AO434">
            <v>1942537.780833333</v>
          </cell>
          <cell r="AR434" t="str">
            <v>50b</v>
          </cell>
        </row>
        <row r="435">
          <cell r="R435">
            <v>0</v>
          </cell>
          <cell r="S435">
            <v>0</v>
          </cell>
          <cell r="T435">
            <v>0</v>
          </cell>
          <cell r="U435">
            <v>0</v>
          </cell>
          <cell r="V435">
            <v>0</v>
          </cell>
          <cell r="W435">
            <v>1102958</v>
          </cell>
          <cell r="X435">
            <v>982281</v>
          </cell>
          <cell r="Y435">
            <v>715681</v>
          </cell>
          <cell r="Z435">
            <v>2440928</v>
          </cell>
          <cell r="AA435">
            <v>2137001</v>
          </cell>
          <cell r="AB435">
            <v>1878368</v>
          </cell>
          <cell r="AC435">
            <v>1858720</v>
          </cell>
          <cell r="AD435">
            <v>193761.5</v>
          </cell>
          <cell r="AE435">
            <v>197102.95833333334</v>
          </cell>
          <cell r="AF435">
            <v>174189.79166666666</v>
          </cell>
          <cell r="AG435">
            <v>130750.16666666667</v>
          </cell>
          <cell r="AH435">
            <v>95657.666666666672</v>
          </cell>
          <cell r="AI435">
            <v>99761.333333333328</v>
          </cell>
          <cell r="AJ435">
            <v>138494.83333333334</v>
          </cell>
          <cell r="AK435">
            <v>163272.54166666666</v>
          </cell>
          <cell r="AL435">
            <v>282623.875</v>
          </cell>
          <cell r="AM435">
            <v>493346.375</v>
          </cell>
          <cell r="AN435">
            <v>681064.08333333337</v>
          </cell>
          <cell r="AO435">
            <v>848881.41666666663</v>
          </cell>
          <cell r="AR435" t="str">
            <v>62</v>
          </cell>
        </row>
        <row r="436">
          <cell r="R436">
            <v>7592985</v>
          </cell>
          <cell r="S436">
            <v>7592985</v>
          </cell>
          <cell r="T436">
            <v>10650659</v>
          </cell>
          <cell r="U436">
            <v>10650659</v>
          </cell>
          <cell r="V436">
            <v>10650659</v>
          </cell>
          <cell r="W436">
            <v>9923574</v>
          </cell>
          <cell r="X436">
            <v>9923574</v>
          </cell>
          <cell r="Y436">
            <v>9923574</v>
          </cell>
          <cell r="Z436">
            <v>10864512</v>
          </cell>
          <cell r="AA436">
            <v>10864512</v>
          </cell>
          <cell r="AB436">
            <v>10864512</v>
          </cell>
          <cell r="AC436">
            <v>6228530</v>
          </cell>
          <cell r="AD436">
            <v>4800197.958333333</v>
          </cell>
          <cell r="AE436">
            <v>5432946.708333333</v>
          </cell>
          <cell r="AF436">
            <v>6193098.541666667</v>
          </cell>
          <cell r="AG436">
            <v>6837827.75</v>
          </cell>
          <cell r="AH436">
            <v>7239731.25</v>
          </cell>
          <cell r="AI436">
            <v>7553253.916666667</v>
          </cell>
          <cell r="AJ436">
            <v>7778395.75</v>
          </cell>
          <cell r="AK436">
            <v>8003537.583333333</v>
          </cell>
          <cell r="AL436">
            <v>8389745.833333334</v>
          </cell>
          <cell r="AM436">
            <v>8937020.5</v>
          </cell>
          <cell r="AN436">
            <v>9484295.166666666</v>
          </cell>
          <cell r="AO436">
            <v>9701080.208333334</v>
          </cell>
          <cell r="AR436" t="str">
            <v>62</v>
          </cell>
        </row>
        <row r="437">
          <cell r="R437">
            <v>0</v>
          </cell>
          <cell r="S437">
            <v>0</v>
          </cell>
          <cell r="T437">
            <v>7111753</v>
          </cell>
          <cell r="U437">
            <v>7111753</v>
          </cell>
          <cell r="V437">
            <v>7111753</v>
          </cell>
          <cell r="W437">
            <v>4178587</v>
          </cell>
          <cell r="X437">
            <v>4178587</v>
          </cell>
          <cell r="Y437">
            <v>4178587</v>
          </cell>
          <cell r="Z437">
            <v>10363101</v>
          </cell>
          <cell r="AA437">
            <v>10363101</v>
          </cell>
          <cell r="AB437">
            <v>10363101</v>
          </cell>
          <cell r="AC437">
            <v>0</v>
          </cell>
          <cell r="AD437">
            <v>2432194.125</v>
          </cell>
          <cell r="AE437">
            <v>2129077.875</v>
          </cell>
          <cell r="AF437">
            <v>2082249.5416666667</v>
          </cell>
          <cell r="AG437">
            <v>2291709.125</v>
          </cell>
          <cell r="AH437">
            <v>2501168.7083333335</v>
          </cell>
          <cell r="AI437">
            <v>2639517.125</v>
          </cell>
          <cell r="AJ437">
            <v>2706754.375</v>
          </cell>
          <cell r="AK437">
            <v>2773991.625</v>
          </cell>
          <cell r="AL437">
            <v>3241901.9166666665</v>
          </cell>
          <cell r="AM437">
            <v>4110485.25</v>
          </cell>
          <cell r="AN437">
            <v>4979068.583333333</v>
          </cell>
          <cell r="AO437">
            <v>5413360.25</v>
          </cell>
          <cell r="AR437" t="str">
            <v>62</v>
          </cell>
        </row>
        <row r="438">
          <cell r="R438">
            <v>8624115</v>
          </cell>
          <cell r="S438">
            <v>8624115</v>
          </cell>
          <cell r="T438">
            <v>10301199</v>
          </cell>
          <cell r="U438">
            <v>10301199</v>
          </cell>
          <cell r="V438">
            <v>10301199</v>
          </cell>
          <cell r="W438">
            <v>13771967</v>
          </cell>
          <cell r="X438">
            <v>13771967</v>
          </cell>
          <cell r="Y438">
            <v>13771967</v>
          </cell>
          <cell r="Z438">
            <v>14289072</v>
          </cell>
          <cell r="AA438">
            <v>14289072</v>
          </cell>
          <cell r="AB438">
            <v>14289072</v>
          </cell>
          <cell r="AC438">
            <v>13765107</v>
          </cell>
          <cell r="AD438">
            <v>8943829.541666666</v>
          </cell>
          <cell r="AE438">
            <v>8840020.125</v>
          </cell>
          <cell r="AF438">
            <v>8767087.333333334</v>
          </cell>
          <cell r="AG438">
            <v>8839028.125</v>
          </cell>
          <cell r="AH438">
            <v>9024965.875</v>
          </cell>
          <cell r="AI438">
            <v>9331916.875</v>
          </cell>
          <cell r="AJ438">
            <v>9759881.125</v>
          </cell>
          <cell r="AK438">
            <v>10187845.375</v>
          </cell>
          <cell r="AL438">
            <v>10625954.291666666</v>
          </cell>
          <cell r="AM438">
            <v>11074207.875</v>
          </cell>
          <cell r="AN438">
            <v>11522461.458333334</v>
          </cell>
          <cell r="AO438">
            <v>11960796.25</v>
          </cell>
          <cell r="AR438" t="str">
            <v>62</v>
          </cell>
        </row>
        <row r="439">
          <cell r="R439">
            <v>0</v>
          </cell>
          <cell r="S439">
            <v>0</v>
          </cell>
          <cell r="T439">
            <v>2559735</v>
          </cell>
          <cell r="U439">
            <v>2559735</v>
          </cell>
          <cell r="V439">
            <v>2559735</v>
          </cell>
          <cell r="W439">
            <v>20206876</v>
          </cell>
          <cell r="X439">
            <v>20206876</v>
          </cell>
          <cell r="Y439">
            <v>20206876</v>
          </cell>
          <cell r="Z439">
            <v>16240145</v>
          </cell>
          <cell r="AA439">
            <v>0</v>
          </cell>
          <cell r="AB439">
            <v>0</v>
          </cell>
          <cell r="AC439">
            <v>9214163</v>
          </cell>
          <cell r="AD439">
            <v>0</v>
          </cell>
          <cell r="AE439">
            <v>0</v>
          </cell>
          <cell r="AF439">
            <v>106655.625</v>
          </cell>
          <cell r="AG439">
            <v>319966.875</v>
          </cell>
          <cell r="AH439">
            <v>533278.125</v>
          </cell>
          <cell r="AI439">
            <v>1481886.9166666667</v>
          </cell>
          <cell r="AJ439">
            <v>3165793.25</v>
          </cell>
          <cell r="AK439">
            <v>4849699.583333333</v>
          </cell>
          <cell r="AL439">
            <v>6368325.458333333</v>
          </cell>
          <cell r="AM439">
            <v>7044998.166666667</v>
          </cell>
          <cell r="AN439">
            <v>7044998.166666667</v>
          </cell>
          <cell r="AO439">
            <v>7428921.625</v>
          </cell>
          <cell r="AR439" t="str">
            <v>62</v>
          </cell>
        </row>
        <row r="440">
          <cell r="R440">
            <v>0</v>
          </cell>
          <cell r="S440">
            <v>0</v>
          </cell>
          <cell r="T440">
            <v>7501640</v>
          </cell>
          <cell r="U440">
            <v>6990113</v>
          </cell>
          <cell r="V440">
            <v>6392166</v>
          </cell>
          <cell r="W440">
            <v>12350482</v>
          </cell>
          <cell r="X440">
            <v>11469363</v>
          </cell>
          <cell r="Y440">
            <v>10538277</v>
          </cell>
          <cell r="Z440">
            <v>9717571</v>
          </cell>
          <cell r="AA440">
            <v>9864010</v>
          </cell>
          <cell r="AB440">
            <v>9066384</v>
          </cell>
          <cell r="AC440">
            <v>4757390</v>
          </cell>
          <cell r="AD440">
            <v>0</v>
          </cell>
          <cell r="AE440">
            <v>0</v>
          </cell>
          <cell r="AF440">
            <v>312568.33333333331</v>
          </cell>
          <cell r="AG440">
            <v>916391.375</v>
          </cell>
          <cell r="AH440">
            <v>1473986.3333333333</v>
          </cell>
          <cell r="AI440">
            <v>2254930</v>
          </cell>
          <cell r="AJ440">
            <v>3247423.5416666665</v>
          </cell>
          <cell r="AK440">
            <v>4164408.5416666665</v>
          </cell>
          <cell r="AL440">
            <v>5008402.208333333</v>
          </cell>
          <cell r="AM440">
            <v>5824301.416666667</v>
          </cell>
          <cell r="AN440">
            <v>6613067.833333333</v>
          </cell>
          <cell r="AO440">
            <v>7189058.416666667</v>
          </cell>
          <cell r="AR440" t="str">
            <v>62</v>
          </cell>
        </row>
        <row r="441">
          <cell r="R441">
            <v>0</v>
          </cell>
          <cell r="S441">
            <v>0</v>
          </cell>
          <cell r="T441">
            <v>0</v>
          </cell>
          <cell r="U441">
            <v>0</v>
          </cell>
          <cell r="V441">
            <v>0</v>
          </cell>
          <cell r="W441">
            <v>-18295621</v>
          </cell>
          <cell r="X441">
            <v>-18295621</v>
          </cell>
          <cell r="Y441">
            <v>-18295621</v>
          </cell>
          <cell r="Z441">
            <v>-5452825</v>
          </cell>
          <cell r="AA441">
            <v>0</v>
          </cell>
          <cell r="AB441">
            <v>0</v>
          </cell>
          <cell r="AC441">
            <v>-9214163</v>
          </cell>
          <cell r="AD441">
            <v>0</v>
          </cell>
          <cell r="AE441">
            <v>0</v>
          </cell>
          <cell r="AF441">
            <v>0</v>
          </cell>
          <cell r="AG441">
            <v>0</v>
          </cell>
          <cell r="AH441">
            <v>0</v>
          </cell>
          <cell r="AI441">
            <v>-762317.54166666663</v>
          </cell>
          <cell r="AJ441">
            <v>-2286952.625</v>
          </cell>
          <cell r="AK441">
            <v>-3811587.7083333335</v>
          </cell>
          <cell r="AL441">
            <v>-4801106.291666667</v>
          </cell>
          <cell r="AM441">
            <v>-5028307.333333333</v>
          </cell>
          <cell r="AN441">
            <v>-5028307.333333333</v>
          </cell>
          <cell r="AO441">
            <v>-5412230.791666667</v>
          </cell>
          <cell r="AR441" t="str">
            <v>62</v>
          </cell>
        </row>
        <row r="442">
          <cell r="R442">
            <v>0</v>
          </cell>
          <cell r="S442">
            <v>0</v>
          </cell>
          <cell r="T442">
            <v>0</v>
          </cell>
          <cell r="U442">
            <v>0</v>
          </cell>
          <cell r="V442">
            <v>0</v>
          </cell>
          <cell r="W442">
            <v>-4722574</v>
          </cell>
          <cell r="X442">
            <v>-4355949</v>
          </cell>
          <cell r="Y442">
            <v>-3979100</v>
          </cell>
          <cell r="Z442">
            <v>0</v>
          </cell>
          <cell r="AA442">
            <v>0</v>
          </cell>
          <cell r="AB442">
            <v>0</v>
          </cell>
          <cell r="AC442">
            <v>-4757389</v>
          </cell>
          <cell r="AD442">
            <v>0</v>
          </cell>
          <cell r="AE442">
            <v>0</v>
          </cell>
          <cell r="AF442">
            <v>0</v>
          </cell>
          <cell r="AG442">
            <v>0</v>
          </cell>
          <cell r="AH442">
            <v>0</v>
          </cell>
          <cell r="AI442">
            <v>-196773.91666666666</v>
          </cell>
          <cell r="AJ442">
            <v>-575045.70833333337</v>
          </cell>
          <cell r="AK442">
            <v>-922339.41666666663</v>
          </cell>
          <cell r="AL442">
            <v>-1088135.25</v>
          </cell>
          <cell r="AM442">
            <v>-1088135.25</v>
          </cell>
          <cell r="AN442">
            <v>-1088135.25</v>
          </cell>
          <cell r="AO442">
            <v>-1286359.7916666667</v>
          </cell>
          <cell r="AR442" t="str">
            <v>62</v>
          </cell>
        </row>
        <row r="443">
          <cell r="R443">
            <v>1450855.2</v>
          </cell>
          <cell r="S443">
            <v>1442444.45</v>
          </cell>
          <cell r="T443">
            <v>1434033.7</v>
          </cell>
          <cell r="U443">
            <v>1425622.95</v>
          </cell>
          <cell r="V443">
            <v>1417212.2</v>
          </cell>
          <cell r="W443">
            <v>1408751.53</v>
          </cell>
          <cell r="X443">
            <v>1400390.69</v>
          </cell>
          <cell r="Y443">
            <v>1391979.94</v>
          </cell>
          <cell r="Z443">
            <v>1383569.19</v>
          </cell>
          <cell r="AA443">
            <v>1375158.44</v>
          </cell>
          <cell r="AB443">
            <v>1366696.24</v>
          </cell>
          <cell r="AC443">
            <v>1358337.24</v>
          </cell>
          <cell r="AD443">
            <v>1501319.6999999995</v>
          </cell>
          <cell r="AE443">
            <v>1492908.9499999995</v>
          </cell>
          <cell r="AF443">
            <v>1484498.1999999995</v>
          </cell>
          <cell r="AG443">
            <v>1476087.4499999995</v>
          </cell>
          <cell r="AH443">
            <v>1467676.6999999995</v>
          </cell>
          <cell r="AI443">
            <v>1459263.8699999994</v>
          </cell>
          <cell r="AJ443">
            <v>1450851.0395833328</v>
          </cell>
          <cell r="AK443">
            <v>1442440.2887499996</v>
          </cell>
          <cell r="AL443">
            <v>1434029.5379166661</v>
          </cell>
          <cell r="AM443">
            <v>1425618.7870833331</v>
          </cell>
          <cell r="AN443">
            <v>1417205.8924999998</v>
          </cell>
          <cell r="AO443">
            <v>1408793.0104166663</v>
          </cell>
          <cell r="AR443" t="str">
            <v>2</v>
          </cell>
        </row>
        <row r="444">
          <cell r="R444">
            <v>0</v>
          </cell>
          <cell r="S444">
            <v>0</v>
          </cell>
          <cell r="T444">
            <v>0</v>
          </cell>
          <cell r="U444">
            <v>0</v>
          </cell>
          <cell r="V444">
            <v>0</v>
          </cell>
          <cell r="W444">
            <v>0</v>
          </cell>
          <cell r="X444">
            <v>0</v>
          </cell>
          <cell r="Y444">
            <v>0</v>
          </cell>
          <cell r="Z444">
            <v>0</v>
          </cell>
          <cell r="AA444">
            <v>0</v>
          </cell>
          <cell r="AB444">
            <v>0</v>
          </cell>
          <cell r="AC444">
            <v>0</v>
          </cell>
          <cell r="AD444">
            <v>0</v>
          </cell>
          <cell r="AE444">
            <v>0</v>
          </cell>
          <cell r="AF444">
            <v>0</v>
          </cell>
          <cell r="AG444">
            <v>0</v>
          </cell>
          <cell r="AH444">
            <v>0</v>
          </cell>
          <cell r="AI444">
            <v>0</v>
          </cell>
          <cell r="AJ444">
            <v>0</v>
          </cell>
          <cell r="AK444">
            <v>0</v>
          </cell>
          <cell r="AL444">
            <v>0</v>
          </cell>
          <cell r="AM444">
            <v>0</v>
          </cell>
          <cell r="AN444">
            <v>0</v>
          </cell>
          <cell r="AO444">
            <v>0</v>
          </cell>
          <cell r="AR444" t="str">
            <v>2</v>
          </cell>
        </row>
        <row r="445">
          <cell r="R445">
            <v>83182</v>
          </cell>
          <cell r="S445">
            <v>82764</v>
          </cell>
          <cell r="T445">
            <v>82346</v>
          </cell>
          <cell r="U445">
            <v>81928</v>
          </cell>
          <cell r="V445">
            <v>81510</v>
          </cell>
          <cell r="W445">
            <v>81092</v>
          </cell>
          <cell r="X445">
            <v>80674</v>
          </cell>
          <cell r="Y445">
            <v>80256</v>
          </cell>
          <cell r="Z445">
            <v>79838</v>
          </cell>
          <cell r="AA445">
            <v>79420</v>
          </cell>
          <cell r="AB445">
            <v>79002</v>
          </cell>
          <cell r="AC445">
            <v>78584</v>
          </cell>
          <cell r="AD445">
            <v>85690</v>
          </cell>
          <cell r="AE445">
            <v>85272</v>
          </cell>
          <cell r="AF445">
            <v>84854</v>
          </cell>
          <cell r="AG445">
            <v>84436</v>
          </cell>
          <cell r="AH445">
            <v>84018</v>
          </cell>
          <cell r="AI445">
            <v>83600</v>
          </cell>
          <cell r="AJ445">
            <v>83182</v>
          </cell>
          <cell r="AK445">
            <v>82764</v>
          </cell>
          <cell r="AL445">
            <v>82346</v>
          </cell>
          <cell r="AM445">
            <v>81928</v>
          </cell>
          <cell r="AN445">
            <v>81510</v>
          </cell>
          <cell r="AO445">
            <v>81092</v>
          </cell>
          <cell r="AR445" t="str">
            <v>2</v>
          </cell>
        </row>
        <row r="446">
          <cell r="R446">
            <v>0</v>
          </cell>
          <cell r="S446">
            <v>0</v>
          </cell>
          <cell r="T446">
            <v>0</v>
          </cell>
          <cell r="U446">
            <v>0</v>
          </cell>
          <cell r="V446">
            <v>0</v>
          </cell>
          <cell r="W446">
            <v>0</v>
          </cell>
          <cell r="X446">
            <v>0</v>
          </cell>
          <cell r="Y446">
            <v>0</v>
          </cell>
          <cell r="Z446">
            <v>0</v>
          </cell>
          <cell r="AA446">
            <v>0</v>
          </cell>
          <cell r="AB446">
            <v>0</v>
          </cell>
          <cell r="AC446">
            <v>0</v>
          </cell>
          <cell r="AD446">
            <v>60912.022083333322</v>
          </cell>
          <cell r="AE446">
            <v>40010.693749999999</v>
          </cell>
          <cell r="AF446">
            <v>22171.02791666667</v>
          </cell>
          <cell r="AG446">
            <v>7379.7583333333341</v>
          </cell>
          <cell r="AH446">
            <v>0</v>
          </cell>
          <cell r="AI446">
            <v>0</v>
          </cell>
          <cell r="AJ446">
            <v>0</v>
          </cell>
          <cell r="AK446">
            <v>0</v>
          </cell>
          <cell r="AL446">
            <v>0</v>
          </cell>
          <cell r="AM446">
            <v>0</v>
          </cell>
          <cell r="AN446">
            <v>0</v>
          </cell>
          <cell r="AO446">
            <v>0</v>
          </cell>
          <cell r="AR446" t="str">
            <v>2</v>
          </cell>
        </row>
        <row r="447">
          <cell r="R447">
            <v>88601.65</v>
          </cell>
          <cell r="S447">
            <v>87689.12</v>
          </cell>
          <cell r="T447">
            <v>86776.59</v>
          </cell>
          <cell r="U447">
            <v>85864.06</v>
          </cell>
          <cell r="V447">
            <v>84951.53</v>
          </cell>
          <cell r="W447">
            <v>84039</v>
          </cell>
          <cell r="X447">
            <v>83126.47</v>
          </cell>
          <cell r="Y447">
            <v>82213.94</v>
          </cell>
          <cell r="Z447">
            <v>81301.41</v>
          </cell>
          <cell r="AA447">
            <v>80388.88</v>
          </cell>
          <cell r="AB447">
            <v>79476.350000000006</v>
          </cell>
          <cell r="AC447">
            <v>78563.820000000007</v>
          </cell>
          <cell r="AD447">
            <v>159956.42124999998</v>
          </cell>
          <cell r="AE447">
            <v>147878.83958333332</v>
          </cell>
          <cell r="AF447">
            <v>136186.11291666664</v>
          </cell>
          <cell r="AG447">
            <v>124878.24124999998</v>
          </cell>
          <cell r="AH447">
            <v>113955.22458333331</v>
          </cell>
          <cell r="AI447">
            <v>103417.06291666668</v>
          </cell>
          <cell r="AJ447">
            <v>93263.75625000002</v>
          </cell>
          <cell r="AK447">
            <v>87758.082500000004</v>
          </cell>
          <cell r="AL447">
            <v>86776.584166666653</v>
          </cell>
          <cell r="AM447">
            <v>85864.055833333332</v>
          </cell>
          <cell r="AN447">
            <v>84951.527500000011</v>
          </cell>
          <cell r="AO447">
            <v>84038.999166666661</v>
          </cell>
          <cell r="AR447" t="str">
            <v>2</v>
          </cell>
        </row>
        <row r="448">
          <cell r="R448">
            <v>378565.23</v>
          </cell>
          <cell r="S448">
            <v>371902.98</v>
          </cell>
          <cell r="T448">
            <v>365240.73</v>
          </cell>
          <cell r="U448">
            <v>358578.48</v>
          </cell>
          <cell r="V448">
            <v>351916.23</v>
          </cell>
          <cell r="W448">
            <v>345253.98</v>
          </cell>
          <cell r="X448">
            <v>338591.73</v>
          </cell>
          <cell r="Y448">
            <v>331929.48</v>
          </cell>
          <cell r="Z448">
            <v>325267.23</v>
          </cell>
          <cell r="AA448">
            <v>318604.98</v>
          </cell>
          <cell r="AB448">
            <v>311942.73</v>
          </cell>
          <cell r="AC448">
            <v>305280.48</v>
          </cell>
          <cell r="AD448">
            <v>418538.73</v>
          </cell>
          <cell r="AE448">
            <v>411876.48</v>
          </cell>
          <cell r="AF448">
            <v>405214.23</v>
          </cell>
          <cell r="AG448">
            <v>398551.98</v>
          </cell>
          <cell r="AH448">
            <v>391889.73</v>
          </cell>
          <cell r="AI448">
            <v>385227.48</v>
          </cell>
          <cell r="AJ448">
            <v>378565.23</v>
          </cell>
          <cell r="AK448">
            <v>371902.98</v>
          </cell>
          <cell r="AL448">
            <v>365240.73</v>
          </cell>
          <cell r="AM448">
            <v>358578.48</v>
          </cell>
          <cell r="AN448">
            <v>351916.23</v>
          </cell>
          <cell r="AO448">
            <v>345253.98</v>
          </cell>
          <cell r="AR448" t="str">
            <v>2</v>
          </cell>
        </row>
        <row r="449">
          <cell r="R449">
            <v>39095.74</v>
          </cell>
          <cell r="S449">
            <v>37945.870000000003</v>
          </cell>
          <cell r="T449">
            <v>36796</v>
          </cell>
          <cell r="U449">
            <v>35646.129999999997</v>
          </cell>
          <cell r="V449">
            <v>34496.26</v>
          </cell>
          <cell r="W449">
            <v>33346.39</v>
          </cell>
          <cell r="X449">
            <v>32196.52</v>
          </cell>
          <cell r="Y449">
            <v>31046.65</v>
          </cell>
          <cell r="Z449">
            <v>29896.78</v>
          </cell>
          <cell r="AA449">
            <v>28746.91</v>
          </cell>
          <cell r="AB449">
            <v>27597.040000000001</v>
          </cell>
          <cell r="AC449">
            <v>26447.17</v>
          </cell>
          <cell r="AD449">
            <v>45994.959999999992</v>
          </cell>
          <cell r="AE449">
            <v>44845.09</v>
          </cell>
          <cell r="AF449">
            <v>43695.219999999994</v>
          </cell>
          <cell r="AG449">
            <v>42545.349999999991</v>
          </cell>
          <cell r="AH449">
            <v>41395.479999999996</v>
          </cell>
          <cell r="AI449">
            <v>40245.61</v>
          </cell>
          <cell r="AJ449">
            <v>39095.74</v>
          </cell>
          <cell r="AK449">
            <v>37945.870000000003</v>
          </cell>
          <cell r="AL449">
            <v>36796.000000000007</v>
          </cell>
          <cell r="AM449">
            <v>35646.130000000005</v>
          </cell>
          <cell r="AN449">
            <v>34496.26</v>
          </cell>
          <cell r="AO449">
            <v>33346.389999999992</v>
          </cell>
          <cell r="AR449" t="str">
            <v>2</v>
          </cell>
        </row>
        <row r="450">
          <cell r="R450">
            <v>167769.26</v>
          </cell>
          <cell r="S450">
            <v>163109</v>
          </cell>
          <cell r="T450">
            <v>158448.74</v>
          </cell>
          <cell r="U450">
            <v>153788.48000000001</v>
          </cell>
          <cell r="V450">
            <v>149128.22</v>
          </cell>
          <cell r="W450">
            <v>144467.96</v>
          </cell>
          <cell r="X450">
            <v>139807.70000000001</v>
          </cell>
          <cell r="Y450">
            <v>135147.44</v>
          </cell>
          <cell r="Z450">
            <v>130487.18</v>
          </cell>
          <cell r="AA450">
            <v>125826.92</v>
          </cell>
          <cell r="AB450">
            <v>121166.66</v>
          </cell>
          <cell r="AC450">
            <v>116506.4</v>
          </cell>
          <cell r="AD450">
            <v>195730.81999999998</v>
          </cell>
          <cell r="AE450">
            <v>191070.56000000003</v>
          </cell>
          <cell r="AF450">
            <v>186410.30000000002</v>
          </cell>
          <cell r="AG450">
            <v>181750.04</v>
          </cell>
          <cell r="AH450">
            <v>177089.78</v>
          </cell>
          <cell r="AI450">
            <v>172429.52</v>
          </cell>
          <cell r="AJ450">
            <v>167769.25999999998</v>
          </cell>
          <cell r="AK450">
            <v>163109</v>
          </cell>
          <cell r="AL450">
            <v>158448.74</v>
          </cell>
          <cell r="AM450">
            <v>153788.47999999998</v>
          </cell>
          <cell r="AN450">
            <v>149128.21999999997</v>
          </cell>
          <cell r="AO450">
            <v>144467.95999999996</v>
          </cell>
          <cell r="AR450" t="str">
            <v>2</v>
          </cell>
        </row>
        <row r="451">
          <cell r="R451">
            <v>0</v>
          </cell>
          <cell r="S451">
            <v>0</v>
          </cell>
          <cell r="T451">
            <v>0</v>
          </cell>
          <cell r="U451">
            <v>0</v>
          </cell>
          <cell r="V451">
            <v>0</v>
          </cell>
          <cell r="W451">
            <v>0</v>
          </cell>
          <cell r="X451">
            <v>0</v>
          </cell>
          <cell r="Y451">
            <v>0</v>
          </cell>
          <cell r="Z451">
            <v>0</v>
          </cell>
          <cell r="AA451">
            <v>0</v>
          </cell>
          <cell r="AB451">
            <v>0</v>
          </cell>
          <cell r="AC451">
            <v>0</v>
          </cell>
          <cell r="AD451">
            <v>5862.9541666666664</v>
          </cell>
          <cell r="AE451">
            <v>4169.0404166666667</v>
          </cell>
          <cell r="AF451">
            <v>2490.5958333333333</v>
          </cell>
          <cell r="AG451">
            <v>827.62041666666664</v>
          </cell>
          <cell r="AH451">
            <v>0</v>
          </cell>
          <cell r="AI451">
            <v>0</v>
          </cell>
          <cell r="AJ451">
            <v>0</v>
          </cell>
          <cell r="AK451">
            <v>0</v>
          </cell>
          <cell r="AL451">
            <v>0</v>
          </cell>
          <cell r="AM451">
            <v>0</v>
          </cell>
          <cell r="AN451">
            <v>0</v>
          </cell>
          <cell r="AO451">
            <v>0</v>
          </cell>
          <cell r="AR451" t="str">
            <v>2</v>
          </cell>
        </row>
        <row r="452">
          <cell r="R452">
            <v>0</v>
          </cell>
          <cell r="S452">
            <v>0</v>
          </cell>
          <cell r="T452">
            <v>0</v>
          </cell>
          <cell r="U452">
            <v>0</v>
          </cell>
          <cell r="V452">
            <v>0</v>
          </cell>
          <cell r="W452">
            <v>0</v>
          </cell>
          <cell r="X452">
            <v>0</v>
          </cell>
          <cell r="Y452">
            <v>0</v>
          </cell>
          <cell r="Z452">
            <v>0</v>
          </cell>
          <cell r="AA452">
            <v>0</v>
          </cell>
          <cell r="AB452">
            <v>0</v>
          </cell>
          <cell r="AC452">
            <v>0</v>
          </cell>
          <cell r="AD452">
            <v>2938.4320833333331</v>
          </cell>
          <cell r="AE452">
            <v>972.99083333333328</v>
          </cell>
          <cell r="AF452">
            <v>0</v>
          </cell>
          <cell r="AG452">
            <v>0</v>
          </cell>
          <cell r="AH452">
            <v>0</v>
          </cell>
          <cell r="AI452">
            <v>0</v>
          </cell>
          <cell r="AJ452">
            <v>0</v>
          </cell>
          <cell r="AK452">
            <v>0</v>
          </cell>
          <cell r="AL452">
            <v>0</v>
          </cell>
          <cell r="AM452">
            <v>0</v>
          </cell>
          <cell r="AN452">
            <v>0</v>
          </cell>
          <cell r="AO452">
            <v>0</v>
          </cell>
          <cell r="AR452" t="str">
            <v>2</v>
          </cell>
        </row>
        <row r="453">
          <cell r="R453">
            <v>0</v>
          </cell>
          <cell r="S453">
            <v>0</v>
          </cell>
          <cell r="T453">
            <v>0</v>
          </cell>
          <cell r="U453">
            <v>0</v>
          </cell>
          <cell r="V453">
            <v>0</v>
          </cell>
          <cell r="W453">
            <v>0</v>
          </cell>
          <cell r="X453">
            <v>0</v>
          </cell>
          <cell r="Y453">
            <v>0</v>
          </cell>
          <cell r="Z453">
            <v>0</v>
          </cell>
          <cell r="AA453">
            <v>0</v>
          </cell>
          <cell r="AB453">
            <v>0</v>
          </cell>
          <cell r="AC453">
            <v>0</v>
          </cell>
          <cell r="AD453">
            <v>56408.883333333331</v>
          </cell>
          <cell r="AE453">
            <v>18774.643333333333</v>
          </cell>
          <cell r="AF453">
            <v>0</v>
          </cell>
          <cell r="AG453">
            <v>0</v>
          </cell>
          <cell r="AH453">
            <v>0</v>
          </cell>
          <cell r="AI453">
            <v>0</v>
          </cell>
          <cell r="AJ453">
            <v>0</v>
          </cell>
          <cell r="AK453">
            <v>0</v>
          </cell>
          <cell r="AL453">
            <v>0</v>
          </cell>
          <cell r="AM453">
            <v>0</v>
          </cell>
          <cell r="AN453">
            <v>0</v>
          </cell>
          <cell r="AO453">
            <v>0</v>
          </cell>
          <cell r="AR453" t="str">
            <v>2</v>
          </cell>
        </row>
        <row r="454">
          <cell r="X454">
            <v>387038.63</v>
          </cell>
          <cell r="Y454">
            <v>370210.86</v>
          </cell>
          <cell r="Z454">
            <v>486376</v>
          </cell>
          <cell r="AA454">
            <v>485475.64</v>
          </cell>
          <cell r="AB454">
            <v>499201.86</v>
          </cell>
          <cell r="AC454">
            <v>473820.36</v>
          </cell>
          <cell r="AJ454">
            <v>16126.609583333333</v>
          </cell>
          <cell r="AK454">
            <v>47678.671666666669</v>
          </cell>
          <cell r="AL454">
            <v>83369.790833333333</v>
          </cell>
          <cell r="AM454">
            <v>123863.60916666668</v>
          </cell>
          <cell r="AN454">
            <v>164891.83833333332</v>
          </cell>
          <cell r="AO454">
            <v>205434.43083333332</v>
          </cell>
          <cell r="AR454" t="str">
            <v>2</v>
          </cell>
        </row>
        <row r="455">
          <cell r="R455">
            <v>0</v>
          </cell>
          <cell r="S455">
            <v>0</v>
          </cell>
          <cell r="T455">
            <v>0</v>
          </cell>
          <cell r="U455">
            <v>0</v>
          </cell>
          <cell r="V455">
            <v>0</v>
          </cell>
          <cell r="W455">
            <v>0</v>
          </cell>
          <cell r="X455">
            <v>0</v>
          </cell>
          <cell r="Y455">
            <v>0</v>
          </cell>
          <cell r="Z455">
            <v>0</v>
          </cell>
          <cell r="AA455">
            <v>0</v>
          </cell>
          <cell r="AB455">
            <v>0</v>
          </cell>
          <cell r="AC455">
            <v>0</v>
          </cell>
          <cell r="AD455">
            <v>48109.652916666666</v>
          </cell>
          <cell r="AE455">
            <v>16012.399583333334</v>
          </cell>
          <cell r="AF455">
            <v>0</v>
          </cell>
          <cell r="AG455">
            <v>0</v>
          </cell>
          <cell r="AH455">
            <v>0</v>
          </cell>
          <cell r="AI455">
            <v>0</v>
          </cell>
          <cell r="AJ455">
            <v>0</v>
          </cell>
          <cell r="AK455">
            <v>0</v>
          </cell>
          <cell r="AL455">
            <v>0</v>
          </cell>
          <cell r="AM455">
            <v>0</v>
          </cell>
          <cell r="AN455">
            <v>0</v>
          </cell>
          <cell r="AO455">
            <v>0</v>
          </cell>
          <cell r="AR455" t="str">
            <v>2</v>
          </cell>
        </row>
        <row r="456">
          <cell r="R456">
            <v>0</v>
          </cell>
          <cell r="S456">
            <v>0</v>
          </cell>
          <cell r="T456">
            <v>0</v>
          </cell>
          <cell r="U456">
            <v>0</v>
          </cell>
          <cell r="V456">
            <v>0</v>
          </cell>
          <cell r="W456">
            <v>0</v>
          </cell>
          <cell r="X456">
            <v>0</v>
          </cell>
          <cell r="Y456">
            <v>0</v>
          </cell>
          <cell r="Z456">
            <v>0</v>
          </cell>
          <cell r="AA456">
            <v>0</v>
          </cell>
          <cell r="AB456">
            <v>0</v>
          </cell>
          <cell r="AC456">
            <v>0</v>
          </cell>
          <cell r="AD456">
            <v>160064.57083333333</v>
          </cell>
          <cell r="AE456">
            <v>53276.966666666667</v>
          </cell>
          <cell r="AF456">
            <v>0</v>
          </cell>
          <cell r="AG456">
            <v>0</v>
          </cell>
          <cell r="AH456">
            <v>0</v>
          </cell>
          <cell r="AI456">
            <v>0</v>
          </cell>
          <cell r="AJ456">
            <v>0</v>
          </cell>
          <cell r="AK456">
            <v>0</v>
          </cell>
          <cell r="AL456">
            <v>0</v>
          </cell>
          <cell r="AM456">
            <v>0</v>
          </cell>
          <cell r="AN456">
            <v>0</v>
          </cell>
          <cell r="AO456">
            <v>0</v>
          </cell>
          <cell r="AR456" t="str">
            <v>2</v>
          </cell>
        </row>
        <row r="457">
          <cell r="R457">
            <v>0</v>
          </cell>
          <cell r="S457">
            <v>0</v>
          </cell>
          <cell r="T457">
            <v>0</v>
          </cell>
          <cell r="U457">
            <v>0</v>
          </cell>
          <cell r="V457">
            <v>0</v>
          </cell>
          <cell r="W457">
            <v>0</v>
          </cell>
          <cell r="X457">
            <v>0</v>
          </cell>
          <cell r="Y457">
            <v>0</v>
          </cell>
          <cell r="Z457">
            <v>0</v>
          </cell>
          <cell r="AA457">
            <v>0</v>
          </cell>
          <cell r="AB457">
            <v>0</v>
          </cell>
          <cell r="AC457">
            <v>0</v>
          </cell>
          <cell r="AD457">
            <v>48960.814166666671</v>
          </cell>
          <cell r="AE457">
            <v>16293.777499999998</v>
          </cell>
          <cell r="AF457">
            <v>0</v>
          </cell>
          <cell r="AG457">
            <v>0</v>
          </cell>
          <cell r="AH457">
            <v>0</v>
          </cell>
          <cell r="AI457">
            <v>0</v>
          </cell>
          <cell r="AJ457">
            <v>0</v>
          </cell>
          <cell r="AK457">
            <v>0</v>
          </cell>
          <cell r="AL457">
            <v>0</v>
          </cell>
          <cell r="AM457">
            <v>0</v>
          </cell>
          <cell r="AN457">
            <v>0</v>
          </cell>
          <cell r="AO457">
            <v>0</v>
          </cell>
          <cell r="AR457" t="str">
            <v>2</v>
          </cell>
        </row>
        <row r="458">
          <cell r="R458">
            <v>59570.14</v>
          </cell>
          <cell r="S458">
            <v>52167.94</v>
          </cell>
          <cell r="T458">
            <v>44765.75</v>
          </cell>
          <cell r="U458">
            <v>37253.019999999997</v>
          </cell>
          <cell r="V458">
            <v>29740.29</v>
          </cell>
          <cell r="W458">
            <v>22227.56</v>
          </cell>
          <cell r="X458">
            <v>14825.36</v>
          </cell>
          <cell r="Y458">
            <v>7423.16</v>
          </cell>
          <cell r="Z458">
            <v>0</v>
          </cell>
          <cell r="AA458">
            <v>0</v>
          </cell>
          <cell r="AB458">
            <v>0</v>
          </cell>
          <cell r="AC458">
            <v>0</v>
          </cell>
          <cell r="AD458">
            <v>131134.46041666667</v>
          </cell>
          <cell r="AE458">
            <v>117915.14875000001</v>
          </cell>
          <cell r="AF458">
            <v>105386.70583333333</v>
          </cell>
          <cell r="AG458">
            <v>93558.34375</v>
          </cell>
          <cell r="AH458">
            <v>82439.274166666655</v>
          </cell>
          <cell r="AI458">
            <v>72029.497083333335</v>
          </cell>
          <cell r="AJ458">
            <v>62347.435416666674</v>
          </cell>
          <cell r="AK458">
            <v>53411.512083333342</v>
          </cell>
          <cell r="AL458">
            <v>45220.853333333333</v>
          </cell>
          <cell r="AM458">
            <v>37775.29583333333</v>
          </cell>
          <cell r="AN458">
            <v>31075.549999999992</v>
          </cell>
          <cell r="AO458">
            <v>25121.61583333333</v>
          </cell>
          <cell r="AR458" t="str">
            <v>2</v>
          </cell>
        </row>
        <row r="459">
          <cell r="R459">
            <v>0</v>
          </cell>
          <cell r="S459">
            <v>0</v>
          </cell>
          <cell r="T459">
            <v>0</v>
          </cell>
          <cell r="U459">
            <v>0</v>
          </cell>
          <cell r="V459">
            <v>0</v>
          </cell>
          <cell r="W459">
            <v>0</v>
          </cell>
          <cell r="X459">
            <v>0</v>
          </cell>
          <cell r="Y459">
            <v>0</v>
          </cell>
          <cell r="Z459">
            <v>0</v>
          </cell>
          <cell r="AA459">
            <v>0</v>
          </cell>
          <cell r="AB459">
            <v>0</v>
          </cell>
          <cell r="AC459">
            <v>0</v>
          </cell>
          <cell r="AD459">
            <v>0</v>
          </cell>
          <cell r="AE459">
            <v>0</v>
          </cell>
          <cell r="AF459">
            <v>0</v>
          </cell>
          <cell r="AG459">
            <v>0</v>
          </cell>
          <cell r="AH459">
            <v>0</v>
          </cell>
          <cell r="AI459">
            <v>0</v>
          </cell>
          <cell r="AJ459">
            <v>0</v>
          </cell>
          <cell r="AK459">
            <v>0</v>
          </cell>
          <cell r="AL459">
            <v>0</v>
          </cell>
          <cell r="AM459">
            <v>0</v>
          </cell>
          <cell r="AN459">
            <v>0</v>
          </cell>
          <cell r="AO459">
            <v>0</v>
          </cell>
          <cell r="AR459" t="str">
            <v>2</v>
          </cell>
        </row>
        <row r="460">
          <cell r="R460">
            <v>59422.2</v>
          </cell>
          <cell r="S460">
            <v>57299.98</v>
          </cell>
          <cell r="T460">
            <v>55177.760000000002</v>
          </cell>
          <cell r="U460">
            <v>53055.54</v>
          </cell>
          <cell r="V460">
            <v>50933.32</v>
          </cell>
          <cell r="W460">
            <v>48811.1</v>
          </cell>
          <cell r="X460">
            <v>46688.88</v>
          </cell>
          <cell r="Y460">
            <v>44566.66</v>
          </cell>
          <cell r="Z460">
            <v>42444.44</v>
          </cell>
          <cell r="AA460">
            <v>40322.22</v>
          </cell>
          <cell r="AB460">
            <v>38200</v>
          </cell>
          <cell r="AC460">
            <v>36077.78</v>
          </cell>
          <cell r="AD460">
            <v>72151.38</v>
          </cell>
          <cell r="AE460">
            <v>70032.264999999999</v>
          </cell>
          <cell r="AF460">
            <v>67911.08</v>
          </cell>
          <cell r="AG460">
            <v>65788.86</v>
          </cell>
          <cell r="AH460">
            <v>63666.640000000007</v>
          </cell>
          <cell r="AI460">
            <v>61544.420000000006</v>
          </cell>
          <cell r="AJ460">
            <v>59422.19999999999</v>
          </cell>
          <cell r="AK460">
            <v>57299.979999999989</v>
          </cell>
          <cell r="AL460">
            <v>55177.760000000002</v>
          </cell>
          <cell r="AM460">
            <v>53055.54</v>
          </cell>
          <cell r="AN460">
            <v>50933.32</v>
          </cell>
          <cell r="AO460">
            <v>48811.1</v>
          </cell>
          <cell r="AR460" t="str">
            <v>2</v>
          </cell>
        </row>
        <row r="461">
          <cell r="R461">
            <v>0</v>
          </cell>
          <cell r="S461">
            <v>0</v>
          </cell>
          <cell r="T461">
            <v>0</v>
          </cell>
          <cell r="U461">
            <v>0</v>
          </cell>
          <cell r="V461">
            <v>0</v>
          </cell>
          <cell r="W461">
            <v>0</v>
          </cell>
          <cell r="X461">
            <v>0</v>
          </cell>
          <cell r="Y461">
            <v>0</v>
          </cell>
          <cell r="Z461">
            <v>0</v>
          </cell>
          <cell r="AA461">
            <v>0</v>
          </cell>
          <cell r="AB461">
            <v>0</v>
          </cell>
          <cell r="AC461">
            <v>0</v>
          </cell>
          <cell r="AD461">
            <v>0</v>
          </cell>
          <cell r="AE461">
            <v>0</v>
          </cell>
          <cell r="AF461">
            <v>0</v>
          </cell>
          <cell r="AG461">
            <v>0</v>
          </cell>
          <cell r="AH461">
            <v>0</v>
          </cell>
          <cell r="AI461">
            <v>0</v>
          </cell>
          <cell r="AJ461">
            <v>0</v>
          </cell>
          <cell r="AK461">
            <v>0</v>
          </cell>
          <cell r="AL461">
            <v>0</v>
          </cell>
          <cell r="AM461">
            <v>0</v>
          </cell>
          <cell r="AN461">
            <v>0</v>
          </cell>
          <cell r="AO461">
            <v>0</v>
          </cell>
          <cell r="AR461" t="str">
            <v>2</v>
          </cell>
        </row>
        <row r="462">
          <cell r="R462">
            <v>0</v>
          </cell>
          <cell r="S462">
            <v>0</v>
          </cell>
          <cell r="T462">
            <v>0</v>
          </cell>
          <cell r="U462">
            <v>0</v>
          </cell>
          <cell r="V462">
            <v>0</v>
          </cell>
          <cell r="W462">
            <v>0</v>
          </cell>
          <cell r="X462">
            <v>0</v>
          </cell>
          <cell r="Y462">
            <v>0</v>
          </cell>
          <cell r="Z462">
            <v>0</v>
          </cell>
          <cell r="AA462">
            <v>0</v>
          </cell>
          <cell r="AB462">
            <v>0</v>
          </cell>
          <cell r="AC462">
            <v>0</v>
          </cell>
          <cell r="AD462">
            <v>0</v>
          </cell>
          <cell r="AE462">
            <v>0</v>
          </cell>
          <cell r="AF462">
            <v>0</v>
          </cell>
          <cell r="AG462">
            <v>0</v>
          </cell>
          <cell r="AH462">
            <v>0</v>
          </cell>
          <cell r="AI462">
            <v>0</v>
          </cell>
          <cell r="AJ462">
            <v>0</v>
          </cell>
          <cell r="AK462">
            <v>0</v>
          </cell>
          <cell r="AL462">
            <v>0</v>
          </cell>
          <cell r="AM462">
            <v>0</v>
          </cell>
          <cell r="AN462">
            <v>0</v>
          </cell>
          <cell r="AO462">
            <v>0</v>
          </cell>
          <cell r="AR462" t="str">
            <v>2</v>
          </cell>
        </row>
        <row r="463">
          <cell r="R463">
            <v>0</v>
          </cell>
          <cell r="S463">
            <v>0</v>
          </cell>
          <cell r="T463">
            <v>0</v>
          </cell>
          <cell r="U463">
            <v>0</v>
          </cell>
          <cell r="V463">
            <v>0</v>
          </cell>
          <cell r="W463">
            <v>0</v>
          </cell>
          <cell r="X463">
            <v>0</v>
          </cell>
          <cell r="Y463">
            <v>0</v>
          </cell>
          <cell r="Z463">
            <v>0</v>
          </cell>
          <cell r="AA463">
            <v>0</v>
          </cell>
          <cell r="AB463">
            <v>0</v>
          </cell>
          <cell r="AC463">
            <v>0</v>
          </cell>
          <cell r="AD463">
            <v>0</v>
          </cell>
          <cell r="AE463">
            <v>0</v>
          </cell>
          <cell r="AF463">
            <v>0</v>
          </cell>
          <cell r="AG463">
            <v>0</v>
          </cell>
          <cell r="AH463">
            <v>0</v>
          </cell>
          <cell r="AI463">
            <v>0</v>
          </cell>
          <cell r="AJ463">
            <v>0</v>
          </cell>
          <cell r="AK463">
            <v>0</v>
          </cell>
          <cell r="AL463">
            <v>0</v>
          </cell>
          <cell r="AM463">
            <v>0</v>
          </cell>
          <cell r="AN463">
            <v>0</v>
          </cell>
          <cell r="AO463">
            <v>0</v>
          </cell>
          <cell r="AR463" t="str">
            <v>2</v>
          </cell>
        </row>
        <row r="464">
          <cell r="R464">
            <v>0</v>
          </cell>
          <cell r="S464">
            <v>0</v>
          </cell>
          <cell r="T464">
            <v>0</v>
          </cell>
          <cell r="U464">
            <v>0</v>
          </cell>
          <cell r="V464">
            <v>0</v>
          </cell>
          <cell r="W464">
            <v>0</v>
          </cell>
          <cell r="X464">
            <v>0</v>
          </cell>
          <cell r="Y464">
            <v>0</v>
          </cell>
          <cell r="Z464">
            <v>0</v>
          </cell>
          <cell r="AA464">
            <v>0</v>
          </cell>
          <cell r="AB464">
            <v>0</v>
          </cell>
          <cell r="AC464">
            <v>0</v>
          </cell>
          <cell r="AD464">
            <v>0</v>
          </cell>
          <cell r="AE464">
            <v>0</v>
          </cell>
          <cell r="AF464">
            <v>0</v>
          </cell>
          <cell r="AG464">
            <v>0</v>
          </cell>
          <cell r="AH464">
            <v>0</v>
          </cell>
          <cell r="AI464">
            <v>0</v>
          </cell>
          <cell r="AJ464">
            <v>0</v>
          </cell>
          <cell r="AK464">
            <v>0</v>
          </cell>
          <cell r="AL464">
            <v>0</v>
          </cell>
          <cell r="AM464">
            <v>0</v>
          </cell>
          <cell r="AN464">
            <v>0</v>
          </cell>
          <cell r="AO464">
            <v>0</v>
          </cell>
          <cell r="AR464" t="str">
            <v>2</v>
          </cell>
        </row>
        <row r="465">
          <cell r="R465">
            <v>0</v>
          </cell>
          <cell r="S465">
            <v>0</v>
          </cell>
          <cell r="T465">
            <v>0</v>
          </cell>
          <cell r="U465">
            <v>0</v>
          </cell>
          <cell r="V465">
            <v>0</v>
          </cell>
          <cell r="W465">
            <v>0</v>
          </cell>
          <cell r="X465">
            <v>0</v>
          </cell>
          <cell r="Y465">
            <v>0</v>
          </cell>
          <cell r="Z465">
            <v>0</v>
          </cell>
          <cell r="AA465">
            <v>0</v>
          </cell>
          <cell r="AB465">
            <v>0</v>
          </cell>
          <cell r="AC465">
            <v>0</v>
          </cell>
          <cell r="AD465">
            <v>0</v>
          </cell>
          <cell r="AE465">
            <v>0</v>
          </cell>
          <cell r="AF465">
            <v>0</v>
          </cell>
          <cell r="AG465">
            <v>0</v>
          </cell>
          <cell r="AH465">
            <v>0</v>
          </cell>
          <cell r="AI465">
            <v>0</v>
          </cell>
          <cell r="AJ465">
            <v>0</v>
          </cell>
          <cell r="AK465">
            <v>0</v>
          </cell>
          <cell r="AL465">
            <v>0</v>
          </cell>
          <cell r="AM465">
            <v>0</v>
          </cell>
          <cell r="AN465">
            <v>0</v>
          </cell>
          <cell r="AO465">
            <v>0</v>
          </cell>
          <cell r="AR465" t="str">
            <v>2</v>
          </cell>
        </row>
        <row r="466">
          <cell r="R466">
            <v>0</v>
          </cell>
          <cell r="S466">
            <v>0</v>
          </cell>
          <cell r="T466">
            <v>0</v>
          </cell>
          <cell r="U466">
            <v>0</v>
          </cell>
          <cell r="V466">
            <v>0</v>
          </cell>
          <cell r="W466">
            <v>0</v>
          </cell>
          <cell r="X466">
            <v>0</v>
          </cell>
          <cell r="Y466">
            <v>0</v>
          </cell>
          <cell r="Z466">
            <v>0</v>
          </cell>
          <cell r="AA466">
            <v>0</v>
          </cell>
          <cell r="AB466">
            <v>0</v>
          </cell>
          <cell r="AC466">
            <v>0</v>
          </cell>
          <cell r="AD466">
            <v>0</v>
          </cell>
          <cell r="AE466">
            <v>0</v>
          </cell>
          <cell r="AF466">
            <v>0</v>
          </cell>
          <cell r="AG466">
            <v>0</v>
          </cell>
          <cell r="AH466">
            <v>0</v>
          </cell>
          <cell r="AI466">
            <v>0</v>
          </cell>
          <cell r="AJ466">
            <v>0</v>
          </cell>
          <cell r="AK466">
            <v>0</v>
          </cell>
          <cell r="AL466">
            <v>0</v>
          </cell>
          <cell r="AM466">
            <v>0</v>
          </cell>
          <cell r="AN466">
            <v>0</v>
          </cell>
          <cell r="AO466">
            <v>0</v>
          </cell>
          <cell r="AR466" t="str">
            <v>2</v>
          </cell>
        </row>
        <row r="467">
          <cell r="R467">
            <v>0</v>
          </cell>
          <cell r="S467">
            <v>0</v>
          </cell>
          <cell r="T467">
            <v>0</v>
          </cell>
          <cell r="U467">
            <v>0</v>
          </cell>
          <cell r="V467">
            <v>0</v>
          </cell>
          <cell r="W467">
            <v>0</v>
          </cell>
          <cell r="X467">
            <v>0</v>
          </cell>
          <cell r="Y467">
            <v>0</v>
          </cell>
          <cell r="Z467">
            <v>0</v>
          </cell>
          <cell r="AA467">
            <v>0</v>
          </cell>
          <cell r="AB467">
            <v>0</v>
          </cell>
          <cell r="AC467">
            <v>0</v>
          </cell>
          <cell r="AD467">
            <v>0</v>
          </cell>
          <cell r="AE467">
            <v>0</v>
          </cell>
          <cell r="AF467">
            <v>0</v>
          </cell>
          <cell r="AG467">
            <v>0</v>
          </cell>
          <cell r="AH467">
            <v>0</v>
          </cell>
          <cell r="AI467">
            <v>0</v>
          </cell>
          <cell r="AJ467">
            <v>0</v>
          </cell>
          <cell r="AK467">
            <v>0</v>
          </cell>
          <cell r="AL467">
            <v>0</v>
          </cell>
          <cell r="AM467">
            <v>0</v>
          </cell>
          <cell r="AN467">
            <v>0</v>
          </cell>
          <cell r="AO467">
            <v>0</v>
          </cell>
          <cell r="AR467" t="str">
            <v>2</v>
          </cell>
        </row>
        <row r="468">
          <cell r="R468">
            <v>30713.03</v>
          </cell>
          <cell r="S468">
            <v>27641.72</v>
          </cell>
          <cell r="T468">
            <v>24570.41</v>
          </cell>
          <cell r="U468">
            <v>21499.1</v>
          </cell>
          <cell r="V468">
            <v>18427.79</v>
          </cell>
          <cell r="W468">
            <v>15356.48</v>
          </cell>
          <cell r="X468">
            <v>12285.17</v>
          </cell>
          <cell r="Y468">
            <v>9213.86</v>
          </cell>
          <cell r="Z468">
            <v>6142.55</v>
          </cell>
          <cell r="AA468">
            <v>3071.24</v>
          </cell>
          <cell r="AB468">
            <v>-7.0000000000000007E-2</v>
          </cell>
          <cell r="AC468">
            <v>0</v>
          </cell>
          <cell r="AD468">
            <v>49140.888333333343</v>
          </cell>
          <cell r="AE468">
            <v>46069.57958333334</v>
          </cell>
          <cell r="AF468">
            <v>42998.270000000011</v>
          </cell>
          <cell r="AG468">
            <v>39926.959999999999</v>
          </cell>
          <cell r="AH468">
            <v>36855.65</v>
          </cell>
          <cell r="AI468">
            <v>33784.339999999989</v>
          </cell>
          <cell r="AJ468">
            <v>30713.029999999988</v>
          </cell>
          <cell r="AK468">
            <v>27641.72</v>
          </cell>
          <cell r="AL468">
            <v>24570.41</v>
          </cell>
          <cell r="AM468">
            <v>21499.100000000002</v>
          </cell>
          <cell r="AN468">
            <v>18427.79</v>
          </cell>
          <cell r="AO468">
            <v>15484.454166666668</v>
          </cell>
          <cell r="AR468" t="str">
            <v>2</v>
          </cell>
        </row>
        <row r="469">
          <cell r="R469">
            <v>0</v>
          </cell>
          <cell r="S469">
            <v>0</v>
          </cell>
          <cell r="T469">
            <v>0</v>
          </cell>
          <cell r="U469">
            <v>0</v>
          </cell>
          <cell r="V469">
            <v>0</v>
          </cell>
          <cell r="W469">
            <v>0</v>
          </cell>
          <cell r="X469">
            <v>0</v>
          </cell>
          <cell r="Y469">
            <v>0</v>
          </cell>
          <cell r="Z469">
            <v>0</v>
          </cell>
          <cell r="AA469">
            <v>0</v>
          </cell>
          <cell r="AB469">
            <v>0</v>
          </cell>
          <cell r="AC469">
            <v>0</v>
          </cell>
          <cell r="AD469">
            <v>41654.813750000001</v>
          </cell>
          <cell r="AE469">
            <v>29629.979583333334</v>
          </cell>
          <cell r="AF469">
            <v>17706.87875</v>
          </cell>
          <cell r="AG469">
            <v>5885.3808333333336</v>
          </cell>
          <cell r="AH469">
            <v>0</v>
          </cell>
          <cell r="AI469">
            <v>0</v>
          </cell>
          <cell r="AJ469">
            <v>0</v>
          </cell>
          <cell r="AK469">
            <v>0</v>
          </cell>
          <cell r="AL469">
            <v>0</v>
          </cell>
          <cell r="AM469">
            <v>0</v>
          </cell>
          <cell r="AN469">
            <v>0</v>
          </cell>
          <cell r="AO469">
            <v>0</v>
          </cell>
          <cell r="AR469" t="str">
            <v>2</v>
          </cell>
        </row>
        <row r="470">
          <cell r="R470">
            <v>0</v>
          </cell>
          <cell r="S470">
            <v>0</v>
          </cell>
          <cell r="T470">
            <v>0</v>
          </cell>
          <cell r="U470">
            <v>0</v>
          </cell>
          <cell r="V470">
            <v>0</v>
          </cell>
          <cell r="W470">
            <v>0</v>
          </cell>
          <cell r="X470">
            <v>0</v>
          </cell>
          <cell r="Y470">
            <v>0</v>
          </cell>
          <cell r="Z470">
            <v>0</v>
          </cell>
          <cell r="AA470">
            <v>0</v>
          </cell>
          <cell r="AB470">
            <v>0</v>
          </cell>
          <cell r="AC470">
            <v>0</v>
          </cell>
          <cell r="AD470">
            <v>0</v>
          </cell>
          <cell r="AE470">
            <v>0</v>
          </cell>
          <cell r="AF470">
            <v>0</v>
          </cell>
          <cell r="AG470">
            <v>0</v>
          </cell>
          <cell r="AH470">
            <v>0</v>
          </cell>
          <cell r="AI470">
            <v>0</v>
          </cell>
          <cell r="AJ470">
            <v>0</v>
          </cell>
          <cell r="AK470">
            <v>0</v>
          </cell>
          <cell r="AL470">
            <v>0</v>
          </cell>
          <cell r="AM470">
            <v>0</v>
          </cell>
          <cell r="AN470">
            <v>0</v>
          </cell>
          <cell r="AO470">
            <v>0</v>
          </cell>
          <cell r="AR470" t="str">
            <v>2</v>
          </cell>
        </row>
        <row r="471">
          <cell r="R471">
            <v>0</v>
          </cell>
          <cell r="S471">
            <v>0</v>
          </cell>
          <cell r="T471">
            <v>0</v>
          </cell>
          <cell r="U471">
            <v>0</v>
          </cell>
          <cell r="V471">
            <v>0</v>
          </cell>
          <cell r="W471">
            <v>0</v>
          </cell>
          <cell r="X471">
            <v>0</v>
          </cell>
          <cell r="Y471">
            <v>0</v>
          </cell>
          <cell r="Z471">
            <v>0</v>
          </cell>
          <cell r="AA471">
            <v>0</v>
          </cell>
          <cell r="AB471">
            <v>0</v>
          </cell>
          <cell r="AC471">
            <v>0</v>
          </cell>
          <cell r="AD471">
            <v>0</v>
          </cell>
          <cell r="AE471">
            <v>0</v>
          </cell>
          <cell r="AF471">
            <v>0</v>
          </cell>
          <cell r="AG471">
            <v>0</v>
          </cell>
          <cell r="AH471">
            <v>0</v>
          </cell>
          <cell r="AI471">
            <v>0</v>
          </cell>
          <cell r="AJ471">
            <v>0</v>
          </cell>
          <cell r="AK471">
            <v>0</v>
          </cell>
          <cell r="AL471">
            <v>0</v>
          </cell>
          <cell r="AM471">
            <v>0</v>
          </cell>
          <cell r="AN471">
            <v>0</v>
          </cell>
          <cell r="AO471">
            <v>0</v>
          </cell>
          <cell r="AR471" t="str">
            <v>2</v>
          </cell>
        </row>
        <row r="472">
          <cell r="R472">
            <v>0</v>
          </cell>
          <cell r="S472">
            <v>0</v>
          </cell>
          <cell r="T472">
            <v>0</v>
          </cell>
          <cell r="U472">
            <v>0</v>
          </cell>
          <cell r="V472">
            <v>0</v>
          </cell>
          <cell r="W472">
            <v>0</v>
          </cell>
          <cell r="X472">
            <v>0</v>
          </cell>
          <cell r="Y472">
            <v>0</v>
          </cell>
          <cell r="Z472">
            <v>0</v>
          </cell>
          <cell r="AA472">
            <v>0</v>
          </cell>
          <cell r="AB472">
            <v>0</v>
          </cell>
          <cell r="AC472">
            <v>0</v>
          </cell>
          <cell r="AD472">
            <v>912.8529166666666</v>
          </cell>
          <cell r="AE472">
            <v>739.40791666666667</v>
          </cell>
          <cell r="AF472">
            <v>584.22124999999994</v>
          </cell>
          <cell r="AG472">
            <v>447.29250000000002</v>
          </cell>
          <cell r="AH472">
            <v>328.62124999999997</v>
          </cell>
          <cell r="AI472">
            <v>228.20750000000001</v>
          </cell>
          <cell r="AJ472">
            <v>146.05124999999998</v>
          </cell>
          <cell r="AK472">
            <v>82.152500000000003</v>
          </cell>
          <cell r="AL472">
            <v>36.511249999999997</v>
          </cell>
          <cell r="AM472">
            <v>9.1274999999999995</v>
          </cell>
          <cell r="AN472">
            <v>0</v>
          </cell>
          <cell r="AO472">
            <v>0</v>
          </cell>
          <cell r="AR472" t="str">
            <v>2</v>
          </cell>
        </row>
        <row r="473">
          <cell r="R473">
            <v>0</v>
          </cell>
          <cell r="S473">
            <v>0</v>
          </cell>
          <cell r="T473">
            <v>0</v>
          </cell>
          <cell r="U473">
            <v>0</v>
          </cell>
          <cell r="V473">
            <v>0</v>
          </cell>
          <cell r="W473">
            <v>0</v>
          </cell>
          <cell r="X473">
            <v>0</v>
          </cell>
          <cell r="Y473">
            <v>0</v>
          </cell>
          <cell r="Z473">
            <v>0</v>
          </cell>
          <cell r="AA473">
            <v>0</v>
          </cell>
          <cell r="AB473">
            <v>0</v>
          </cell>
          <cell r="AC473">
            <v>0</v>
          </cell>
          <cell r="AD473">
            <v>3347.2899999999995</v>
          </cell>
          <cell r="AE473">
            <v>2711.3058333333333</v>
          </cell>
          <cell r="AF473">
            <v>2142.2666666666669</v>
          </cell>
          <cell r="AG473">
            <v>1640.1729166666664</v>
          </cell>
          <cell r="AH473">
            <v>1205.0250000000003</v>
          </cell>
          <cell r="AI473">
            <v>836.82291666666663</v>
          </cell>
          <cell r="AJ473">
            <v>535.56666666666672</v>
          </cell>
          <cell r="AK473">
            <v>301.25625000000002</v>
          </cell>
          <cell r="AL473">
            <v>133.89166666666668</v>
          </cell>
          <cell r="AM473">
            <v>33.47291666666667</v>
          </cell>
          <cell r="AN473">
            <v>0</v>
          </cell>
          <cell r="AO473">
            <v>0</v>
          </cell>
          <cell r="AR473" t="str">
            <v>2</v>
          </cell>
        </row>
        <row r="474">
          <cell r="R474">
            <v>352515.83</v>
          </cell>
          <cell r="S474">
            <v>351047.01</v>
          </cell>
          <cell r="T474">
            <v>349578.19</v>
          </cell>
          <cell r="U474">
            <v>348109.37</v>
          </cell>
          <cell r="V474">
            <v>346640.55</v>
          </cell>
          <cell r="W474">
            <v>345171.73</v>
          </cell>
          <cell r="X474">
            <v>343702.91</v>
          </cell>
          <cell r="Y474">
            <v>0</v>
          </cell>
          <cell r="Z474">
            <v>0</v>
          </cell>
          <cell r="AA474">
            <v>0</v>
          </cell>
          <cell r="AB474">
            <v>0</v>
          </cell>
          <cell r="AC474">
            <v>0</v>
          </cell>
          <cell r="AD474">
            <v>361328.75</v>
          </cell>
          <cell r="AE474">
            <v>359859.93</v>
          </cell>
          <cell r="AF474">
            <v>358391.11000000004</v>
          </cell>
          <cell r="AG474">
            <v>356922.29000000004</v>
          </cell>
          <cell r="AH474">
            <v>355453.47000000003</v>
          </cell>
          <cell r="AI474">
            <v>353984.64999999997</v>
          </cell>
          <cell r="AJ474">
            <v>352515.83</v>
          </cell>
          <cell r="AK474">
            <v>336787.25625000003</v>
          </cell>
          <cell r="AL474">
            <v>306860.12958333339</v>
          </cell>
          <cell r="AM474">
            <v>277055.40458333335</v>
          </cell>
          <cell r="AN474">
            <v>247373.08124999996</v>
          </cell>
          <cell r="AO474">
            <v>217813.15958333333</v>
          </cell>
          <cell r="AR474" t="str">
            <v>2</v>
          </cell>
        </row>
        <row r="475">
          <cell r="R475">
            <v>8558.41</v>
          </cell>
          <cell r="S475">
            <v>6418.82</v>
          </cell>
          <cell r="T475">
            <v>4279.2299999999996</v>
          </cell>
          <cell r="U475">
            <v>2139.64</v>
          </cell>
          <cell r="V475">
            <v>0</v>
          </cell>
          <cell r="W475">
            <v>0</v>
          </cell>
          <cell r="X475">
            <v>0</v>
          </cell>
          <cell r="Y475">
            <v>0</v>
          </cell>
          <cell r="Z475">
            <v>0</v>
          </cell>
          <cell r="AA475">
            <v>0</v>
          </cell>
          <cell r="AB475">
            <v>0</v>
          </cell>
          <cell r="AC475">
            <v>0</v>
          </cell>
          <cell r="AD475">
            <v>21400.255000000001</v>
          </cell>
          <cell r="AE475">
            <v>19257.436249999999</v>
          </cell>
          <cell r="AF475">
            <v>17116.77</v>
          </cell>
          <cell r="AG475">
            <v>14977.18</v>
          </cell>
          <cell r="AH475">
            <v>12837.587916666671</v>
          </cell>
          <cell r="AI475">
            <v>10787.143333333335</v>
          </cell>
          <cell r="AJ475">
            <v>8914.9979166666672</v>
          </cell>
          <cell r="AK475">
            <v>7221.1516666666648</v>
          </cell>
          <cell r="AL475">
            <v>5705.6045833333337</v>
          </cell>
          <cell r="AM475">
            <v>4368.3566666666666</v>
          </cell>
          <cell r="AN475">
            <v>3209.4079166666666</v>
          </cell>
          <cell r="AO475">
            <v>2228.7583333333332</v>
          </cell>
          <cell r="AR475" t="str">
            <v>2</v>
          </cell>
        </row>
        <row r="476">
          <cell r="R476">
            <v>882327.39</v>
          </cell>
          <cell r="S476">
            <v>879176.22</v>
          </cell>
          <cell r="T476">
            <v>876025.05</v>
          </cell>
          <cell r="U476">
            <v>872873.88</v>
          </cell>
          <cell r="V476">
            <v>869722.71</v>
          </cell>
          <cell r="W476">
            <v>866560.12</v>
          </cell>
          <cell r="X476">
            <v>863420.37</v>
          </cell>
          <cell r="Y476">
            <v>860269.2</v>
          </cell>
          <cell r="Z476">
            <v>857118.03</v>
          </cell>
          <cell r="AA476">
            <v>853966.86</v>
          </cell>
          <cell r="AB476">
            <v>850804.06</v>
          </cell>
          <cell r="AC476">
            <v>847664.56</v>
          </cell>
          <cell r="AD476">
            <v>901234.41000000015</v>
          </cell>
          <cell r="AE476">
            <v>898083.24000000022</v>
          </cell>
          <cell r="AF476">
            <v>894932.0700000003</v>
          </cell>
          <cell r="AG476">
            <v>891780.90000000026</v>
          </cell>
          <cell r="AH476">
            <v>888629.7300000001</v>
          </cell>
          <cell r="AI476">
            <v>885478.08416666661</v>
          </cell>
          <cell r="AJ476">
            <v>882326.43833333335</v>
          </cell>
          <cell r="AK476">
            <v>879175.2683333332</v>
          </cell>
          <cell r="AL476">
            <v>876024.09833333327</v>
          </cell>
          <cell r="AM476">
            <v>872872.92833333334</v>
          </cell>
          <cell r="AN476">
            <v>869721.27374999982</v>
          </cell>
          <cell r="AO476">
            <v>866569.62083333347</v>
          </cell>
          <cell r="AR476" t="str">
            <v>2</v>
          </cell>
        </row>
        <row r="477">
          <cell r="R477">
            <v>2411356.4300000002</v>
          </cell>
          <cell r="S477">
            <v>2402925.11</v>
          </cell>
          <cell r="T477">
            <v>2394493.79</v>
          </cell>
          <cell r="U477">
            <v>2386062.4700000002</v>
          </cell>
          <cell r="V477">
            <v>2377631.15</v>
          </cell>
          <cell r="W477">
            <v>2369169.94</v>
          </cell>
          <cell r="X477">
            <v>2360768.52</v>
          </cell>
          <cell r="Y477">
            <v>2352337.2000000002</v>
          </cell>
          <cell r="Z477">
            <v>2343905.88</v>
          </cell>
          <cell r="AA477">
            <v>2335474.56</v>
          </cell>
          <cell r="AB477">
            <v>2327012.81</v>
          </cell>
          <cell r="AC477">
            <v>2318612.04</v>
          </cell>
          <cell r="AD477">
            <v>2464065.4412500001</v>
          </cell>
          <cell r="AE477">
            <v>2455631.6975000002</v>
          </cell>
          <cell r="AF477">
            <v>2447197.9612499997</v>
          </cell>
          <cell r="AG477">
            <v>2438764.2324999999</v>
          </cell>
          <cell r="AH477">
            <v>2429979.2024999997</v>
          </cell>
          <cell r="AI477">
            <v>2420490.3170833332</v>
          </cell>
          <cell r="AJ477">
            <v>2411353.9395833332</v>
          </cell>
          <cell r="AK477">
            <v>2402922.6204166668</v>
          </cell>
          <cell r="AL477">
            <v>2394491.3012499996</v>
          </cell>
          <cell r="AM477">
            <v>2386059.9820833332</v>
          </cell>
          <cell r="AN477">
            <v>2377627.395</v>
          </cell>
          <cell r="AO477">
            <v>2369194.8129166663</v>
          </cell>
          <cell r="AR477" t="str">
            <v>2</v>
          </cell>
        </row>
        <row r="478">
          <cell r="R478">
            <v>560144.73</v>
          </cell>
          <cell r="S478">
            <v>551006.97</v>
          </cell>
          <cell r="T478">
            <v>541869.21</v>
          </cell>
          <cell r="U478">
            <v>532731.44999999995</v>
          </cell>
          <cell r="V478">
            <v>523593.69</v>
          </cell>
          <cell r="W478">
            <v>514296.46</v>
          </cell>
          <cell r="X478">
            <v>505318.17</v>
          </cell>
          <cell r="Y478">
            <v>496180.41</v>
          </cell>
          <cell r="Z478">
            <v>487042.65</v>
          </cell>
          <cell r="AA478">
            <v>477904.89</v>
          </cell>
          <cell r="AB478">
            <v>468592.41</v>
          </cell>
          <cell r="AC478">
            <v>459632.71</v>
          </cell>
          <cell r="AD478">
            <v>614971.28999999992</v>
          </cell>
          <cell r="AE478">
            <v>605833.53</v>
          </cell>
          <cell r="AF478">
            <v>596695.77</v>
          </cell>
          <cell r="AG478">
            <v>587558.00999999989</v>
          </cell>
          <cell r="AH478">
            <v>578420.25000000012</v>
          </cell>
          <cell r="AI478">
            <v>569275.84541666671</v>
          </cell>
          <cell r="AJ478">
            <v>560131.44083333341</v>
          </cell>
          <cell r="AK478">
            <v>550993.68083333329</v>
          </cell>
          <cell r="AL478">
            <v>541855.9208333334</v>
          </cell>
          <cell r="AM478">
            <v>532718.16083333339</v>
          </cell>
          <cell r="AN478">
            <v>523573.12083333335</v>
          </cell>
          <cell r="AO478">
            <v>514428.22</v>
          </cell>
          <cell r="AR478" t="str">
            <v>2</v>
          </cell>
        </row>
        <row r="479">
          <cell r="R479">
            <v>799310.15</v>
          </cell>
          <cell r="S479">
            <v>796657.28</v>
          </cell>
          <cell r="T479">
            <v>794004.41</v>
          </cell>
          <cell r="U479">
            <v>791351.54</v>
          </cell>
          <cell r="V479">
            <v>788698.67</v>
          </cell>
          <cell r="W479">
            <v>786036.88</v>
          </cell>
          <cell r="X479">
            <v>783392.93</v>
          </cell>
          <cell r="Y479">
            <v>780740.06</v>
          </cell>
          <cell r="Z479">
            <v>778087.19</v>
          </cell>
          <cell r="AA479">
            <v>775434.32</v>
          </cell>
          <cell r="AB479">
            <v>772772.37</v>
          </cell>
          <cell r="AC479">
            <v>770128.61</v>
          </cell>
          <cell r="AD479">
            <v>813106.81124999991</v>
          </cell>
          <cell r="AE479">
            <v>810456.24666666659</v>
          </cell>
          <cell r="AF479">
            <v>807805.6745833332</v>
          </cell>
          <cell r="AG479">
            <v>805155.09500000009</v>
          </cell>
          <cell r="AH479">
            <v>802855.81666666677</v>
          </cell>
          <cell r="AI479">
            <v>801258.83583333343</v>
          </cell>
          <cell r="AJ479">
            <v>799309.40666666673</v>
          </cell>
          <cell r="AK479">
            <v>796656.53666666662</v>
          </cell>
          <cell r="AL479">
            <v>794003.66666666663</v>
          </cell>
          <cell r="AM479">
            <v>791350.79666666652</v>
          </cell>
          <cell r="AN479">
            <v>788697.54833333334</v>
          </cell>
          <cell r="AO479">
            <v>786044.3012499999</v>
          </cell>
          <cell r="AR479" t="str">
            <v>2</v>
          </cell>
        </row>
        <row r="480">
          <cell r="R480">
            <v>1037159.04</v>
          </cell>
          <cell r="S480">
            <v>1022902.56</v>
          </cell>
          <cell r="T480">
            <v>1008646.08</v>
          </cell>
          <cell r="U480">
            <v>994389.6</v>
          </cell>
          <cell r="V480">
            <v>980133.12</v>
          </cell>
          <cell r="W480">
            <v>965669.27</v>
          </cell>
          <cell r="X480">
            <v>951620.16</v>
          </cell>
          <cell r="Y480">
            <v>937363.68</v>
          </cell>
          <cell r="Z480">
            <v>923107.2</v>
          </cell>
          <cell r="AA480">
            <v>908850.72</v>
          </cell>
          <cell r="AB480">
            <v>894370.61</v>
          </cell>
          <cell r="AC480">
            <v>880341.27</v>
          </cell>
          <cell r="AD480">
            <v>1122697.9200000002</v>
          </cell>
          <cell r="AE480">
            <v>1108441.44</v>
          </cell>
          <cell r="AF480">
            <v>1094184.96</v>
          </cell>
          <cell r="AG480">
            <v>1079928.4800000002</v>
          </cell>
          <cell r="AH480">
            <v>1065671.9999999998</v>
          </cell>
          <cell r="AI480">
            <v>1051406.8795833334</v>
          </cell>
          <cell r="AJ480">
            <v>1037141.7591666667</v>
          </cell>
          <cell r="AK480">
            <v>1022885.2791666667</v>
          </cell>
          <cell r="AL480">
            <v>1008628.7991666667</v>
          </cell>
          <cell r="AM480">
            <v>994372.31916666648</v>
          </cell>
          <cell r="AN480">
            <v>980106.52124999987</v>
          </cell>
          <cell r="AO480">
            <v>965840.86958333326</v>
          </cell>
          <cell r="AR480" t="str">
            <v>2</v>
          </cell>
        </row>
        <row r="481">
          <cell r="R481">
            <v>112206.77</v>
          </cell>
          <cell r="S481">
            <v>110177.71</v>
          </cell>
          <cell r="T481">
            <v>108148.65</v>
          </cell>
          <cell r="U481">
            <v>106119.59</v>
          </cell>
          <cell r="V481">
            <v>104090.53</v>
          </cell>
          <cell r="W481">
            <v>102021.92</v>
          </cell>
          <cell r="X481">
            <v>100032.42</v>
          </cell>
          <cell r="Y481">
            <v>98003.36</v>
          </cell>
          <cell r="Z481">
            <v>95974.3</v>
          </cell>
          <cell r="AA481">
            <v>93945.24</v>
          </cell>
          <cell r="AB481">
            <v>91872.36</v>
          </cell>
          <cell r="AC481">
            <v>89888.08</v>
          </cell>
          <cell r="AD481">
            <v>124381.13</v>
          </cell>
          <cell r="AE481">
            <v>122352.07</v>
          </cell>
          <cell r="AF481">
            <v>120323.01</v>
          </cell>
          <cell r="AG481">
            <v>118293.94999999997</v>
          </cell>
          <cell r="AH481">
            <v>116264.89</v>
          </cell>
          <cell r="AI481">
            <v>114234.18208333333</v>
          </cell>
          <cell r="AJ481">
            <v>112203.47458333331</v>
          </cell>
          <cell r="AK481">
            <v>110174.41541666666</v>
          </cell>
          <cell r="AL481">
            <v>108145.35625000001</v>
          </cell>
          <cell r="AM481">
            <v>106116.29708333335</v>
          </cell>
          <cell r="AN481">
            <v>104085.41208333334</v>
          </cell>
          <cell r="AO481">
            <v>102054.56708333334</v>
          </cell>
          <cell r="AR481" t="str">
            <v>2</v>
          </cell>
        </row>
        <row r="482">
          <cell r="R482">
            <v>1279400.23</v>
          </cell>
          <cell r="S482">
            <v>1264169.27</v>
          </cell>
          <cell r="T482">
            <v>1248938.31</v>
          </cell>
          <cell r="U482">
            <v>1233707.3500000001</v>
          </cell>
          <cell r="V482">
            <v>1218476.3999999999</v>
          </cell>
          <cell r="W482">
            <v>1203055.06</v>
          </cell>
          <cell r="X482">
            <v>1188014.49</v>
          </cell>
          <cell r="Y482">
            <v>1172783.54</v>
          </cell>
          <cell r="Z482">
            <v>1157552.5900000001</v>
          </cell>
          <cell r="AA482">
            <v>1142321.6399999999</v>
          </cell>
          <cell r="AB482">
            <v>1126887.6100000001</v>
          </cell>
          <cell r="AC482">
            <v>1111862.44</v>
          </cell>
          <cell r="AD482">
            <v>1370785.99</v>
          </cell>
          <cell r="AE482">
            <v>1355555.03</v>
          </cell>
          <cell r="AF482">
            <v>1340324.07</v>
          </cell>
          <cell r="AG482">
            <v>1325093.1100000001</v>
          </cell>
          <cell r="AH482">
            <v>1309862.1504166666</v>
          </cell>
          <cell r="AI482">
            <v>1294623.25875</v>
          </cell>
          <cell r="AJ482">
            <v>1279384.3674999999</v>
          </cell>
          <cell r="AK482">
            <v>1264153.4095833334</v>
          </cell>
          <cell r="AL482">
            <v>1248922.4525000001</v>
          </cell>
          <cell r="AM482">
            <v>1233691.4962500001</v>
          </cell>
          <cell r="AN482">
            <v>1218452.0791666666</v>
          </cell>
          <cell r="AO482">
            <v>1203212.7754166669</v>
          </cell>
          <cell r="AR482" t="str">
            <v>2</v>
          </cell>
        </row>
        <row r="483">
          <cell r="R483">
            <v>0</v>
          </cell>
          <cell r="S483">
            <v>0</v>
          </cell>
          <cell r="T483">
            <v>0</v>
          </cell>
          <cell r="U483">
            <v>0</v>
          </cell>
          <cell r="V483">
            <v>0</v>
          </cell>
          <cell r="W483">
            <v>0</v>
          </cell>
          <cell r="X483">
            <v>0</v>
          </cell>
          <cell r="Y483">
            <v>0</v>
          </cell>
          <cell r="Z483">
            <v>0</v>
          </cell>
          <cell r="AA483">
            <v>0</v>
          </cell>
          <cell r="AB483">
            <v>0</v>
          </cell>
          <cell r="AC483">
            <v>0</v>
          </cell>
          <cell r="AD483">
            <v>0</v>
          </cell>
          <cell r="AE483">
            <v>0</v>
          </cell>
          <cell r="AF483">
            <v>0</v>
          </cell>
          <cell r="AG483">
            <v>0</v>
          </cell>
          <cell r="AH483">
            <v>0</v>
          </cell>
          <cell r="AI483">
            <v>0</v>
          </cell>
          <cell r="AJ483">
            <v>0</v>
          </cell>
          <cell r="AK483">
            <v>0</v>
          </cell>
          <cell r="AL483">
            <v>0</v>
          </cell>
          <cell r="AM483">
            <v>0</v>
          </cell>
          <cell r="AN483">
            <v>0</v>
          </cell>
          <cell r="AO483">
            <v>0</v>
          </cell>
          <cell r="AR483" t="str">
            <v>2</v>
          </cell>
        </row>
        <row r="484">
          <cell r="R484">
            <v>6307180.8399999999</v>
          </cell>
          <cell r="S484">
            <v>6293133.6699999999</v>
          </cell>
          <cell r="T484">
            <v>6279086.5</v>
          </cell>
          <cell r="U484">
            <v>6265039.3300000001</v>
          </cell>
          <cell r="V484">
            <v>6250992.1600000001</v>
          </cell>
          <cell r="W484">
            <v>6236913.4199999999</v>
          </cell>
          <cell r="X484">
            <v>6222897.8099999996</v>
          </cell>
          <cell r="Y484">
            <v>6208850.6399999997</v>
          </cell>
          <cell r="Z484">
            <v>6194803.4699999997</v>
          </cell>
          <cell r="AA484">
            <v>6180756.2999999998</v>
          </cell>
          <cell r="AB484">
            <v>6166677.2000000002</v>
          </cell>
          <cell r="AC484">
            <v>6152662.0199999996</v>
          </cell>
          <cell r="AD484">
            <v>6391463.8600000003</v>
          </cell>
          <cell r="AE484">
            <v>6377416.6899999985</v>
          </cell>
          <cell r="AF484">
            <v>6363369.5199999996</v>
          </cell>
          <cell r="AG484">
            <v>6349322.3499999987</v>
          </cell>
          <cell r="AH484">
            <v>6335275.1799999997</v>
          </cell>
          <cell r="AI484">
            <v>6321226.6945833331</v>
          </cell>
          <cell r="AJ484">
            <v>6307178.2087499993</v>
          </cell>
          <cell r="AK484">
            <v>6293131.0379166668</v>
          </cell>
          <cell r="AL484">
            <v>6279083.8670833334</v>
          </cell>
          <cell r="AM484">
            <v>6265036.69625</v>
          </cell>
          <cell r="AN484">
            <v>6250988.1950000003</v>
          </cell>
          <cell r="AO484">
            <v>6236939.6962499991</v>
          </cell>
          <cell r="AR484" t="str">
            <v>2</v>
          </cell>
        </row>
        <row r="485">
          <cell r="R485">
            <v>0</v>
          </cell>
          <cell r="S485">
            <v>0</v>
          </cell>
          <cell r="T485">
            <v>0</v>
          </cell>
          <cell r="U485">
            <v>0</v>
          </cell>
          <cell r="V485">
            <v>0</v>
          </cell>
          <cell r="W485">
            <v>0</v>
          </cell>
          <cell r="X485">
            <v>0</v>
          </cell>
          <cell r="Y485">
            <v>0</v>
          </cell>
          <cell r="Z485">
            <v>0</v>
          </cell>
          <cell r="AA485">
            <v>0</v>
          </cell>
          <cell r="AB485">
            <v>0</v>
          </cell>
          <cell r="AC485">
            <v>0</v>
          </cell>
          <cell r="AD485">
            <v>48173.355833333342</v>
          </cell>
          <cell r="AE485">
            <v>39812.689583333333</v>
          </cell>
          <cell r="AF485">
            <v>32248.2775</v>
          </cell>
          <cell r="AG485">
            <v>25480.119583333333</v>
          </cell>
          <cell r="AH485">
            <v>19508.215833333332</v>
          </cell>
          <cell r="AI485">
            <v>14332.566250000002</v>
          </cell>
          <cell r="AJ485">
            <v>9953.1708333333336</v>
          </cell>
          <cell r="AK485">
            <v>6370.0291666666672</v>
          </cell>
          <cell r="AL485">
            <v>3583.1412500000001</v>
          </cell>
          <cell r="AM485">
            <v>1592.5070833333332</v>
          </cell>
          <cell r="AN485">
            <v>398.12666666666672</v>
          </cell>
          <cell r="AO485">
            <v>0</v>
          </cell>
          <cell r="AR485" t="str">
            <v>2</v>
          </cell>
        </row>
        <row r="486">
          <cell r="R486">
            <v>5981129.5099999998</v>
          </cell>
          <cell r="S486">
            <v>5962726.0300000003</v>
          </cell>
          <cell r="T486">
            <v>5944322.5499999998</v>
          </cell>
          <cell r="U486">
            <v>5925919.0700000003</v>
          </cell>
          <cell r="V486">
            <v>5907515.5899999999</v>
          </cell>
          <cell r="W486">
            <v>5889112.1100000003</v>
          </cell>
          <cell r="X486">
            <v>5870708.6299999999</v>
          </cell>
          <cell r="Y486">
            <v>5852305.1500000004</v>
          </cell>
          <cell r="Z486">
            <v>5833901.6699999999</v>
          </cell>
          <cell r="AA486">
            <v>5815498.1900000004</v>
          </cell>
          <cell r="AB486">
            <v>5797094.71</v>
          </cell>
          <cell r="AC486">
            <v>5778691.2300000004</v>
          </cell>
          <cell r="AD486">
            <v>5226803.4087499995</v>
          </cell>
          <cell r="AE486">
            <v>5724464.0562499985</v>
          </cell>
          <cell r="AF486">
            <v>5978339.6420833329</v>
          </cell>
          <cell r="AG486">
            <v>5983552.4758333331</v>
          </cell>
          <cell r="AH486">
            <v>5983018.82125</v>
          </cell>
          <cell r="AI486">
            <v>5977827.2445833338</v>
          </cell>
          <cell r="AJ486">
            <v>5968066.6958333328</v>
          </cell>
          <cell r="AK486">
            <v>5958280.0745833339</v>
          </cell>
          <cell r="AL486">
            <v>5944202.5620833337</v>
          </cell>
          <cell r="AM486">
            <v>5925847.1212500008</v>
          </cell>
          <cell r="AN486">
            <v>5907491.5337500004</v>
          </cell>
          <cell r="AO486">
            <v>5889112.0366666662</v>
          </cell>
          <cell r="AR486" t="str">
            <v>2</v>
          </cell>
        </row>
        <row r="487">
          <cell r="R487">
            <v>1010821.9</v>
          </cell>
          <cell r="S487">
            <v>1007711.68</v>
          </cell>
          <cell r="T487">
            <v>1004601.46</v>
          </cell>
          <cell r="U487">
            <v>1001491.24</v>
          </cell>
          <cell r="V487">
            <v>998381.02</v>
          </cell>
          <cell r="W487">
            <v>995270.8</v>
          </cell>
          <cell r="X487">
            <v>992160.58</v>
          </cell>
          <cell r="Y487">
            <v>989050.36</v>
          </cell>
          <cell r="Z487">
            <v>985940.14</v>
          </cell>
          <cell r="AA487">
            <v>982829.92</v>
          </cell>
          <cell r="AB487">
            <v>979719.7</v>
          </cell>
          <cell r="AC487">
            <v>976609.48</v>
          </cell>
          <cell r="AD487">
            <v>883339.5575</v>
          </cell>
          <cell r="AE487">
            <v>967445.12333333341</v>
          </cell>
          <cell r="AF487">
            <v>1010350.55625</v>
          </cell>
          <cell r="AG487">
            <v>1011231.5175000002</v>
          </cell>
          <cell r="AH487">
            <v>1011141.3116666669</v>
          </cell>
          <cell r="AI487">
            <v>1010263.9083333332</v>
          </cell>
          <cell r="AJ487">
            <v>1008614.3404166666</v>
          </cell>
          <cell r="AK487">
            <v>1006960.3666666667</v>
          </cell>
          <cell r="AL487">
            <v>1004581.225</v>
          </cell>
          <cell r="AM487">
            <v>1001479.1062499998</v>
          </cell>
          <cell r="AN487">
            <v>998376.96333333349</v>
          </cell>
          <cell r="AO487">
            <v>995270.78791666671</v>
          </cell>
          <cell r="AR487" t="str">
            <v>2</v>
          </cell>
        </row>
        <row r="488">
          <cell r="R488">
            <v>0</v>
          </cell>
          <cell r="S488">
            <v>0</v>
          </cell>
          <cell r="T488">
            <v>0</v>
          </cell>
          <cell r="U488">
            <v>0</v>
          </cell>
          <cell r="V488">
            <v>0</v>
          </cell>
          <cell r="W488">
            <v>1364059.3</v>
          </cell>
          <cell r="X488">
            <v>1362504.32</v>
          </cell>
          <cell r="Y488">
            <v>1322430.67</v>
          </cell>
          <cell r="Z488">
            <v>1261150.69</v>
          </cell>
          <cell r="AA488">
            <v>1221739.73</v>
          </cell>
          <cell r="AB488">
            <v>1226459.1299999999</v>
          </cell>
          <cell r="AC488">
            <v>1186895.93</v>
          </cell>
          <cell r="AD488">
            <v>0</v>
          </cell>
          <cell r="AE488">
            <v>0</v>
          </cell>
          <cell r="AF488">
            <v>0</v>
          </cell>
          <cell r="AG488">
            <v>0</v>
          </cell>
          <cell r="AH488">
            <v>0</v>
          </cell>
          <cell r="AI488">
            <v>56835.804166666669</v>
          </cell>
          <cell r="AJ488">
            <v>170442.62166666667</v>
          </cell>
          <cell r="AK488">
            <v>282314.91291666665</v>
          </cell>
          <cell r="AL488">
            <v>389964.13624999998</v>
          </cell>
          <cell r="AM488">
            <v>493417.90375000006</v>
          </cell>
          <cell r="AN488">
            <v>595426.18958333333</v>
          </cell>
          <cell r="AO488">
            <v>695982.65041666676</v>
          </cell>
          <cell r="AR488" t="str">
            <v>2</v>
          </cell>
        </row>
        <row r="489">
          <cell r="R489">
            <v>0</v>
          </cell>
          <cell r="S489">
            <v>0</v>
          </cell>
          <cell r="T489">
            <v>0</v>
          </cell>
          <cell r="U489">
            <v>0</v>
          </cell>
          <cell r="V489">
            <v>0</v>
          </cell>
          <cell r="W489">
            <v>6647.67</v>
          </cell>
          <cell r="X489">
            <v>6463.01</v>
          </cell>
          <cell r="Y489">
            <v>0</v>
          </cell>
          <cell r="Z489">
            <v>0</v>
          </cell>
          <cell r="AA489">
            <v>0</v>
          </cell>
          <cell r="AB489">
            <v>0</v>
          </cell>
          <cell r="AC489">
            <v>0</v>
          </cell>
          <cell r="AD489">
            <v>0</v>
          </cell>
          <cell r="AE489">
            <v>0</v>
          </cell>
          <cell r="AF489">
            <v>0</v>
          </cell>
          <cell r="AG489">
            <v>0</v>
          </cell>
          <cell r="AH489">
            <v>0</v>
          </cell>
          <cell r="AI489">
            <v>276.98624999999998</v>
          </cell>
          <cell r="AJ489">
            <v>823.26458333333323</v>
          </cell>
          <cell r="AK489">
            <v>1092.5566666666666</v>
          </cell>
          <cell r="AL489">
            <v>1092.5566666666666</v>
          </cell>
          <cell r="AM489">
            <v>1092.5566666666666</v>
          </cell>
          <cell r="AN489">
            <v>1092.5566666666666</v>
          </cell>
          <cell r="AO489">
            <v>1092.5566666666666</v>
          </cell>
          <cell r="AR489" t="str">
            <v>2</v>
          </cell>
        </row>
        <row r="490">
          <cell r="Z490">
            <v>22377.52</v>
          </cell>
          <cell r="AA490">
            <v>21678.22</v>
          </cell>
          <cell r="AB490">
            <v>20742</v>
          </cell>
          <cell r="AC490">
            <v>20072.900000000001</v>
          </cell>
          <cell r="AK490">
            <v>0</v>
          </cell>
          <cell r="AL490">
            <v>932.39666666666665</v>
          </cell>
          <cell r="AM490">
            <v>2768.0525000000002</v>
          </cell>
          <cell r="AN490">
            <v>4535.5616666666674</v>
          </cell>
          <cell r="AO490">
            <v>6236.1824999999999</v>
          </cell>
          <cell r="AR490" t="str">
            <v>2</v>
          </cell>
        </row>
        <row r="491">
          <cell r="R491">
            <v>546015.36</v>
          </cell>
          <cell r="S491">
            <v>437196.97</v>
          </cell>
          <cell r="T491">
            <v>327897.73</v>
          </cell>
          <cell r="U491">
            <v>218598.49</v>
          </cell>
          <cell r="V491">
            <v>0</v>
          </cell>
          <cell r="W491">
            <v>0</v>
          </cell>
          <cell r="X491">
            <v>0</v>
          </cell>
          <cell r="Y491">
            <v>0</v>
          </cell>
          <cell r="Z491">
            <v>0</v>
          </cell>
          <cell r="AA491">
            <v>0</v>
          </cell>
          <cell r="AB491">
            <v>0</v>
          </cell>
          <cell r="AC491">
            <v>0</v>
          </cell>
          <cell r="AD491">
            <v>766548.24416666664</v>
          </cell>
          <cell r="AE491">
            <v>807515.4245833332</v>
          </cell>
          <cell r="AF491">
            <v>790115.35499999998</v>
          </cell>
          <cell r="AG491">
            <v>719803.44624999992</v>
          </cell>
          <cell r="AH491">
            <v>646780.02458333329</v>
          </cell>
          <cell r="AI491">
            <v>575599.22499999998</v>
          </cell>
          <cell r="AJ491">
            <v>515369.31791666668</v>
          </cell>
          <cell r="AK491">
            <v>443769.49791666673</v>
          </cell>
          <cell r="AL491">
            <v>358785.8</v>
          </cell>
          <cell r="AM491">
            <v>281772.03999999998</v>
          </cell>
          <cell r="AN491">
            <v>213798.31833333333</v>
          </cell>
          <cell r="AO491">
            <v>154776.48041666669</v>
          </cell>
          <cell r="AR491" t="str">
            <v>2</v>
          </cell>
        </row>
        <row r="492">
          <cell r="R492">
            <v>524895.76</v>
          </cell>
          <cell r="S492">
            <v>502215.77</v>
          </cell>
          <cell r="T492">
            <v>478837.96</v>
          </cell>
          <cell r="U492">
            <v>456036.15</v>
          </cell>
          <cell r="V492">
            <v>433234.34</v>
          </cell>
          <cell r="W492">
            <v>409232.44</v>
          </cell>
          <cell r="X492">
            <v>398705.89</v>
          </cell>
          <cell r="Y492">
            <v>364828.91</v>
          </cell>
          <cell r="Z492">
            <v>344977.5</v>
          </cell>
          <cell r="AA492">
            <v>321979</v>
          </cell>
          <cell r="AB492">
            <v>297337.75</v>
          </cell>
          <cell r="AC492">
            <v>276099.34000000003</v>
          </cell>
          <cell r="AD492">
            <v>558615.22166666668</v>
          </cell>
          <cell r="AE492">
            <v>601411.53541666665</v>
          </cell>
          <cell r="AF492">
            <v>614589.56583333341</v>
          </cell>
          <cell r="AG492">
            <v>595611.93041666655</v>
          </cell>
          <cell r="AH492">
            <v>569765.65374999994</v>
          </cell>
          <cell r="AI492">
            <v>540500.06124999991</v>
          </cell>
          <cell r="AJ492">
            <v>515180.63541666669</v>
          </cell>
          <cell r="AK492">
            <v>493369.68</v>
          </cell>
          <cell r="AL492">
            <v>472230.21875</v>
          </cell>
          <cell r="AM492">
            <v>452177.42541666661</v>
          </cell>
          <cell r="AN492">
            <v>431945.02583333332</v>
          </cell>
          <cell r="AO492">
            <v>411232.60666666675</v>
          </cell>
          <cell r="AR492" t="str">
            <v>2</v>
          </cell>
        </row>
        <row r="493">
          <cell r="R493">
            <v>1059420.68</v>
          </cell>
          <cell r="S493">
            <v>1039047.21</v>
          </cell>
          <cell r="T493">
            <v>979418.68</v>
          </cell>
          <cell r="U493">
            <v>959830.31</v>
          </cell>
          <cell r="V493">
            <v>940241.94</v>
          </cell>
          <cell r="W493">
            <v>920671.24</v>
          </cell>
          <cell r="X493">
            <v>901082.87</v>
          </cell>
          <cell r="Y493">
            <v>882397.05</v>
          </cell>
          <cell r="Z493">
            <v>862788.23</v>
          </cell>
          <cell r="AA493">
            <v>843179.41</v>
          </cell>
          <cell r="AB493">
            <v>823570.59</v>
          </cell>
          <cell r="AC493">
            <v>803961.77</v>
          </cell>
          <cell r="AD493">
            <v>664033.93333333335</v>
          </cell>
          <cell r="AE493">
            <v>751470.09541666682</v>
          </cell>
          <cell r="AF493">
            <v>835572.84083333332</v>
          </cell>
          <cell r="AG493">
            <v>916374.88208333321</v>
          </cell>
          <cell r="AH493">
            <v>990976.91124999989</v>
          </cell>
          <cell r="AI493">
            <v>1020820.60875</v>
          </cell>
          <cell r="AJ493">
            <v>1011204.5837500001</v>
          </cell>
          <cell r="AK493">
            <v>997426.53291666647</v>
          </cell>
          <cell r="AL493">
            <v>979556.29166666663</v>
          </cell>
          <cell r="AM493">
            <v>961655.27958333341</v>
          </cell>
          <cell r="AN493">
            <v>944028.66500000004</v>
          </cell>
          <cell r="AO493">
            <v>926663.87375000014</v>
          </cell>
          <cell r="AR493" t="str">
            <v>2</v>
          </cell>
        </row>
        <row r="494">
          <cell r="R494">
            <v>0</v>
          </cell>
          <cell r="S494">
            <v>0</v>
          </cell>
          <cell r="T494">
            <v>0</v>
          </cell>
          <cell r="U494">
            <v>0</v>
          </cell>
          <cell r="V494">
            <v>0</v>
          </cell>
          <cell r="W494">
            <v>0</v>
          </cell>
          <cell r="X494">
            <v>0</v>
          </cell>
          <cell r="Y494">
            <v>0</v>
          </cell>
          <cell r="Z494">
            <v>0</v>
          </cell>
          <cell r="AA494">
            <v>0</v>
          </cell>
          <cell r="AB494">
            <v>0</v>
          </cell>
          <cell r="AC494">
            <v>0</v>
          </cell>
          <cell r="AD494">
            <v>0</v>
          </cell>
          <cell r="AE494">
            <v>0</v>
          </cell>
          <cell r="AF494">
            <v>0</v>
          </cell>
          <cell r="AG494">
            <v>0</v>
          </cell>
          <cell r="AH494">
            <v>0</v>
          </cell>
          <cell r="AI494">
            <v>0</v>
          </cell>
          <cell r="AJ494">
            <v>0</v>
          </cell>
          <cell r="AK494">
            <v>0</v>
          </cell>
          <cell r="AL494">
            <v>0</v>
          </cell>
          <cell r="AM494">
            <v>0</v>
          </cell>
          <cell r="AN494">
            <v>0</v>
          </cell>
          <cell r="AO494">
            <v>0</v>
          </cell>
          <cell r="AR494" t="str">
            <v>2</v>
          </cell>
        </row>
        <row r="495">
          <cell r="R495">
            <v>0</v>
          </cell>
          <cell r="S495">
            <v>0</v>
          </cell>
          <cell r="T495">
            <v>0</v>
          </cell>
          <cell r="U495">
            <v>0</v>
          </cell>
          <cell r="V495">
            <v>0</v>
          </cell>
          <cell r="W495">
            <v>0</v>
          </cell>
          <cell r="X495">
            <v>0</v>
          </cell>
          <cell r="Y495">
            <v>0</v>
          </cell>
          <cell r="Z495">
            <v>0</v>
          </cell>
          <cell r="AA495">
            <v>0</v>
          </cell>
          <cell r="AB495">
            <v>0</v>
          </cell>
          <cell r="AC495">
            <v>0</v>
          </cell>
          <cell r="AD495">
            <v>0</v>
          </cell>
          <cell r="AE495">
            <v>0</v>
          </cell>
          <cell r="AF495">
            <v>0</v>
          </cell>
          <cell r="AG495">
            <v>0</v>
          </cell>
          <cell r="AH495">
            <v>0</v>
          </cell>
          <cell r="AI495">
            <v>0</v>
          </cell>
          <cell r="AJ495">
            <v>0</v>
          </cell>
          <cell r="AK495">
            <v>0</v>
          </cell>
          <cell r="AL495">
            <v>0</v>
          </cell>
          <cell r="AM495">
            <v>0</v>
          </cell>
          <cell r="AN495">
            <v>0</v>
          </cell>
          <cell r="AO495">
            <v>0</v>
          </cell>
          <cell r="AR495" t="str">
            <v>62</v>
          </cell>
        </row>
        <row r="496">
          <cell r="R496">
            <v>0</v>
          </cell>
          <cell r="S496">
            <v>0</v>
          </cell>
          <cell r="T496">
            <v>0</v>
          </cell>
          <cell r="U496">
            <v>0</v>
          </cell>
          <cell r="V496">
            <v>0</v>
          </cell>
          <cell r="W496">
            <v>0</v>
          </cell>
          <cell r="X496">
            <v>0</v>
          </cell>
          <cell r="Y496">
            <v>0</v>
          </cell>
          <cell r="Z496">
            <v>0</v>
          </cell>
          <cell r="AA496">
            <v>0</v>
          </cell>
          <cell r="AB496">
            <v>0</v>
          </cell>
          <cell r="AC496">
            <v>0</v>
          </cell>
          <cell r="AD496">
            <v>0</v>
          </cell>
          <cell r="AE496">
            <v>0</v>
          </cell>
          <cell r="AF496">
            <v>0</v>
          </cell>
          <cell r="AG496">
            <v>0</v>
          </cell>
          <cell r="AH496">
            <v>0</v>
          </cell>
          <cell r="AI496">
            <v>0</v>
          </cell>
          <cell r="AJ496">
            <v>0</v>
          </cell>
          <cell r="AK496">
            <v>0</v>
          </cell>
          <cell r="AL496">
            <v>0</v>
          </cell>
          <cell r="AM496">
            <v>0</v>
          </cell>
          <cell r="AN496">
            <v>0</v>
          </cell>
          <cell r="AO496">
            <v>0</v>
          </cell>
          <cell r="AR496" t="str">
            <v>62</v>
          </cell>
        </row>
        <row r="497">
          <cell r="R497">
            <v>7869228.7199999997</v>
          </cell>
          <cell r="S497">
            <v>7369228.7199999997</v>
          </cell>
          <cell r="T497">
            <v>6869228.7199999997</v>
          </cell>
          <cell r="U497">
            <v>6369228.7199999997</v>
          </cell>
          <cell r="V497">
            <v>5869228.7199999997</v>
          </cell>
          <cell r="W497">
            <v>5369228.7199999997</v>
          </cell>
          <cell r="X497">
            <v>4869228.72</v>
          </cell>
          <cell r="Y497">
            <v>4369228.72</v>
          </cell>
          <cell r="Z497">
            <v>3869228.72</v>
          </cell>
          <cell r="AA497">
            <v>3369228.72</v>
          </cell>
          <cell r="AB497">
            <v>2869228.72</v>
          </cell>
          <cell r="AC497">
            <v>2369228.7200000002</v>
          </cell>
          <cell r="AD497">
            <v>10869228.720000001</v>
          </cell>
          <cell r="AE497">
            <v>10369228.720000001</v>
          </cell>
          <cell r="AF497">
            <v>9869228.7200000007</v>
          </cell>
          <cell r="AG497">
            <v>9369228.7200000007</v>
          </cell>
          <cell r="AH497">
            <v>8869228.7200000007</v>
          </cell>
          <cell r="AI497">
            <v>8369228.7199999997</v>
          </cell>
          <cell r="AJ497">
            <v>7869228.7199999997</v>
          </cell>
          <cell r="AK497">
            <v>7369228.7199999997</v>
          </cell>
          <cell r="AL497">
            <v>6869228.7199999997</v>
          </cell>
          <cell r="AM497">
            <v>6369228.7199999997</v>
          </cell>
          <cell r="AN497">
            <v>5869228.7199999997</v>
          </cell>
          <cell r="AO497">
            <v>5369228.7199999997</v>
          </cell>
          <cell r="AR497" t="str">
            <v>62</v>
          </cell>
        </row>
        <row r="498">
          <cell r="R498">
            <v>4776552.71</v>
          </cell>
          <cell r="S498">
            <v>4776552.71</v>
          </cell>
          <cell r="T498">
            <v>4776552.71</v>
          </cell>
          <cell r="U498">
            <v>4776552.71</v>
          </cell>
          <cell r="V498">
            <v>4776552.71</v>
          </cell>
          <cell r="W498">
            <v>4776552.71</v>
          </cell>
          <cell r="X498">
            <v>4776552.71</v>
          </cell>
          <cell r="Y498">
            <v>4776552.71</v>
          </cell>
          <cell r="Z498">
            <v>4776552.71</v>
          </cell>
          <cell r="AA498">
            <v>4776552.71</v>
          </cell>
          <cell r="AB498">
            <v>4776552.71</v>
          </cell>
          <cell r="AC498">
            <v>4776552.71</v>
          </cell>
          <cell r="AD498">
            <v>4776552.71</v>
          </cell>
          <cell r="AE498">
            <v>4776552.71</v>
          </cell>
          <cell r="AF498">
            <v>4776552.71</v>
          </cell>
          <cell r="AG498">
            <v>4776552.71</v>
          </cell>
          <cell r="AH498">
            <v>4776552.71</v>
          </cell>
          <cell r="AI498">
            <v>4776552.71</v>
          </cell>
          <cell r="AJ498">
            <v>4776552.71</v>
          </cell>
          <cell r="AK498">
            <v>4776552.71</v>
          </cell>
          <cell r="AL498">
            <v>4776552.71</v>
          </cell>
          <cell r="AM498">
            <v>4776552.71</v>
          </cell>
          <cell r="AN498">
            <v>4776552.71</v>
          </cell>
          <cell r="AO498">
            <v>4776552.71</v>
          </cell>
          <cell r="AR498" t="str">
            <v>62</v>
          </cell>
        </row>
        <row r="499">
          <cell r="R499">
            <v>2705896.42</v>
          </cell>
          <cell r="S499">
            <v>2705896.42</v>
          </cell>
          <cell r="T499">
            <v>2705896.42</v>
          </cell>
          <cell r="U499">
            <v>2705896.42</v>
          </cell>
          <cell r="V499">
            <v>2705896.42</v>
          </cell>
          <cell r="W499">
            <v>2705896.42</v>
          </cell>
          <cell r="X499">
            <v>2705896.42</v>
          </cell>
          <cell r="Y499">
            <v>2705896.42</v>
          </cell>
          <cell r="Z499">
            <v>2705896.42</v>
          </cell>
          <cell r="AA499">
            <v>2705896.42</v>
          </cell>
          <cell r="AB499">
            <v>2705896.42</v>
          </cell>
          <cell r="AC499">
            <v>2705896.42</v>
          </cell>
          <cell r="AD499">
            <v>2705896.4200000004</v>
          </cell>
          <cell r="AE499">
            <v>2705896.4200000004</v>
          </cell>
          <cell r="AF499">
            <v>2705896.4200000004</v>
          </cell>
          <cell r="AG499">
            <v>2705896.4200000004</v>
          </cell>
          <cell r="AH499">
            <v>2705896.4200000004</v>
          </cell>
          <cell r="AI499">
            <v>2705896.4200000004</v>
          </cell>
          <cell r="AJ499">
            <v>2705896.4200000004</v>
          </cell>
          <cell r="AK499">
            <v>2705896.4200000004</v>
          </cell>
          <cell r="AL499">
            <v>2705896.4200000004</v>
          </cell>
          <cell r="AM499">
            <v>2705896.4200000004</v>
          </cell>
          <cell r="AN499">
            <v>2705896.4200000004</v>
          </cell>
          <cell r="AO499">
            <v>2705896.4200000004</v>
          </cell>
          <cell r="AR499" t="str">
            <v>62</v>
          </cell>
        </row>
        <row r="500">
          <cell r="R500">
            <v>10937831.24</v>
          </cell>
          <cell r="S500">
            <v>11060666.529999999</v>
          </cell>
          <cell r="T500">
            <v>11247075.68</v>
          </cell>
          <cell r="U500">
            <v>11228837.51</v>
          </cell>
          <cell r="V500">
            <v>11234493.17</v>
          </cell>
          <cell r="W500">
            <v>11228237.460000001</v>
          </cell>
          <cell r="X500">
            <v>11238679.66</v>
          </cell>
          <cell r="Y500">
            <v>11242685.810000001</v>
          </cell>
          <cell r="Z500">
            <v>11243764.470000001</v>
          </cell>
          <cell r="AA500">
            <v>11243764.470000001</v>
          </cell>
          <cell r="AB500">
            <v>11242070.58</v>
          </cell>
          <cell r="AC500">
            <v>11242070.58</v>
          </cell>
          <cell r="AD500">
            <v>1301127.8375000001</v>
          </cell>
          <cell r="AE500">
            <v>2217731.9112500004</v>
          </cell>
          <cell r="AF500">
            <v>3147221.1700000004</v>
          </cell>
          <cell r="AG500">
            <v>4083717.552916667</v>
          </cell>
          <cell r="AH500">
            <v>5019689.6645833338</v>
          </cell>
          <cell r="AI500">
            <v>5955636.7741666669</v>
          </cell>
          <cell r="AJ500">
            <v>6891758.3208333338</v>
          </cell>
          <cell r="AK500">
            <v>7828481.882083334</v>
          </cell>
          <cell r="AL500">
            <v>8765417.3104166668</v>
          </cell>
          <cell r="AM500">
            <v>9702397.6829166673</v>
          </cell>
          <cell r="AN500">
            <v>10639307.476666668</v>
          </cell>
          <cell r="AO500">
            <v>11153454.257083332</v>
          </cell>
          <cell r="AR500" t="str">
            <v>62</v>
          </cell>
        </row>
        <row r="501">
          <cell r="R501">
            <v>212634.15</v>
          </cell>
          <cell r="S501">
            <v>205546.33</v>
          </cell>
          <cell r="T501">
            <v>202002.42</v>
          </cell>
          <cell r="U501">
            <v>198458.51</v>
          </cell>
          <cell r="V501">
            <v>194914.6</v>
          </cell>
          <cell r="W501">
            <v>191370.69</v>
          </cell>
          <cell r="X501">
            <v>187826.78</v>
          </cell>
          <cell r="Y501">
            <v>184282.87</v>
          </cell>
          <cell r="Z501">
            <v>180738.96</v>
          </cell>
          <cell r="AA501">
            <v>177195.05</v>
          </cell>
          <cell r="AB501">
            <v>173651.14</v>
          </cell>
          <cell r="AC501">
            <v>170107.23</v>
          </cell>
          <cell r="AD501">
            <v>26579.268749999999</v>
          </cell>
          <cell r="AE501">
            <v>44003.455416666664</v>
          </cell>
          <cell r="AF501">
            <v>60984.653333333328</v>
          </cell>
          <cell r="AG501">
            <v>77670.525416666671</v>
          </cell>
          <cell r="AH501">
            <v>94061.07166666667</v>
          </cell>
          <cell r="AI501">
            <v>110156.29208333335</v>
          </cell>
          <cell r="AJ501">
            <v>125956.18666666666</v>
          </cell>
          <cell r="AK501">
            <v>141460.75541666668</v>
          </cell>
          <cell r="AL501">
            <v>156669.99833333332</v>
          </cell>
          <cell r="AM501">
            <v>171583.91541666666</v>
          </cell>
          <cell r="AN501">
            <v>186202.50666666662</v>
          </cell>
          <cell r="AO501">
            <v>191666.01583333334</v>
          </cell>
          <cell r="AQ501" t="str">
            <v>6c</v>
          </cell>
          <cell r="AR501" t="str">
            <v>62</v>
          </cell>
        </row>
        <row r="502">
          <cell r="R502">
            <v>65824332.039999999</v>
          </cell>
          <cell r="S502">
            <v>65824332.039999999</v>
          </cell>
          <cell r="T502">
            <v>65824332.039999999</v>
          </cell>
          <cell r="U502">
            <v>65824332.039999999</v>
          </cell>
          <cell r="V502">
            <v>65824332.039999999</v>
          </cell>
          <cell r="W502">
            <v>65824332.039999999</v>
          </cell>
          <cell r="X502">
            <v>65824332.039999999</v>
          </cell>
          <cell r="Y502">
            <v>65824332.039999999</v>
          </cell>
          <cell r="Z502">
            <v>65824332.039999999</v>
          </cell>
          <cell r="AA502">
            <v>65824332.039999999</v>
          </cell>
          <cell r="AB502">
            <v>65824332.039999999</v>
          </cell>
          <cell r="AC502">
            <v>65824332.039999999</v>
          </cell>
          <cell r="AD502">
            <v>2742680.5016666665</v>
          </cell>
          <cell r="AE502">
            <v>8228041.5049999999</v>
          </cell>
          <cell r="AF502">
            <v>13713402.508333333</v>
          </cell>
          <cell r="AG502">
            <v>19198763.511666667</v>
          </cell>
          <cell r="AH502">
            <v>24684124.515000001</v>
          </cell>
          <cell r="AI502">
            <v>30169485.518333331</v>
          </cell>
          <cell r="AJ502">
            <v>35654846.521666668</v>
          </cell>
          <cell r="AK502">
            <v>41140207.524999999</v>
          </cell>
          <cell r="AL502">
            <v>46625568.528333336</v>
          </cell>
          <cell r="AM502">
            <v>52110929.531666666</v>
          </cell>
          <cell r="AN502">
            <v>57596290.534999996</v>
          </cell>
          <cell r="AO502">
            <v>63081651.538333327</v>
          </cell>
          <cell r="AQ502" t="str">
            <v>6c</v>
          </cell>
          <cell r="AR502" t="str">
            <v>62</v>
          </cell>
        </row>
        <row r="503">
          <cell r="R503">
            <v>836601.14</v>
          </cell>
          <cell r="S503">
            <v>836601.14</v>
          </cell>
          <cell r="T503">
            <v>836601.14</v>
          </cell>
          <cell r="U503">
            <v>836601.14</v>
          </cell>
          <cell r="V503">
            <v>836601.14</v>
          </cell>
          <cell r="W503">
            <v>836601.14</v>
          </cell>
          <cell r="X503">
            <v>836601.14</v>
          </cell>
          <cell r="Y503">
            <v>836601.14</v>
          </cell>
          <cell r="Z503">
            <v>834734.24</v>
          </cell>
          <cell r="AA503">
            <v>834734.24</v>
          </cell>
          <cell r="AB503">
            <v>834734.24</v>
          </cell>
          <cell r="AC503">
            <v>832492.97</v>
          </cell>
          <cell r="AD503">
            <v>34858.380833333336</v>
          </cell>
          <cell r="AE503">
            <v>104575.1425</v>
          </cell>
          <cell r="AF503">
            <v>174291.90416666667</v>
          </cell>
          <cell r="AG503">
            <v>244008.6658333333</v>
          </cell>
          <cell r="AH503">
            <v>313725.42749999999</v>
          </cell>
          <cell r="AI503">
            <v>383442.18916666671</v>
          </cell>
          <cell r="AJ503">
            <v>453158.95083333337</v>
          </cell>
          <cell r="AK503">
            <v>522875.71249999997</v>
          </cell>
          <cell r="AL503">
            <v>592514.68666666665</v>
          </cell>
          <cell r="AM503">
            <v>662075.87333333329</v>
          </cell>
          <cell r="AN503">
            <v>731637.05999999994</v>
          </cell>
          <cell r="AO503">
            <v>801104.8604166666</v>
          </cell>
          <cell r="AQ503" t="str">
            <v>6c</v>
          </cell>
          <cell r="AR503" t="str">
            <v>62</v>
          </cell>
        </row>
        <row r="504">
          <cell r="R504">
            <v>-18840989.280000001</v>
          </cell>
          <cell r="S504">
            <v>-18840989.280000001</v>
          </cell>
          <cell r="T504">
            <v>-18840989.280000001</v>
          </cell>
          <cell r="U504">
            <v>-18840989.280000001</v>
          </cell>
          <cell r="V504">
            <v>-18840989.280000001</v>
          </cell>
          <cell r="W504">
            <v>-18840989.280000001</v>
          </cell>
          <cell r="X504">
            <v>-18840989.280000001</v>
          </cell>
          <cell r="Y504">
            <v>-18840989.280000001</v>
          </cell>
          <cell r="Z504">
            <v>-18840989.280000001</v>
          </cell>
          <cell r="AA504">
            <v>-18840989.280000001</v>
          </cell>
          <cell r="AB504">
            <v>-18840989.280000001</v>
          </cell>
          <cell r="AC504">
            <v>-18840989.280000001</v>
          </cell>
          <cell r="AD504">
            <v>-785041.22000000009</v>
          </cell>
          <cell r="AE504">
            <v>-2355123.66</v>
          </cell>
          <cell r="AF504">
            <v>-3925206.1</v>
          </cell>
          <cell r="AG504">
            <v>-5495288.54</v>
          </cell>
          <cell r="AH504">
            <v>-7065370.9800000004</v>
          </cell>
          <cell r="AI504">
            <v>-8635453.4199999999</v>
          </cell>
          <cell r="AJ504">
            <v>-10205535.860000001</v>
          </cell>
          <cell r="AK504">
            <v>-11775618.300000003</v>
          </cell>
          <cell r="AL504">
            <v>-13345700.74</v>
          </cell>
          <cell r="AM504">
            <v>-14915783.180000002</v>
          </cell>
          <cell r="AN504">
            <v>-16485865.619999999</v>
          </cell>
          <cell r="AO504">
            <v>-18055948.060000002</v>
          </cell>
          <cell r="AQ504" t="str">
            <v>6c</v>
          </cell>
          <cell r="AR504" t="str">
            <v>62</v>
          </cell>
        </row>
        <row r="505">
          <cell r="R505">
            <v>-62279.24</v>
          </cell>
          <cell r="S505">
            <v>-186837.74</v>
          </cell>
          <cell r="T505">
            <v>-311396.24</v>
          </cell>
          <cell r="U505">
            <v>-435954.74</v>
          </cell>
          <cell r="V505">
            <v>-560513.24</v>
          </cell>
          <cell r="W505">
            <v>-685071.74</v>
          </cell>
          <cell r="X505">
            <v>-809630.24</v>
          </cell>
          <cell r="Y505">
            <v>-934188.74</v>
          </cell>
          <cell r="Z505">
            <v>-1058747.24</v>
          </cell>
          <cell r="AA505">
            <v>-1183305.74</v>
          </cell>
          <cell r="AB505">
            <v>-1307864.24</v>
          </cell>
          <cell r="AC505">
            <v>-1432422.74</v>
          </cell>
          <cell r="AD505">
            <v>-2594.9683333333332</v>
          </cell>
          <cell r="AE505">
            <v>-12974.842499999999</v>
          </cell>
          <cell r="AF505">
            <v>-33734.591666666667</v>
          </cell>
          <cell r="AG505">
            <v>-64874.215833333328</v>
          </cell>
          <cell r="AH505">
            <v>-106393.71500000001</v>
          </cell>
          <cell r="AI505">
            <v>-158293.08916666664</v>
          </cell>
          <cell r="AJ505">
            <v>-220572.33833333335</v>
          </cell>
          <cell r="AK505">
            <v>-293231.46249999997</v>
          </cell>
          <cell r="AL505">
            <v>-376270.46166666667</v>
          </cell>
          <cell r="AM505">
            <v>-469689.33583333337</v>
          </cell>
          <cell r="AN505">
            <v>-573488.08500000008</v>
          </cell>
          <cell r="AO505">
            <v>-687666.70916666673</v>
          </cell>
          <cell r="AQ505" t="str">
            <v>6c</v>
          </cell>
          <cell r="AR505" t="str">
            <v>62</v>
          </cell>
        </row>
        <row r="506">
          <cell r="R506">
            <v>215491091</v>
          </cell>
          <cell r="S506">
            <v>214262424</v>
          </cell>
          <cell r="T506">
            <v>213033757</v>
          </cell>
          <cell r="U506">
            <v>211805090</v>
          </cell>
          <cell r="V506">
            <v>210576423</v>
          </cell>
          <cell r="W506">
            <v>209347756</v>
          </cell>
          <cell r="X506">
            <v>208119089</v>
          </cell>
          <cell r="Y506">
            <v>206890422</v>
          </cell>
          <cell r="Z506">
            <v>205661755</v>
          </cell>
          <cell r="AA506">
            <v>204433088</v>
          </cell>
          <cell r="AB506">
            <v>203204421</v>
          </cell>
          <cell r="AC506">
            <v>201975754</v>
          </cell>
          <cell r="AD506">
            <v>223605134.33333334</v>
          </cell>
          <cell r="AE506">
            <v>222397030.58333334</v>
          </cell>
          <cell r="AF506">
            <v>221168055.08333334</v>
          </cell>
          <cell r="AG506">
            <v>219919496.25</v>
          </cell>
          <cell r="AH506">
            <v>218653393.75</v>
          </cell>
          <cell r="AI506">
            <v>217369747.58333334</v>
          </cell>
          <cell r="AJ506">
            <v>216066518.08333334</v>
          </cell>
          <cell r="AK506">
            <v>214743705.25</v>
          </cell>
          <cell r="AL506">
            <v>213401309.08333334</v>
          </cell>
          <cell r="AM506">
            <v>212039329.58333334</v>
          </cell>
          <cell r="AN506">
            <v>210657766.75</v>
          </cell>
          <cell r="AO506">
            <v>209347756</v>
          </cell>
          <cell r="AQ506" t="str">
            <v>6a</v>
          </cell>
          <cell r="AR506" t="str">
            <v>62</v>
          </cell>
        </row>
        <row r="507">
          <cell r="R507">
            <v>10161321.18</v>
          </cell>
          <cell r="S507">
            <v>10161321.18</v>
          </cell>
          <cell r="T507">
            <v>10161321.18</v>
          </cell>
          <cell r="U507">
            <v>10161321.18</v>
          </cell>
          <cell r="V507">
            <v>10161321.18</v>
          </cell>
          <cell r="W507">
            <v>10236321.18</v>
          </cell>
          <cell r="X507">
            <v>10236321.18</v>
          </cell>
          <cell r="Y507">
            <v>10236321.18</v>
          </cell>
          <cell r="Z507">
            <v>10246321.18</v>
          </cell>
          <cell r="AA507">
            <v>10246321.18</v>
          </cell>
          <cell r="AB507">
            <v>10246321.18</v>
          </cell>
          <cell r="AC507">
            <v>10598321.18</v>
          </cell>
          <cell r="AD507">
            <v>10161321.180000002</v>
          </cell>
          <cell r="AE507">
            <v>10161321.180000002</v>
          </cell>
          <cell r="AF507">
            <v>10161321.180000002</v>
          </cell>
          <cell r="AG507">
            <v>10161321.180000002</v>
          </cell>
          <cell r="AH507">
            <v>10161321.180000002</v>
          </cell>
          <cell r="AI507">
            <v>10164446.180000002</v>
          </cell>
          <cell r="AJ507">
            <v>10170696.180000002</v>
          </cell>
          <cell r="AK507">
            <v>10176946.180000002</v>
          </cell>
          <cell r="AL507">
            <v>10183612.846666669</v>
          </cell>
          <cell r="AM507">
            <v>10190696.180000002</v>
          </cell>
          <cell r="AN507">
            <v>10197779.513333336</v>
          </cell>
          <cell r="AO507">
            <v>10219529.513333336</v>
          </cell>
          <cell r="AR507" t="str">
            <v>45b</v>
          </cell>
          <cell r="AS507" t="str">
            <v>10</v>
          </cell>
        </row>
        <row r="508">
          <cell r="R508">
            <v>0</v>
          </cell>
          <cell r="S508">
            <v>0</v>
          </cell>
          <cell r="T508">
            <v>0</v>
          </cell>
          <cell r="U508">
            <v>0</v>
          </cell>
          <cell r="V508">
            <v>0</v>
          </cell>
          <cell r="W508">
            <v>0</v>
          </cell>
          <cell r="X508">
            <v>0</v>
          </cell>
          <cell r="Y508">
            <v>0</v>
          </cell>
          <cell r="Z508">
            <v>0</v>
          </cell>
          <cell r="AA508">
            <v>0</v>
          </cell>
          <cell r="AB508">
            <v>0</v>
          </cell>
          <cell r="AC508">
            <v>0</v>
          </cell>
          <cell r="AD508">
            <v>110784.375</v>
          </cell>
          <cell r="AE508">
            <v>101565.95833333333</v>
          </cell>
          <cell r="AF508">
            <v>92347.541666666672</v>
          </cell>
          <cell r="AG508">
            <v>83129.125</v>
          </cell>
          <cell r="AH508">
            <v>71871.041666666672</v>
          </cell>
          <cell r="AI508">
            <v>57395.458333333336</v>
          </cell>
          <cell r="AJ508">
            <v>41742.041666666664</v>
          </cell>
          <cell r="AK508">
            <v>29675.916666666668</v>
          </cell>
          <cell r="AL508">
            <v>21197.083333333332</v>
          </cell>
          <cell r="AM508">
            <v>12718.25</v>
          </cell>
          <cell r="AN508">
            <v>4239.416666666667</v>
          </cell>
          <cell r="AO508">
            <v>0</v>
          </cell>
          <cell r="AR508" t="str">
            <v>45b</v>
          </cell>
          <cell r="AS508" t="str">
            <v>10</v>
          </cell>
        </row>
        <row r="509">
          <cell r="R509">
            <v>21433036.600000001</v>
          </cell>
          <cell r="S509">
            <v>22434553.059999999</v>
          </cell>
          <cell r="T509">
            <v>24172334.469999999</v>
          </cell>
          <cell r="U509">
            <v>4612980.67</v>
          </cell>
          <cell r="V509">
            <v>5430261.9000000004</v>
          </cell>
          <cell r="W509">
            <v>6786451.1299999999</v>
          </cell>
          <cell r="X509">
            <v>7590711.2800000003</v>
          </cell>
          <cell r="Y509">
            <v>9232807.4000000004</v>
          </cell>
          <cell r="Z509">
            <v>10952139.76</v>
          </cell>
          <cell r="AA509">
            <v>12553087</v>
          </cell>
          <cell r="AB509">
            <v>15305542.41</v>
          </cell>
          <cell r="AC509">
            <v>20869468.25</v>
          </cell>
          <cell r="AD509">
            <v>12447277.340833334</v>
          </cell>
          <cell r="AE509">
            <v>13585122.818750001</v>
          </cell>
          <cell r="AF509">
            <v>14991841.219166668</v>
          </cell>
          <cell r="AG509">
            <v>15562586.859583333</v>
          </cell>
          <cell r="AH509">
            <v>15259239.772916667</v>
          </cell>
          <cell r="AI509">
            <v>14922355.209166666</v>
          </cell>
          <cell r="AJ509">
            <v>14556563.79208333</v>
          </cell>
          <cell r="AK509">
            <v>14207141.883749999</v>
          </cell>
          <cell r="AL509">
            <v>13909867.579583338</v>
          </cell>
          <cell r="AM509">
            <v>13644780.350416668</v>
          </cell>
          <cell r="AN509">
            <v>13466726.360416668</v>
          </cell>
          <cell r="AO509">
            <v>13430197.013750002</v>
          </cell>
          <cell r="AR509" t="str">
            <v>57</v>
          </cell>
        </row>
        <row r="510">
          <cell r="R510">
            <v>0</v>
          </cell>
          <cell r="S510">
            <v>0</v>
          </cell>
          <cell r="T510">
            <v>0</v>
          </cell>
          <cell r="U510">
            <v>0</v>
          </cell>
          <cell r="V510">
            <v>0</v>
          </cell>
          <cell r="W510">
            <v>0</v>
          </cell>
          <cell r="X510">
            <v>0</v>
          </cell>
          <cell r="Y510">
            <v>0</v>
          </cell>
          <cell r="Z510">
            <v>0</v>
          </cell>
          <cell r="AA510">
            <v>0</v>
          </cell>
          <cell r="AB510">
            <v>0</v>
          </cell>
          <cell r="AC510">
            <v>0</v>
          </cell>
          <cell r="AD510">
            <v>0</v>
          </cell>
          <cell r="AE510">
            <v>0</v>
          </cell>
          <cell r="AF510">
            <v>0</v>
          </cell>
          <cell r="AG510">
            <v>0</v>
          </cell>
          <cell r="AH510">
            <v>0</v>
          </cell>
          <cell r="AI510">
            <v>0</v>
          </cell>
          <cell r="AJ510">
            <v>0</v>
          </cell>
          <cell r="AK510">
            <v>0</v>
          </cell>
          <cell r="AL510">
            <v>0</v>
          </cell>
          <cell r="AM510">
            <v>0</v>
          </cell>
          <cell r="AN510">
            <v>0</v>
          </cell>
          <cell r="AO510">
            <v>0</v>
          </cell>
          <cell r="AR510" t="str">
            <v>50a</v>
          </cell>
        </row>
        <row r="511">
          <cell r="R511">
            <v>30499089.399999999</v>
          </cell>
          <cell r="S511">
            <v>30466773.079999998</v>
          </cell>
          <cell r="T511">
            <v>30360841.690000001</v>
          </cell>
          <cell r="U511">
            <v>30260330.16</v>
          </cell>
          <cell r="V511">
            <v>30480029.510000002</v>
          </cell>
          <cell r="W511">
            <v>30687056.079999998</v>
          </cell>
          <cell r="X511">
            <v>30698840.620000001</v>
          </cell>
          <cell r="Y511">
            <v>30545234.140000001</v>
          </cell>
          <cell r="Z511">
            <v>30438727.5</v>
          </cell>
          <cell r="AA511">
            <v>30380316.219999999</v>
          </cell>
          <cell r="AB511">
            <v>30360465.859999999</v>
          </cell>
          <cell r="AC511">
            <v>30437954.07</v>
          </cell>
          <cell r="AD511">
            <v>30173784.75833334</v>
          </cell>
          <cell r="AE511">
            <v>30216778.945833337</v>
          </cell>
          <cell r="AF511">
            <v>30248690.340000004</v>
          </cell>
          <cell r="AG511">
            <v>30267746.622500002</v>
          </cell>
          <cell r="AH511">
            <v>30287187.86791667</v>
          </cell>
          <cell r="AI511">
            <v>30320286.551666666</v>
          </cell>
          <cell r="AJ511">
            <v>30361185.687083334</v>
          </cell>
          <cell r="AK511">
            <v>30396277.993333329</v>
          </cell>
          <cell r="AL511">
            <v>30420131.19125</v>
          </cell>
          <cell r="AM511">
            <v>30436780.996666666</v>
          </cell>
          <cell r="AN511">
            <v>30450640.704583328</v>
          </cell>
          <cell r="AO511">
            <v>30462699.734583333</v>
          </cell>
          <cell r="AR511" t="str">
            <v>57</v>
          </cell>
        </row>
        <row r="512">
          <cell r="R512">
            <v>4112219.99</v>
          </cell>
          <cell r="S512">
            <v>4349202.5199999996</v>
          </cell>
          <cell r="T512">
            <v>4604999.66</v>
          </cell>
          <cell r="U512">
            <v>1022259.88</v>
          </cell>
          <cell r="V512">
            <v>1187796.23</v>
          </cell>
          <cell r="W512">
            <v>1551323.63</v>
          </cell>
          <cell r="X512">
            <v>1802884.85</v>
          </cell>
          <cell r="Y512">
            <v>2116066.58</v>
          </cell>
          <cell r="Z512">
            <v>2348067.2000000002</v>
          </cell>
          <cell r="AA512">
            <v>2681215.8199999998</v>
          </cell>
          <cell r="AB512">
            <v>3092008.78</v>
          </cell>
          <cell r="AC512">
            <v>3981109.02</v>
          </cell>
          <cell r="AD512">
            <v>2632822.0429166667</v>
          </cell>
          <cell r="AE512">
            <v>2870007.8770833337</v>
          </cell>
          <cell r="AF512">
            <v>3096118.17</v>
          </cell>
          <cell r="AG512">
            <v>3166538.9187500007</v>
          </cell>
          <cell r="AH512">
            <v>3079328.9225000008</v>
          </cell>
          <cell r="AI512">
            <v>3003490.8983333334</v>
          </cell>
          <cell r="AJ512">
            <v>2945807.2670833333</v>
          </cell>
          <cell r="AK512">
            <v>2897117.2583333333</v>
          </cell>
          <cell r="AL512">
            <v>2861316.355</v>
          </cell>
          <cell r="AM512">
            <v>2813488.7245833334</v>
          </cell>
          <cell r="AN512">
            <v>2754774.8575000004</v>
          </cell>
          <cell r="AO512">
            <v>2733634.1687500007</v>
          </cell>
          <cell r="AR512" t="str">
            <v>42b</v>
          </cell>
        </row>
        <row r="513">
          <cell r="R513">
            <v>21589277</v>
          </cell>
          <cell r="S513">
            <v>21589277</v>
          </cell>
          <cell r="T513">
            <v>21589277</v>
          </cell>
          <cell r="U513">
            <v>21589277</v>
          </cell>
          <cell r="V513">
            <v>21589277</v>
          </cell>
          <cell r="W513">
            <v>21589277</v>
          </cell>
          <cell r="X513">
            <v>21589277</v>
          </cell>
          <cell r="Y513">
            <v>21589277</v>
          </cell>
          <cell r="Z513">
            <v>21589277</v>
          </cell>
          <cell r="AA513">
            <v>21589277</v>
          </cell>
          <cell r="AB513">
            <v>21589277</v>
          </cell>
          <cell r="AC513">
            <v>21589277</v>
          </cell>
          <cell r="AD513">
            <v>21589277</v>
          </cell>
          <cell r="AE513">
            <v>21589277</v>
          </cell>
          <cell r="AF513">
            <v>21589277</v>
          </cell>
          <cell r="AG513">
            <v>21589277</v>
          </cell>
          <cell r="AH513">
            <v>21589277</v>
          </cell>
          <cell r="AI513">
            <v>21589277</v>
          </cell>
          <cell r="AJ513">
            <v>21589277</v>
          </cell>
          <cell r="AK513">
            <v>21589277</v>
          </cell>
          <cell r="AL513">
            <v>21589277</v>
          </cell>
          <cell r="AM513">
            <v>21589277</v>
          </cell>
          <cell r="AN513">
            <v>21589277</v>
          </cell>
          <cell r="AO513">
            <v>21589277</v>
          </cell>
          <cell r="AQ513">
            <v>7</v>
          </cell>
          <cell r="AR513" t="str">
            <v>57</v>
          </cell>
        </row>
        <row r="514">
          <cell r="R514">
            <v>-1057557.1200000001</v>
          </cell>
          <cell r="S514">
            <v>-1235153.1200000001</v>
          </cell>
          <cell r="T514">
            <v>-1383650.4</v>
          </cell>
          <cell r="U514">
            <v>2333550.75</v>
          </cell>
          <cell r="V514">
            <v>2205691.4300000002</v>
          </cell>
          <cell r="W514">
            <v>2112874.6</v>
          </cell>
          <cell r="X514">
            <v>2035581.85</v>
          </cell>
          <cell r="Y514">
            <v>1949766.14</v>
          </cell>
          <cell r="Z514">
            <v>1842240.21</v>
          </cell>
          <cell r="AA514">
            <v>1655730.53</v>
          </cell>
          <cell r="AB514">
            <v>1353306.52</v>
          </cell>
          <cell r="AC514">
            <v>986867</v>
          </cell>
          <cell r="AD514">
            <v>-222839.25750000004</v>
          </cell>
          <cell r="AE514">
            <v>-349187.05041666672</v>
          </cell>
          <cell r="AF514">
            <v>-475121.5845833334</v>
          </cell>
          <cell r="AG514">
            <v>-440770.06958333333</v>
          </cell>
          <cell r="AH514">
            <v>-248276.39625000011</v>
          </cell>
          <cell r="AI514">
            <v>-59680.254583333386</v>
          </cell>
          <cell r="AJ514">
            <v>125510.72541666661</v>
          </cell>
          <cell r="AK514">
            <v>308245.25208333333</v>
          </cell>
          <cell r="AL514">
            <v>487353.7245833333</v>
          </cell>
          <cell r="AM514">
            <v>662125.95875000011</v>
          </cell>
          <cell r="AN514">
            <v>831834.83750000002</v>
          </cell>
          <cell r="AO514">
            <v>990840.44416666648</v>
          </cell>
          <cell r="AR514" t="str">
            <v>42b</v>
          </cell>
        </row>
        <row r="515">
          <cell r="R515">
            <v>-9848326.7599999998</v>
          </cell>
          <cell r="S515">
            <v>-9896366.6500000004</v>
          </cell>
          <cell r="T515">
            <v>-9944406.5399999991</v>
          </cell>
          <cell r="U515">
            <v>-9992446.4299999997</v>
          </cell>
          <cell r="V515">
            <v>-10040486.32</v>
          </cell>
          <cell r="W515">
            <v>-10088526.210000001</v>
          </cell>
          <cell r="X515">
            <v>-10136566.1</v>
          </cell>
          <cell r="Y515">
            <v>-10184605.99</v>
          </cell>
          <cell r="Z515">
            <v>-10232645.880000001</v>
          </cell>
          <cell r="AA515">
            <v>-10280685.77</v>
          </cell>
          <cell r="AB515">
            <v>-10328725.66</v>
          </cell>
          <cell r="AC515">
            <v>-10376765.550000001</v>
          </cell>
          <cell r="AD515">
            <v>-9560087.4200000018</v>
          </cell>
          <cell r="AE515">
            <v>-9608127.3100000024</v>
          </cell>
          <cell r="AF515">
            <v>-9656167.200000003</v>
          </cell>
          <cell r="AG515">
            <v>-9704207.0900000036</v>
          </cell>
          <cell r="AH515">
            <v>-9752246.9800000023</v>
          </cell>
          <cell r="AI515">
            <v>-9800286.8699999992</v>
          </cell>
          <cell r="AJ515">
            <v>-9848326.7600000016</v>
          </cell>
          <cell r="AK515">
            <v>-9896366.6500000004</v>
          </cell>
          <cell r="AL515">
            <v>-9944406.5399999991</v>
          </cell>
          <cell r="AM515">
            <v>-9992446.4299999978</v>
          </cell>
          <cell r="AN515">
            <v>-10040486.319999998</v>
          </cell>
          <cell r="AO515">
            <v>-10088526.209999999</v>
          </cell>
          <cell r="AQ515">
            <v>8</v>
          </cell>
          <cell r="AR515" t="str">
            <v>57</v>
          </cell>
        </row>
        <row r="516">
          <cell r="R516">
            <v>2831726</v>
          </cell>
          <cell r="S516">
            <v>2820159</v>
          </cell>
          <cell r="T516">
            <v>2808592</v>
          </cell>
          <cell r="U516">
            <v>2797025</v>
          </cell>
          <cell r="V516">
            <v>2785458</v>
          </cell>
          <cell r="W516">
            <v>2773891</v>
          </cell>
          <cell r="X516">
            <v>2762324</v>
          </cell>
          <cell r="Y516">
            <v>2750757</v>
          </cell>
          <cell r="Z516">
            <v>2739190</v>
          </cell>
          <cell r="AA516">
            <v>2727623</v>
          </cell>
          <cell r="AB516">
            <v>2716056</v>
          </cell>
          <cell r="AC516">
            <v>2704489</v>
          </cell>
          <cell r="AD516">
            <v>2901128</v>
          </cell>
          <cell r="AE516">
            <v>2889561</v>
          </cell>
          <cell r="AF516">
            <v>2877994</v>
          </cell>
          <cell r="AG516">
            <v>2866427</v>
          </cell>
          <cell r="AH516">
            <v>2854860</v>
          </cell>
          <cell r="AI516">
            <v>2843293</v>
          </cell>
          <cell r="AJ516">
            <v>2831726</v>
          </cell>
          <cell r="AK516">
            <v>2820159</v>
          </cell>
          <cell r="AL516">
            <v>2808592</v>
          </cell>
          <cell r="AM516">
            <v>2797025</v>
          </cell>
          <cell r="AN516">
            <v>2785458</v>
          </cell>
          <cell r="AO516">
            <v>2773891</v>
          </cell>
          <cell r="AQ516">
            <v>9</v>
          </cell>
          <cell r="AR516" t="str">
            <v>58</v>
          </cell>
        </row>
        <row r="517">
          <cell r="R517">
            <v>0</v>
          </cell>
          <cell r="S517">
            <v>0</v>
          </cell>
          <cell r="T517">
            <v>0</v>
          </cell>
          <cell r="U517">
            <v>0</v>
          </cell>
          <cell r="V517">
            <v>0</v>
          </cell>
          <cell r="W517">
            <v>0</v>
          </cell>
          <cell r="X517">
            <v>0</v>
          </cell>
          <cell r="Y517">
            <v>0</v>
          </cell>
          <cell r="Z517">
            <v>0</v>
          </cell>
          <cell r="AA517">
            <v>0</v>
          </cell>
          <cell r="AB517">
            <v>0</v>
          </cell>
          <cell r="AC517">
            <v>0</v>
          </cell>
          <cell r="AD517">
            <v>0</v>
          </cell>
          <cell r="AE517">
            <v>0</v>
          </cell>
          <cell r="AF517">
            <v>0</v>
          </cell>
          <cell r="AG517">
            <v>0</v>
          </cell>
          <cell r="AH517">
            <v>0</v>
          </cell>
          <cell r="AI517">
            <v>0</v>
          </cell>
          <cell r="AJ517">
            <v>0</v>
          </cell>
          <cell r="AK517">
            <v>0</v>
          </cell>
          <cell r="AL517">
            <v>0</v>
          </cell>
          <cell r="AM517">
            <v>0</v>
          </cell>
          <cell r="AN517">
            <v>0</v>
          </cell>
          <cell r="AO517">
            <v>0</v>
          </cell>
          <cell r="AR517" t="str">
            <v>42b</v>
          </cell>
        </row>
        <row r="518">
          <cell r="R518">
            <v>113632921</v>
          </cell>
          <cell r="S518">
            <v>113632921</v>
          </cell>
          <cell r="T518">
            <v>113632921</v>
          </cell>
          <cell r="U518">
            <v>113632921</v>
          </cell>
          <cell r="V518">
            <v>113632921</v>
          </cell>
          <cell r="W518">
            <v>113632921</v>
          </cell>
          <cell r="X518">
            <v>113632921</v>
          </cell>
          <cell r="Y518">
            <v>113632921</v>
          </cell>
          <cell r="Z518">
            <v>113632921</v>
          </cell>
          <cell r="AA518">
            <v>113632921</v>
          </cell>
          <cell r="AB518">
            <v>113632921</v>
          </cell>
          <cell r="AC518">
            <v>113632921</v>
          </cell>
          <cell r="AD518">
            <v>113632921</v>
          </cell>
          <cell r="AE518">
            <v>113632921</v>
          </cell>
          <cell r="AF518">
            <v>113632921</v>
          </cell>
          <cell r="AG518">
            <v>113632921</v>
          </cell>
          <cell r="AH518">
            <v>113632921</v>
          </cell>
          <cell r="AI518">
            <v>113632921</v>
          </cell>
          <cell r="AJ518">
            <v>113632921</v>
          </cell>
          <cell r="AK518">
            <v>113632921</v>
          </cell>
          <cell r="AL518">
            <v>113632921</v>
          </cell>
          <cell r="AM518">
            <v>113632921</v>
          </cell>
          <cell r="AN518">
            <v>113632921</v>
          </cell>
          <cell r="AO518">
            <v>113632921</v>
          </cell>
          <cell r="AQ518">
            <v>10</v>
          </cell>
          <cell r="AR518" t="str">
            <v>57</v>
          </cell>
        </row>
        <row r="519">
          <cell r="R519">
            <v>-66317527.990000002</v>
          </cell>
          <cell r="S519">
            <v>-66611412.990000002</v>
          </cell>
          <cell r="T519">
            <v>-66905297.990000002</v>
          </cell>
          <cell r="U519">
            <v>-67199182.989999995</v>
          </cell>
          <cell r="V519">
            <v>-67493067.989999995</v>
          </cell>
          <cell r="W519">
            <v>-67786952.989999995</v>
          </cell>
          <cell r="X519">
            <v>-68080837.989999995</v>
          </cell>
          <cell r="Y519">
            <v>-68374722.989999995</v>
          </cell>
          <cell r="Z519">
            <v>-68668607.989999995</v>
          </cell>
          <cell r="AA519">
            <v>-68962492.989999995</v>
          </cell>
          <cell r="AB519">
            <v>-69256377.989999995</v>
          </cell>
          <cell r="AC519">
            <v>-69550262.989999995</v>
          </cell>
          <cell r="AD519">
            <v>-64554217.990000002</v>
          </cell>
          <cell r="AE519">
            <v>-64848102.990000002</v>
          </cell>
          <cell r="AF519">
            <v>-65141987.990000002</v>
          </cell>
          <cell r="AG519">
            <v>-65435872.990000002</v>
          </cell>
          <cell r="AH519">
            <v>-65729757.990000002</v>
          </cell>
          <cell r="AI519">
            <v>-66023642.990000002</v>
          </cell>
          <cell r="AJ519">
            <v>-66317527.990000002</v>
          </cell>
          <cell r="AK519">
            <v>-66611412.990000002</v>
          </cell>
          <cell r="AL519">
            <v>-66905297.990000002</v>
          </cell>
          <cell r="AM519">
            <v>-67199182.989999995</v>
          </cell>
          <cell r="AN519">
            <v>-67493067.989999995</v>
          </cell>
          <cell r="AO519">
            <v>-67786952.989999995</v>
          </cell>
          <cell r="AQ519">
            <v>11</v>
          </cell>
          <cell r="AR519" t="str">
            <v>57</v>
          </cell>
        </row>
        <row r="520">
          <cell r="R520">
            <v>0</v>
          </cell>
          <cell r="S520">
            <v>0</v>
          </cell>
          <cell r="T520">
            <v>0</v>
          </cell>
          <cell r="U520">
            <v>0</v>
          </cell>
          <cell r="V520">
            <v>0</v>
          </cell>
          <cell r="W520">
            <v>0</v>
          </cell>
          <cell r="X520">
            <v>0</v>
          </cell>
          <cell r="Y520">
            <v>0</v>
          </cell>
          <cell r="Z520">
            <v>0</v>
          </cell>
          <cell r="AA520">
            <v>0</v>
          </cell>
          <cell r="AB520">
            <v>0</v>
          </cell>
          <cell r="AC520">
            <v>0</v>
          </cell>
          <cell r="AD520">
            <v>0</v>
          </cell>
          <cell r="AE520">
            <v>0</v>
          </cell>
          <cell r="AF520">
            <v>0</v>
          </cell>
          <cell r="AG520">
            <v>0</v>
          </cell>
          <cell r="AH520">
            <v>0</v>
          </cell>
          <cell r="AI520">
            <v>0</v>
          </cell>
          <cell r="AJ520">
            <v>0</v>
          </cell>
          <cell r="AK520">
            <v>0</v>
          </cell>
          <cell r="AL520">
            <v>0</v>
          </cell>
          <cell r="AM520">
            <v>0</v>
          </cell>
          <cell r="AN520">
            <v>0</v>
          </cell>
          <cell r="AO520">
            <v>0</v>
          </cell>
          <cell r="AR520" t="str">
            <v>42b</v>
          </cell>
        </row>
        <row r="521">
          <cell r="R521">
            <v>0</v>
          </cell>
          <cell r="S521">
            <v>0</v>
          </cell>
          <cell r="T521">
            <v>0</v>
          </cell>
          <cell r="U521">
            <v>0</v>
          </cell>
          <cell r="V521">
            <v>0</v>
          </cell>
          <cell r="W521">
            <v>0</v>
          </cell>
          <cell r="X521">
            <v>0</v>
          </cell>
          <cell r="Y521">
            <v>0</v>
          </cell>
          <cell r="Z521">
            <v>0</v>
          </cell>
          <cell r="AA521">
            <v>0</v>
          </cell>
          <cell r="AB521">
            <v>0</v>
          </cell>
          <cell r="AC521">
            <v>0</v>
          </cell>
          <cell r="AD521">
            <v>0</v>
          </cell>
          <cell r="AE521">
            <v>0</v>
          </cell>
          <cell r="AF521">
            <v>0</v>
          </cell>
          <cell r="AG521">
            <v>0</v>
          </cell>
          <cell r="AH521">
            <v>0</v>
          </cell>
          <cell r="AI521">
            <v>0</v>
          </cell>
          <cell r="AJ521">
            <v>0</v>
          </cell>
          <cell r="AK521">
            <v>0</v>
          </cell>
          <cell r="AL521">
            <v>0</v>
          </cell>
          <cell r="AM521">
            <v>0</v>
          </cell>
          <cell r="AN521">
            <v>0</v>
          </cell>
          <cell r="AO521">
            <v>0</v>
          </cell>
          <cell r="AR521" t="str">
            <v>57</v>
          </cell>
        </row>
        <row r="522">
          <cell r="R522">
            <v>0</v>
          </cell>
          <cell r="S522">
            <v>0</v>
          </cell>
          <cell r="T522">
            <v>0</v>
          </cell>
          <cell r="U522">
            <v>0</v>
          </cell>
          <cell r="V522">
            <v>0</v>
          </cell>
          <cell r="W522">
            <v>0</v>
          </cell>
          <cell r="X522">
            <v>0</v>
          </cell>
          <cell r="Y522">
            <v>0</v>
          </cell>
          <cell r="Z522">
            <v>0</v>
          </cell>
          <cell r="AA522">
            <v>0</v>
          </cell>
          <cell r="AB522">
            <v>0</v>
          </cell>
          <cell r="AC522">
            <v>0</v>
          </cell>
          <cell r="AD522">
            <v>0</v>
          </cell>
          <cell r="AE522">
            <v>0</v>
          </cell>
          <cell r="AF522">
            <v>0</v>
          </cell>
          <cell r="AG522">
            <v>0</v>
          </cell>
          <cell r="AH522">
            <v>0</v>
          </cell>
          <cell r="AI522">
            <v>0</v>
          </cell>
          <cell r="AJ522">
            <v>0</v>
          </cell>
          <cell r="AK522">
            <v>0</v>
          </cell>
          <cell r="AL522">
            <v>0</v>
          </cell>
          <cell r="AM522">
            <v>0</v>
          </cell>
          <cell r="AN522">
            <v>0</v>
          </cell>
          <cell r="AO522">
            <v>0</v>
          </cell>
          <cell r="AR522" t="str">
            <v>42b</v>
          </cell>
        </row>
        <row r="523">
          <cell r="R523">
            <v>0</v>
          </cell>
          <cell r="S523">
            <v>0</v>
          </cell>
          <cell r="T523">
            <v>0</v>
          </cell>
          <cell r="U523">
            <v>0</v>
          </cell>
          <cell r="V523">
            <v>0</v>
          </cell>
          <cell r="W523">
            <v>0</v>
          </cell>
          <cell r="X523">
            <v>0</v>
          </cell>
          <cell r="Y523">
            <v>0</v>
          </cell>
          <cell r="Z523">
            <v>0</v>
          </cell>
          <cell r="AA523">
            <v>0</v>
          </cell>
          <cell r="AB523">
            <v>0</v>
          </cell>
          <cell r="AC523">
            <v>0</v>
          </cell>
          <cell r="AD523">
            <v>0</v>
          </cell>
          <cell r="AE523">
            <v>0</v>
          </cell>
          <cell r="AF523">
            <v>0</v>
          </cell>
          <cell r="AG523">
            <v>0</v>
          </cell>
          <cell r="AH523">
            <v>0</v>
          </cell>
          <cell r="AI523">
            <v>0</v>
          </cell>
          <cell r="AJ523">
            <v>0</v>
          </cell>
          <cell r="AK523">
            <v>0</v>
          </cell>
          <cell r="AL523">
            <v>0</v>
          </cell>
          <cell r="AM523">
            <v>0</v>
          </cell>
          <cell r="AN523">
            <v>0</v>
          </cell>
          <cell r="AO523">
            <v>0</v>
          </cell>
          <cell r="AR523" t="str">
            <v>8b</v>
          </cell>
        </row>
        <row r="524">
          <cell r="R524">
            <v>0</v>
          </cell>
          <cell r="S524">
            <v>0</v>
          </cell>
          <cell r="T524">
            <v>0</v>
          </cell>
          <cell r="U524">
            <v>0</v>
          </cell>
          <cell r="V524">
            <v>0</v>
          </cell>
          <cell r="W524">
            <v>0</v>
          </cell>
          <cell r="X524">
            <v>0</v>
          </cell>
          <cell r="Y524">
            <v>0</v>
          </cell>
          <cell r="Z524">
            <v>0</v>
          </cell>
          <cell r="AA524">
            <v>0</v>
          </cell>
          <cell r="AB524">
            <v>0</v>
          </cell>
          <cell r="AC524">
            <v>0</v>
          </cell>
          <cell r="AD524">
            <v>0</v>
          </cell>
          <cell r="AE524">
            <v>0</v>
          </cell>
          <cell r="AF524">
            <v>0</v>
          </cell>
          <cell r="AG524">
            <v>0</v>
          </cell>
          <cell r="AH524">
            <v>0</v>
          </cell>
          <cell r="AI524">
            <v>0</v>
          </cell>
          <cell r="AJ524">
            <v>0</v>
          </cell>
          <cell r="AK524">
            <v>0</v>
          </cell>
          <cell r="AL524">
            <v>0</v>
          </cell>
          <cell r="AM524">
            <v>0</v>
          </cell>
          <cell r="AN524">
            <v>0</v>
          </cell>
          <cell r="AO524">
            <v>0</v>
          </cell>
          <cell r="AR524" t="str">
            <v>42b</v>
          </cell>
        </row>
        <row r="525">
          <cell r="R525">
            <v>0</v>
          </cell>
          <cell r="S525">
            <v>0</v>
          </cell>
          <cell r="T525">
            <v>0</v>
          </cell>
          <cell r="U525">
            <v>0</v>
          </cell>
          <cell r="V525">
            <v>0</v>
          </cell>
          <cell r="W525">
            <v>0</v>
          </cell>
          <cell r="X525">
            <v>0</v>
          </cell>
          <cell r="Y525">
            <v>0</v>
          </cell>
          <cell r="Z525">
            <v>0</v>
          </cell>
          <cell r="AA525">
            <v>0</v>
          </cell>
          <cell r="AB525">
            <v>0</v>
          </cell>
          <cell r="AC525">
            <v>0</v>
          </cell>
          <cell r="AD525">
            <v>13128.727083333337</v>
          </cell>
          <cell r="AE525">
            <v>10850.138333333332</v>
          </cell>
          <cell r="AF525">
            <v>8788.5637499999993</v>
          </cell>
          <cell r="AG525">
            <v>6944.003333333334</v>
          </cell>
          <cell r="AH525">
            <v>5316.4570833333337</v>
          </cell>
          <cell r="AI525">
            <v>3905.9249999999997</v>
          </cell>
          <cell r="AJ525">
            <v>2712.407083333333</v>
          </cell>
          <cell r="AK525">
            <v>1735.9033333333334</v>
          </cell>
          <cell r="AL525">
            <v>976.41375000000005</v>
          </cell>
          <cell r="AM525">
            <v>433.93833333333333</v>
          </cell>
          <cell r="AN525">
            <v>108.47708333333333</v>
          </cell>
          <cell r="AO525">
            <v>0</v>
          </cell>
          <cell r="AR525" t="str">
            <v>62</v>
          </cell>
        </row>
        <row r="526">
          <cell r="R526">
            <v>0</v>
          </cell>
          <cell r="S526">
            <v>0</v>
          </cell>
          <cell r="T526">
            <v>0</v>
          </cell>
          <cell r="U526">
            <v>0</v>
          </cell>
          <cell r="V526">
            <v>0</v>
          </cell>
          <cell r="W526">
            <v>0</v>
          </cell>
          <cell r="X526">
            <v>0</v>
          </cell>
          <cell r="Y526">
            <v>0</v>
          </cell>
          <cell r="Z526">
            <v>0</v>
          </cell>
          <cell r="AA526">
            <v>0</v>
          </cell>
          <cell r="AB526">
            <v>0</v>
          </cell>
          <cell r="AC526">
            <v>0</v>
          </cell>
          <cell r="AD526">
            <v>0</v>
          </cell>
          <cell r="AE526">
            <v>0</v>
          </cell>
          <cell r="AF526">
            <v>0</v>
          </cell>
          <cell r="AG526">
            <v>0</v>
          </cell>
          <cell r="AH526">
            <v>0</v>
          </cell>
          <cell r="AI526">
            <v>0</v>
          </cell>
          <cell r="AJ526">
            <v>0</v>
          </cell>
          <cell r="AK526">
            <v>0</v>
          </cell>
          <cell r="AL526">
            <v>0</v>
          </cell>
          <cell r="AM526">
            <v>0</v>
          </cell>
          <cell r="AN526">
            <v>0</v>
          </cell>
          <cell r="AO526">
            <v>0</v>
          </cell>
          <cell r="AR526" t="str">
            <v>62</v>
          </cell>
        </row>
        <row r="527">
          <cell r="R527">
            <v>1979556</v>
          </cell>
          <cell r="S527">
            <v>1961056</v>
          </cell>
          <cell r="T527">
            <v>1942556</v>
          </cell>
          <cell r="U527">
            <v>1924056</v>
          </cell>
          <cell r="V527">
            <v>1905556</v>
          </cell>
          <cell r="W527">
            <v>1887056</v>
          </cell>
          <cell r="X527">
            <v>1868556</v>
          </cell>
          <cell r="Y527">
            <v>1850056</v>
          </cell>
          <cell r="Z527">
            <v>1831556</v>
          </cell>
          <cell r="AA527">
            <v>1813056</v>
          </cell>
          <cell r="AB527">
            <v>1794556</v>
          </cell>
          <cell r="AC527">
            <v>1776056</v>
          </cell>
          <cell r="AD527">
            <v>2090556</v>
          </cell>
          <cell r="AE527">
            <v>2072056</v>
          </cell>
          <cell r="AF527">
            <v>2053556</v>
          </cell>
          <cell r="AG527">
            <v>2035056</v>
          </cell>
          <cell r="AH527">
            <v>2016556</v>
          </cell>
          <cell r="AI527">
            <v>1998056</v>
          </cell>
          <cell r="AJ527">
            <v>1979556</v>
          </cell>
          <cell r="AK527">
            <v>1961056</v>
          </cell>
          <cell r="AL527">
            <v>1942556</v>
          </cell>
          <cell r="AM527">
            <v>1924056</v>
          </cell>
          <cell r="AN527">
            <v>1905556</v>
          </cell>
          <cell r="AO527">
            <v>1887056</v>
          </cell>
          <cell r="AR527" t="str">
            <v>62</v>
          </cell>
        </row>
        <row r="528">
          <cell r="R528">
            <v>0</v>
          </cell>
          <cell r="S528">
            <v>0</v>
          </cell>
          <cell r="T528">
            <v>0</v>
          </cell>
          <cell r="U528">
            <v>0</v>
          </cell>
          <cell r="V528">
            <v>0</v>
          </cell>
          <cell r="W528">
            <v>0</v>
          </cell>
          <cell r="X528">
            <v>0</v>
          </cell>
          <cell r="Y528">
            <v>0</v>
          </cell>
          <cell r="Z528">
            <v>0</v>
          </cell>
          <cell r="AA528">
            <v>0</v>
          </cell>
          <cell r="AB528">
            <v>0</v>
          </cell>
          <cell r="AC528">
            <v>0</v>
          </cell>
          <cell r="AD528">
            <v>0</v>
          </cell>
          <cell r="AE528">
            <v>0</v>
          </cell>
          <cell r="AF528">
            <v>0</v>
          </cell>
          <cell r="AG528">
            <v>0</v>
          </cell>
          <cell r="AH528">
            <v>0</v>
          </cell>
          <cell r="AI528">
            <v>0</v>
          </cell>
          <cell r="AJ528">
            <v>0</v>
          </cell>
          <cell r="AK528">
            <v>0</v>
          </cell>
          <cell r="AL528">
            <v>0</v>
          </cell>
          <cell r="AM528">
            <v>0</v>
          </cell>
          <cell r="AN528">
            <v>0</v>
          </cell>
          <cell r="AO528">
            <v>0</v>
          </cell>
          <cell r="AR528" t="str">
            <v>8b</v>
          </cell>
        </row>
        <row r="529">
          <cell r="R529">
            <v>10885699.57</v>
          </cell>
          <cell r="S529">
            <v>10738366.24</v>
          </cell>
          <cell r="T529">
            <v>10591032.91</v>
          </cell>
          <cell r="U529">
            <v>10443699.58</v>
          </cell>
          <cell r="V529">
            <v>10296366.25</v>
          </cell>
          <cell r="W529">
            <v>10149032.92</v>
          </cell>
          <cell r="X529">
            <v>10001699.59</v>
          </cell>
          <cell r="Y529">
            <v>9854366.2599999998</v>
          </cell>
          <cell r="Z529">
            <v>9707032.9299999997</v>
          </cell>
          <cell r="AA529">
            <v>9559699.5999999996</v>
          </cell>
          <cell r="AB529">
            <v>9412366.2699999996</v>
          </cell>
          <cell r="AC529">
            <v>9265032.9399999995</v>
          </cell>
          <cell r="AD529">
            <v>11778775.9375</v>
          </cell>
          <cell r="AE529">
            <v>11642390.521666668</v>
          </cell>
          <cell r="AF529">
            <v>11503512.050833335</v>
          </cell>
          <cell r="AG529">
            <v>11362140.524999999</v>
          </cell>
          <cell r="AH529">
            <v>11218275.944166668</v>
          </cell>
          <cell r="AI529">
            <v>11071918.308333332</v>
          </cell>
          <cell r="AJ529">
            <v>10923067.6175</v>
          </cell>
          <cell r="AK529">
            <v>10771723.871666668</v>
          </cell>
          <cell r="AL529">
            <v>10617887.070833333</v>
          </cell>
          <cell r="AM529">
            <v>10461557.215000002</v>
          </cell>
          <cell r="AN529">
            <v>10302734.304166667</v>
          </cell>
          <cell r="AO529">
            <v>10149032.92</v>
          </cell>
          <cell r="AQ529" t="str">
            <v>6b</v>
          </cell>
          <cell r="AR529" t="str">
            <v>62</v>
          </cell>
        </row>
        <row r="530">
          <cell r="R530">
            <v>0</v>
          </cell>
          <cell r="S530">
            <v>0</v>
          </cell>
          <cell r="T530">
            <v>0</v>
          </cell>
          <cell r="U530">
            <v>0</v>
          </cell>
          <cell r="V530">
            <v>0</v>
          </cell>
          <cell r="W530">
            <v>0</v>
          </cell>
          <cell r="X530">
            <v>0</v>
          </cell>
          <cell r="Y530">
            <v>0</v>
          </cell>
          <cell r="Z530">
            <v>0</v>
          </cell>
          <cell r="AA530">
            <v>0</v>
          </cell>
          <cell r="AB530">
            <v>0</v>
          </cell>
          <cell r="AC530">
            <v>0</v>
          </cell>
          <cell r="AD530">
            <v>0</v>
          </cell>
          <cell r="AE530">
            <v>0</v>
          </cell>
          <cell r="AF530">
            <v>0</v>
          </cell>
          <cell r="AG530">
            <v>0</v>
          </cell>
          <cell r="AH530">
            <v>0</v>
          </cell>
          <cell r="AI530">
            <v>0</v>
          </cell>
          <cell r="AJ530">
            <v>0</v>
          </cell>
          <cell r="AK530">
            <v>0</v>
          </cell>
          <cell r="AL530">
            <v>0</v>
          </cell>
          <cell r="AM530">
            <v>0</v>
          </cell>
          <cell r="AN530">
            <v>0</v>
          </cell>
          <cell r="AO530">
            <v>0</v>
          </cell>
          <cell r="AR530" t="str">
            <v>8b</v>
          </cell>
        </row>
        <row r="531">
          <cell r="R531">
            <v>2447820.0299999998</v>
          </cell>
          <cell r="S531">
            <v>2441475.83</v>
          </cell>
          <cell r="T531">
            <v>2431556.48</v>
          </cell>
          <cell r="U531">
            <v>2220118.89</v>
          </cell>
          <cell r="V531">
            <v>1744197.26</v>
          </cell>
          <cell r="W531">
            <v>1211122.3899999999</v>
          </cell>
          <cell r="X531">
            <v>694920.28</v>
          </cell>
          <cell r="Y531">
            <v>153783.26999999999</v>
          </cell>
          <cell r="Z531">
            <v>0</v>
          </cell>
          <cell r="AA531">
            <v>0</v>
          </cell>
          <cell r="AB531">
            <v>0</v>
          </cell>
          <cell r="AC531">
            <v>0</v>
          </cell>
          <cell r="AD531">
            <v>2204493.6004166668</v>
          </cell>
          <cell r="AE531">
            <v>2408214.26125</v>
          </cell>
          <cell r="AF531">
            <v>2611257.2741666669</v>
          </cell>
          <cell r="AG531">
            <v>2805077.0812500003</v>
          </cell>
          <cell r="AH531">
            <v>2970256.9208333339</v>
          </cell>
          <cell r="AI531">
            <v>3093395.2395833335</v>
          </cell>
          <cell r="AJ531">
            <v>2895729.0487500005</v>
          </cell>
          <cell r="AK531">
            <v>2424468.3783333334</v>
          </cell>
          <cell r="AL531">
            <v>2028074.4416666671</v>
          </cell>
          <cell r="AM531">
            <v>1713468.6245833335</v>
          </cell>
          <cell r="AN531">
            <v>1445774.8858333332</v>
          </cell>
          <cell r="AO531">
            <v>1215753.4716666667</v>
          </cell>
          <cell r="AQ531" t="str">
            <v>39</v>
          </cell>
          <cell r="AR531" t="str">
            <v xml:space="preserve"> </v>
          </cell>
        </row>
        <row r="532">
          <cell r="R532">
            <v>0</v>
          </cell>
          <cell r="S532">
            <v>0</v>
          </cell>
          <cell r="T532">
            <v>0</v>
          </cell>
          <cell r="U532">
            <v>0</v>
          </cell>
          <cell r="V532">
            <v>0</v>
          </cell>
          <cell r="W532">
            <v>0</v>
          </cell>
          <cell r="X532">
            <v>0</v>
          </cell>
          <cell r="Y532">
            <v>0</v>
          </cell>
          <cell r="Z532">
            <v>0</v>
          </cell>
          <cell r="AA532">
            <v>0</v>
          </cell>
          <cell r="AB532">
            <v>0</v>
          </cell>
          <cell r="AC532">
            <v>0</v>
          </cell>
          <cell r="AD532">
            <v>0</v>
          </cell>
          <cell r="AE532">
            <v>0</v>
          </cell>
          <cell r="AF532">
            <v>0</v>
          </cell>
          <cell r="AG532">
            <v>0</v>
          </cell>
          <cell r="AH532">
            <v>0</v>
          </cell>
          <cell r="AI532">
            <v>0</v>
          </cell>
          <cell r="AJ532">
            <v>0</v>
          </cell>
          <cell r="AK532">
            <v>0</v>
          </cell>
          <cell r="AL532">
            <v>0</v>
          </cell>
          <cell r="AM532">
            <v>0</v>
          </cell>
          <cell r="AN532">
            <v>0</v>
          </cell>
          <cell r="AO532">
            <v>0</v>
          </cell>
          <cell r="AR532" t="str">
            <v>8b</v>
          </cell>
        </row>
        <row r="533">
          <cell r="R533">
            <v>0</v>
          </cell>
          <cell r="S533">
            <v>0</v>
          </cell>
          <cell r="T533">
            <v>0</v>
          </cell>
          <cell r="U533">
            <v>0</v>
          </cell>
          <cell r="V533">
            <v>0</v>
          </cell>
          <cell r="W533">
            <v>0</v>
          </cell>
          <cell r="X533">
            <v>0</v>
          </cell>
          <cell r="Y533">
            <v>0</v>
          </cell>
          <cell r="Z533">
            <v>0</v>
          </cell>
          <cell r="AA533">
            <v>0</v>
          </cell>
          <cell r="AB533">
            <v>0</v>
          </cell>
          <cell r="AC533">
            <v>0</v>
          </cell>
          <cell r="AD533">
            <v>0</v>
          </cell>
          <cell r="AE533">
            <v>0</v>
          </cell>
          <cell r="AF533">
            <v>0</v>
          </cell>
          <cell r="AG533">
            <v>0</v>
          </cell>
          <cell r="AH533">
            <v>0</v>
          </cell>
          <cell r="AI533">
            <v>0</v>
          </cell>
          <cell r="AJ533">
            <v>0</v>
          </cell>
          <cell r="AK533">
            <v>0</v>
          </cell>
          <cell r="AL533">
            <v>0</v>
          </cell>
          <cell r="AM533">
            <v>0</v>
          </cell>
          <cell r="AN533">
            <v>0</v>
          </cell>
          <cell r="AO533">
            <v>0</v>
          </cell>
          <cell r="AR533" t="str">
            <v>8b</v>
          </cell>
        </row>
        <row r="534">
          <cell r="R534">
            <v>81585</v>
          </cell>
          <cell r="S534">
            <v>77205</v>
          </cell>
          <cell r="T534">
            <v>72825</v>
          </cell>
          <cell r="U534">
            <v>68445</v>
          </cell>
          <cell r="V534">
            <v>64065</v>
          </cell>
          <cell r="W534">
            <v>59685</v>
          </cell>
          <cell r="X534">
            <v>55305</v>
          </cell>
          <cell r="Y534">
            <v>50925</v>
          </cell>
          <cell r="Z534">
            <v>46545</v>
          </cell>
          <cell r="AA534">
            <v>42165</v>
          </cell>
          <cell r="AB534">
            <v>37785</v>
          </cell>
          <cell r="AC534">
            <v>33405</v>
          </cell>
          <cell r="AD534">
            <v>123597.13708333332</v>
          </cell>
          <cell r="AE534">
            <v>116486.77166666668</v>
          </cell>
          <cell r="AF534">
            <v>109636.44041666666</v>
          </cell>
          <cell r="AG534">
            <v>103046.14333333333</v>
          </cell>
          <cell r="AH534">
            <v>96715.880416666667</v>
          </cell>
          <cell r="AI534">
            <v>90645.651666666672</v>
          </cell>
          <cell r="AJ534">
            <v>84835.457083333327</v>
          </cell>
          <cell r="AK534">
            <v>79285.296666666662</v>
          </cell>
          <cell r="AL534">
            <v>73995.170416666675</v>
          </cell>
          <cell r="AM534">
            <v>68965.078333333324</v>
          </cell>
          <cell r="AN534">
            <v>64195.020416666666</v>
          </cell>
          <cell r="AO534">
            <v>59685</v>
          </cell>
          <cell r="AQ534">
            <v>22</v>
          </cell>
          <cell r="AR534" t="str">
            <v>61</v>
          </cell>
        </row>
        <row r="535">
          <cell r="R535">
            <v>0</v>
          </cell>
          <cell r="S535">
            <v>0</v>
          </cell>
          <cell r="T535">
            <v>0</v>
          </cell>
          <cell r="U535">
            <v>0</v>
          </cell>
          <cell r="V535">
            <v>0</v>
          </cell>
          <cell r="W535">
            <v>0</v>
          </cell>
          <cell r="X535">
            <v>0</v>
          </cell>
          <cell r="Y535">
            <v>0</v>
          </cell>
          <cell r="Z535">
            <v>0</v>
          </cell>
          <cell r="AA535">
            <v>0</v>
          </cell>
          <cell r="AB535">
            <v>0</v>
          </cell>
          <cell r="AC535">
            <v>0</v>
          </cell>
          <cell r="AD535">
            <v>0</v>
          </cell>
          <cell r="AE535">
            <v>0</v>
          </cell>
          <cell r="AF535">
            <v>0</v>
          </cell>
          <cell r="AG535">
            <v>0</v>
          </cell>
          <cell r="AH535">
            <v>0</v>
          </cell>
          <cell r="AI535">
            <v>0</v>
          </cell>
          <cell r="AJ535">
            <v>0</v>
          </cell>
          <cell r="AK535">
            <v>0</v>
          </cell>
          <cell r="AL535">
            <v>0</v>
          </cell>
          <cell r="AM535">
            <v>0</v>
          </cell>
          <cell r="AN535">
            <v>0</v>
          </cell>
          <cell r="AO535">
            <v>0</v>
          </cell>
          <cell r="AR535" t="str">
            <v>62</v>
          </cell>
        </row>
        <row r="536">
          <cell r="R536">
            <v>0</v>
          </cell>
          <cell r="S536">
            <v>0</v>
          </cell>
          <cell r="T536">
            <v>0</v>
          </cell>
          <cell r="U536">
            <v>0</v>
          </cell>
          <cell r="V536">
            <v>0</v>
          </cell>
          <cell r="W536">
            <v>0</v>
          </cell>
          <cell r="X536">
            <v>0</v>
          </cell>
          <cell r="Y536">
            <v>0</v>
          </cell>
          <cell r="Z536">
            <v>0</v>
          </cell>
          <cell r="AA536">
            <v>0</v>
          </cell>
          <cell r="AB536">
            <v>0</v>
          </cell>
          <cell r="AC536">
            <v>0</v>
          </cell>
          <cell r="AD536">
            <v>0</v>
          </cell>
          <cell r="AE536">
            <v>0</v>
          </cell>
          <cell r="AF536">
            <v>0</v>
          </cell>
          <cell r="AG536">
            <v>0</v>
          </cell>
          <cell r="AH536">
            <v>0</v>
          </cell>
          <cell r="AI536">
            <v>0</v>
          </cell>
          <cell r="AJ536">
            <v>0</v>
          </cell>
          <cell r="AK536">
            <v>0</v>
          </cell>
          <cell r="AL536">
            <v>0</v>
          </cell>
          <cell r="AM536">
            <v>0</v>
          </cell>
          <cell r="AN536">
            <v>0</v>
          </cell>
          <cell r="AO536">
            <v>0</v>
          </cell>
          <cell r="AR536" t="str">
            <v>57</v>
          </cell>
        </row>
        <row r="537">
          <cell r="R537">
            <v>0</v>
          </cell>
          <cell r="S537">
            <v>0</v>
          </cell>
          <cell r="T537">
            <v>0</v>
          </cell>
          <cell r="U537">
            <v>0</v>
          </cell>
          <cell r="V537">
            <v>0</v>
          </cell>
          <cell r="W537">
            <v>0</v>
          </cell>
          <cell r="X537">
            <v>0</v>
          </cell>
          <cell r="Y537">
            <v>0</v>
          </cell>
          <cell r="Z537">
            <v>0</v>
          </cell>
          <cell r="AA537">
            <v>0</v>
          </cell>
          <cell r="AB537">
            <v>0</v>
          </cell>
          <cell r="AC537">
            <v>0</v>
          </cell>
          <cell r="AD537">
            <v>0</v>
          </cell>
          <cell r="AE537">
            <v>0</v>
          </cell>
          <cell r="AF537">
            <v>0</v>
          </cell>
          <cell r="AG537">
            <v>0</v>
          </cell>
          <cell r="AH537">
            <v>0</v>
          </cell>
          <cell r="AI537">
            <v>0</v>
          </cell>
          <cell r="AJ537">
            <v>0</v>
          </cell>
          <cell r="AK537">
            <v>0</v>
          </cell>
          <cell r="AL537">
            <v>0</v>
          </cell>
          <cell r="AM537">
            <v>0</v>
          </cell>
          <cell r="AN537">
            <v>0</v>
          </cell>
          <cell r="AO537">
            <v>0</v>
          </cell>
          <cell r="AR537" t="str">
            <v>57</v>
          </cell>
        </row>
        <row r="538">
          <cell r="R538">
            <v>25257988</v>
          </cell>
          <cell r="S538">
            <v>25257988</v>
          </cell>
          <cell r="T538">
            <v>25257988</v>
          </cell>
          <cell r="U538">
            <v>25257988</v>
          </cell>
          <cell r="V538">
            <v>2856530</v>
          </cell>
          <cell r="W538">
            <v>2269066</v>
          </cell>
          <cell r="X538">
            <v>2269066</v>
          </cell>
          <cell r="Y538">
            <v>2269066</v>
          </cell>
          <cell r="Z538">
            <v>2269066</v>
          </cell>
          <cell r="AA538">
            <v>2269066</v>
          </cell>
          <cell r="AB538">
            <v>2269066</v>
          </cell>
          <cell r="AC538">
            <v>2269066</v>
          </cell>
          <cell r="AD538">
            <v>21908816.230833333</v>
          </cell>
          <cell r="AE538">
            <v>23463395.962500002</v>
          </cell>
          <cell r="AF538">
            <v>24481461.860833336</v>
          </cell>
          <cell r="AG538">
            <v>25258914.217500001</v>
          </cell>
          <cell r="AH538">
            <v>25264633.416666668</v>
          </cell>
          <cell r="AI538">
            <v>23768301.375</v>
          </cell>
          <cell r="AJ538">
            <v>21609835.458333332</v>
          </cell>
          <cell r="AK538">
            <v>19451369.541666668</v>
          </cell>
          <cell r="AL538">
            <v>17292903.625</v>
          </cell>
          <cell r="AM538">
            <v>15134437.708333334</v>
          </cell>
          <cell r="AN538">
            <v>12975971.791666666</v>
          </cell>
          <cell r="AO538">
            <v>10938867.083333334</v>
          </cell>
          <cell r="AR538" t="str">
            <v>57</v>
          </cell>
        </row>
        <row r="539">
          <cell r="R539">
            <v>-25257988</v>
          </cell>
          <cell r="S539">
            <v>-25257988</v>
          </cell>
          <cell r="T539">
            <v>-25257988</v>
          </cell>
          <cell r="U539">
            <v>-25257988</v>
          </cell>
          <cell r="V539">
            <v>-2856530</v>
          </cell>
          <cell r="W539">
            <v>-2269066</v>
          </cell>
          <cell r="X539">
            <v>-2269066</v>
          </cell>
          <cell r="Y539">
            <v>-2269066</v>
          </cell>
          <cell r="Z539">
            <v>-2269066</v>
          </cell>
          <cell r="AA539">
            <v>-2269066</v>
          </cell>
          <cell r="AB539">
            <v>-2269066</v>
          </cell>
          <cell r="AC539">
            <v>-2269066</v>
          </cell>
          <cell r="AD539">
            <v>-21908816.230833333</v>
          </cell>
          <cell r="AE539">
            <v>-23463395.962500002</v>
          </cell>
          <cell r="AF539">
            <v>-24481461.860833336</v>
          </cell>
          <cell r="AG539">
            <v>-25258914.217500001</v>
          </cell>
          <cell r="AH539">
            <v>-25264633.416666668</v>
          </cell>
          <cell r="AI539">
            <v>-23768301.375</v>
          </cell>
          <cell r="AJ539">
            <v>-21609835.458333332</v>
          </cell>
          <cell r="AK539">
            <v>-19451369.541666668</v>
          </cell>
          <cell r="AL539">
            <v>-17292903.625</v>
          </cell>
          <cell r="AM539">
            <v>-15134437.708333334</v>
          </cell>
          <cell r="AN539">
            <v>-12975971.791666666</v>
          </cell>
          <cell r="AO539">
            <v>-10938867.083333334</v>
          </cell>
          <cell r="AR539" t="str">
            <v>57</v>
          </cell>
        </row>
        <row r="540">
          <cell r="R540">
            <v>0</v>
          </cell>
          <cell r="S540">
            <v>0</v>
          </cell>
          <cell r="T540">
            <v>0</v>
          </cell>
          <cell r="U540">
            <v>0</v>
          </cell>
          <cell r="V540">
            <v>0</v>
          </cell>
          <cell r="W540">
            <v>0</v>
          </cell>
          <cell r="X540">
            <v>0</v>
          </cell>
          <cell r="Y540">
            <v>0</v>
          </cell>
          <cell r="Z540">
            <v>0</v>
          </cell>
          <cell r="AA540">
            <v>0</v>
          </cell>
          <cell r="AB540">
            <v>0</v>
          </cell>
          <cell r="AC540">
            <v>0</v>
          </cell>
          <cell r="AD540">
            <v>0</v>
          </cell>
          <cell r="AE540">
            <v>0</v>
          </cell>
          <cell r="AF540">
            <v>0</v>
          </cell>
          <cell r="AG540">
            <v>0</v>
          </cell>
          <cell r="AH540">
            <v>0</v>
          </cell>
          <cell r="AI540">
            <v>0</v>
          </cell>
          <cell r="AJ540">
            <v>0</v>
          </cell>
          <cell r="AK540">
            <v>0</v>
          </cell>
          <cell r="AL540">
            <v>0</v>
          </cell>
          <cell r="AM540">
            <v>0</v>
          </cell>
          <cell r="AN540">
            <v>0</v>
          </cell>
          <cell r="AO540">
            <v>0</v>
          </cell>
          <cell r="AR540" t="str">
            <v>42b</v>
          </cell>
        </row>
        <row r="541">
          <cell r="R541">
            <v>0</v>
          </cell>
          <cell r="S541">
            <v>0</v>
          </cell>
          <cell r="T541">
            <v>0</v>
          </cell>
          <cell r="U541">
            <v>0</v>
          </cell>
          <cell r="V541">
            <v>0</v>
          </cell>
          <cell r="W541">
            <v>0</v>
          </cell>
          <cell r="X541">
            <v>0</v>
          </cell>
          <cell r="Y541">
            <v>0</v>
          </cell>
          <cell r="Z541">
            <v>0</v>
          </cell>
          <cell r="AA541">
            <v>0</v>
          </cell>
          <cell r="AB541">
            <v>0</v>
          </cell>
          <cell r="AC541">
            <v>0</v>
          </cell>
          <cell r="AD541">
            <v>19859.186250000002</v>
          </cell>
          <cell r="AE541">
            <v>17962.930000000004</v>
          </cell>
          <cell r="AF541">
            <v>15954.322083333334</v>
          </cell>
          <cell r="AG541">
            <v>13857.802916666667</v>
          </cell>
          <cell r="AH541">
            <v>11664.377500000001</v>
          </cell>
          <cell r="AI541">
            <v>9333.4162500000002</v>
          </cell>
          <cell r="AJ541">
            <v>6856.5383333333339</v>
          </cell>
          <cell r="AK541">
            <v>4226.487916666666</v>
          </cell>
          <cell r="AL541">
            <v>1436.2020833333333</v>
          </cell>
          <cell r="AM541">
            <v>0</v>
          </cell>
          <cell r="AN541">
            <v>0</v>
          </cell>
          <cell r="AO541">
            <v>0</v>
          </cell>
          <cell r="AR541" t="str">
            <v>42b</v>
          </cell>
        </row>
        <row r="542">
          <cell r="R542">
            <v>0</v>
          </cell>
          <cell r="S542">
            <v>0</v>
          </cell>
          <cell r="T542">
            <v>0</v>
          </cell>
          <cell r="U542">
            <v>0</v>
          </cell>
          <cell r="V542">
            <v>0</v>
          </cell>
          <cell r="W542">
            <v>0</v>
          </cell>
          <cell r="X542">
            <v>0</v>
          </cell>
          <cell r="Y542">
            <v>0</v>
          </cell>
          <cell r="Z542">
            <v>0</v>
          </cell>
          <cell r="AA542">
            <v>0</v>
          </cell>
          <cell r="AB542">
            <v>0</v>
          </cell>
          <cell r="AC542">
            <v>0</v>
          </cell>
          <cell r="AD542">
            <v>0</v>
          </cell>
          <cell r="AE542">
            <v>0</v>
          </cell>
          <cell r="AF542">
            <v>0</v>
          </cell>
          <cell r="AG542">
            <v>0</v>
          </cell>
          <cell r="AH542">
            <v>0</v>
          </cell>
          <cell r="AI542">
            <v>0</v>
          </cell>
          <cell r="AJ542">
            <v>0</v>
          </cell>
          <cell r="AK542">
            <v>0</v>
          </cell>
          <cell r="AL542">
            <v>0</v>
          </cell>
          <cell r="AM542">
            <v>0</v>
          </cell>
          <cell r="AN542">
            <v>0</v>
          </cell>
          <cell r="AO542">
            <v>0</v>
          </cell>
          <cell r="AR542" t="str">
            <v>42b</v>
          </cell>
        </row>
        <row r="543">
          <cell r="R543">
            <v>0</v>
          </cell>
          <cell r="S543">
            <v>0</v>
          </cell>
          <cell r="T543">
            <v>0</v>
          </cell>
          <cell r="U543">
            <v>0</v>
          </cell>
          <cell r="V543">
            <v>0</v>
          </cell>
          <cell r="W543">
            <v>0</v>
          </cell>
          <cell r="X543">
            <v>0</v>
          </cell>
          <cell r="Y543">
            <v>0</v>
          </cell>
          <cell r="Z543">
            <v>0</v>
          </cell>
          <cell r="AA543">
            <v>0</v>
          </cell>
          <cell r="AB543">
            <v>0</v>
          </cell>
          <cell r="AC543">
            <v>0</v>
          </cell>
          <cell r="AD543">
            <v>122599.75958333333</v>
          </cell>
          <cell r="AE543">
            <v>110326.85541666667</v>
          </cell>
          <cell r="AF543">
            <v>97565.99791666666</v>
          </cell>
          <cell r="AG543">
            <v>84310.336250000008</v>
          </cell>
          <cell r="AH543">
            <v>70476.13416666667</v>
          </cell>
          <cell r="AI543">
            <v>55978.431666666671</v>
          </cell>
          <cell r="AJ543">
            <v>40808.372083333335</v>
          </cell>
          <cell r="AK543">
            <v>24966.861249999998</v>
          </cell>
          <cell r="AL543">
            <v>8439.7195833333335</v>
          </cell>
          <cell r="AM543">
            <v>0</v>
          </cell>
          <cell r="AN543">
            <v>0</v>
          </cell>
          <cell r="AO543">
            <v>0</v>
          </cell>
          <cell r="AR543" t="str">
            <v>42b</v>
          </cell>
        </row>
        <row r="544">
          <cell r="R544">
            <v>0</v>
          </cell>
          <cell r="S544">
            <v>0</v>
          </cell>
          <cell r="T544">
            <v>0</v>
          </cell>
          <cell r="U544">
            <v>0</v>
          </cell>
          <cell r="V544">
            <v>0</v>
          </cell>
          <cell r="W544">
            <v>0</v>
          </cell>
          <cell r="X544">
            <v>0</v>
          </cell>
          <cell r="Y544">
            <v>0</v>
          </cell>
          <cell r="Z544">
            <v>0</v>
          </cell>
          <cell r="AA544">
            <v>0</v>
          </cell>
          <cell r="AB544">
            <v>0</v>
          </cell>
          <cell r="AC544">
            <v>0</v>
          </cell>
          <cell r="AD544">
            <v>466.48750000000001</v>
          </cell>
          <cell r="AE544">
            <v>155.49583333333334</v>
          </cell>
          <cell r="AF544">
            <v>0</v>
          </cell>
          <cell r="AG544">
            <v>0</v>
          </cell>
          <cell r="AH544">
            <v>0</v>
          </cell>
          <cell r="AI544">
            <v>0</v>
          </cell>
          <cell r="AJ544">
            <v>0</v>
          </cell>
          <cell r="AK544">
            <v>0</v>
          </cell>
          <cell r="AL544">
            <v>0</v>
          </cell>
          <cell r="AM544">
            <v>0</v>
          </cell>
          <cell r="AN544">
            <v>0</v>
          </cell>
          <cell r="AO544">
            <v>0</v>
          </cell>
          <cell r="AR544" t="str">
            <v>42b</v>
          </cell>
        </row>
        <row r="545">
          <cell r="R545">
            <v>0</v>
          </cell>
          <cell r="S545">
            <v>0</v>
          </cell>
          <cell r="T545">
            <v>0</v>
          </cell>
          <cell r="U545">
            <v>0</v>
          </cell>
          <cell r="V545">
            <v>0</v>
          </cell>
          <cell r="W545">
            <v>0</v>
          </cell>
          <cell r="X545">
            <v>0</v>
          </cell>
          <cell r="Y545">
            <v>0</v>
          </cell>
          <cell r="Z545">
            <v>0</v>
          </cell>
          <cell r="AA545">
            <v>0</v>
          </cell>
          <cell r="AB545">
            <v>0</v>
          </cell>
          <cell r="AC545">
            <v>0</v>
          </cell>
          <cell r="AD545">
            <v>1523.5062499999997</v>
          </cell>
          <cell r="AE545">
            <v>507.83541666666662</v>
          </cell>
          <cell r="AF545">
            <v>0</v>
          </cell>
          <cell r="AG545">
            <v>0</v>
          </cell>
          <cell r="AH545">
            <v>0</v>
          </cell>
          <cell r="AI545">
            <v>0</v>
          </cell>
          <cell r="AJ545">
            <v>0</v>
          </cell>
          <cell r="AK545">
            <v>0</v>
          </cell>
          <cell r="AL545">
            <v>0</v>
          </cell>
          <cell r="AM545">
            <v>0</v>
          </cell>
          <cell r="AN545">
            <v>0</v>
          </cell>
          <cell r="AO545">
            <v>0</v>
          </cell>
          <cell r="AR545" t="str">
            <v>42b</v>
          </cell>
        </row>
        <row r="546">
          <cell r="R546">
            <v>0</v>
          </cell>
          <cell r="S546">
            <v>0</v>
          </cell>
          <cell r="T546">
            <v>0</v>
          </cell>
          <cell r="U546">
            <v>0</v>
          </cell>
          <cell r="V546">
            <v>0</v>
          </cell>
          <cell r="W546">
            <v>0</v>
          </cell>
          <cell r="X546">
            <v>0</v>
          </cell>
          <cell r="Y546">
            <v>0</v>
          </cell>
          <cell r="Z546">
            <v>0</v>
          </cell>
          <cell r="AA546">
            <v>0</v>
          </cell>
          <cell r="AB546">
            <v>0</v>
          </cell>
          <cell r="AC546">
            <v>0</v>
          </cell>
          <cell r="AD546">
            <v>610.04875000000004</v>
          </cell>
          <cell r="AE546">
            <v>203.34958333333336</v>
          </cell>
          <cell r="AF546">
            <v>0</v>
          </cell>
          <cell r="AG546">
            <v>0</v>
          </cell>
          <cell r="AH546">
            <v>0</v>
          </cell>
          <cell r="AI546">
            <v>0</v>
          </cell>
          <cell r="AJ546">
            <v>0</v>
          </cell>
          <cell r="AK546">
            <v>0</v>
          </cell>
          <cell r="AL546">
            <v>0</v>
          </cell>
          <cell r="AM546">
            <v>0</v>
          </cell>
          <cell r="AN546">
            <v>0</v>
          </cell>
          <cell r="AO546">
            <v>0</v>
          </cell>
          <cell r="AR546" t="str">
            <v>42b</v>
          </cell>
        </row>
        <row r="547">
          <cell r="R547">
            <v>2251.12</v>
          </cell>
          <cell r="S547">
            <v>2421.48</v>
          </cell>
          <cell r="T547">
            <v>2592.94</v>
          </cell>
          <cell r="U547">
            <v>547.96</v>
          </cell>
          <cell r="V547">
            <v>585.30999999999995</v>
          </cell>
          <cell r="W547">
            <v>670.34</v>
          </cell>
          <cell r="X547">
            <v>755.99</v>
          </cell>
          <cell r="Y547">
            <v>854.57</v>
          </cell>
          <cell r="Z547">
            <v>953.62</v>
          </cell>
          <cell r="AA547">
            <v>1052.67</v>
          </cell>
          <cell r="AB547">
            <v>1158.3699999999999</v>
          </cell>
          <cell r="AC547">
            <v>1270.51</v>
          </cell>
          <cell r="AD547">
            <v>1538.823333333333</v>
          </cell>
          <cell r="AE547">
            <v>1634.2070833333335</v>
          </cell>
          <cell r="AF547">
            <v>1732.4949999999999</v>
          </cell>
          <cell r="AG547">
            <v>1749.5345833333331</v>
          </cell>
          <cell r="AH547">
            <v>1683.1145833333333</v>
          </cell>
          <cell r="AI547">
            <v>1619.4266666666665</v>
          </cell>
          <cell r="AJ547">
            <v>1561.6929166666669</v>
          </cell>
          <cell r="AK547">
            <v>1509.1949999999999</v>
          </cell>
          <cell r="AL547">
            <v>1462.1516666666666</v>
          </cell>
          <cell r="AM547">
            <v>1416.7137499999999</v>
          </cell>
          <cell r="AN547">
            <v>1360.3158333333333</v>
          </cell>
          <cell r="AO547">
            <v>1293.3712500000001</v>
          </cell>
          <cell r="AR547" t="str">
            <v>42b</v>
          </cell>
        </row>
        <row r="548">
          <cell r="R548">
            <v>0</v>
          </cell>
          <cell r="S548">
            <v>0</v>
          </cell>
          <cell r="T548">
            <v>0</v>
          </cell>
          <cell r="U548">
            <v>0</v>
          </cell>
          <cell r="V548">
            <v>0</v>
          </cell>
          <cell r="W548">
            <v>0</v>
          </cell>
          <cell r="X548">
            <v>0</v>
          </cell>
          <cell r="Y548">
            <v>0</v>
          </cell>
          <cell r="Z548">
            <v>0</v>
          </cell>
          <cell r="AA548">
            <v>0</v>
          </cell>
          <cell r="AB548">
            <v>0</v>
          </cell>
          <cell r="AC548">
            <v>0</v>
          </cell>
          <cell r="AD548">
            <v>0</v>
          </cell>
          <cell r="AE548">
            <v>0</v>
          </cell>
          <cell r="AF548">
            <v>0</v>
          </cell>
          <cell r="AG548">
            <v>0</v>
          </cell>
          <cell r="AH548">
            <v>0</v>
          </cell>
          <cell r="AI548">
            <v>0</v>
          </cell>
          <cell r="AJ548">
            <v>0</v>
          </cell>
          <cell r="AK548">
            <v>0</v>
          </cell>
          <cell r="AL548">
            <v>0</v>
          </cell>
          <cell r="AM548">
            <v>0</v>
          </cell>
          <cell r="AN548">
            <v>0</v>
          </cell>
          <cell r="AO548">
            <v>0</v>
          </cell>
          <cell r="AR548" t="str">
            <v>57</v>
          </cell>
        </row>
        <row r="549">
          <cell r="R549">
            <v>0</v>
          </cell>
          <cell r="S549">
            <v>0</v>
          </cell>
          <cell r="T549">
            <v>0</v>
          </cell>
          <cell r="U549">
            <v>0</v>
          </cell>
          <cell r="V549">
            <v>0</v>
          </cell>
          <cell r="W549">
            <v>0</v>
          </cell>
          <cell r="X549">
            <v>0</v>
          </cell>
          <cell r="Y549">
            <v>0</v>
          </cell>
          <cell r="Z549">
            <v>0</v>
          </cell>
          <cell r="AA549">
            <v>0</v>
          </cell>
          <cell r="AB549">
            <v>0</v>
          </cell>
          <cell r="AC549">
            <v>0</v>
          </cell>
          <cell r="AD549">
            <v>198404.83666666667</v>
          </cell>
          <cell r="AE549">
            <v>181053.21333333335</v>
          </cell>
          <cell r="AF549">
            <v>162169.82999999999</v>
          </cell>
          <cell r="AG549">
            <v>141235.46249999999</v>
          </cell>
          <cell r="AH549">
            <v>118629.29875</v>
          </cell>
          <cell r="AI549">
            <v>94645.611666666649</v>
          </cell>
          <cell r="AJ549">
            <v>69469.34166666666</v>
          </cell>
          <cell r="AK549">
            <v>43132.210416666669</v>
          </cell>
          <cell r="AL549">
            <v>14817.407500000001</v>
          </cell>
          <cell r="AM549">
            <v>0</v>
          </cell>
          <cell r="AN549">
            <v>0</v>
          </cell>
          <cell r="AO549">
            <v>0</v>
          </cell>
          <cell r="AR549" t="str">
            <v>42b</v>
          </cell>
        </row>
        <row r="550">
          <cell r="R550">
            <v>1110465.52</v>
          </cell>
          <cell r="S550">
            <v>1052019.94</v>
          </cell>
          <cell r="T550">
            <v>993574.36</v>
          </cell>
          <cell r="U550">
            <v>935128.78</v>
          </cell>
          <cell r="V550">
            <v>876683.2</v>
          </cell>
          <cell r="W550">
            <v>818237.62</v>
          </cell>
          <cell r="X550">
            <v>759792.04</v>
          </cell>
          <cell r="Y550">
            <v>701346.46</v>
          </cell>
          <cell r="Z550">
            <v>642900.88</v>
          </cell>
          <cell r="AA550">
            <v>584455.30000000005</v>
          </cell>
          <cell r="AB550">
            <v>526009.72</v>
          </cell>
          <cell r="AC550">
            <v>467564.14</v>
          </cell>
          <cell r="AD550">
            <v>1422862.8908333331</v>
          </cell>
          <cell r="AE550">
            <v>1368920.3824999998</v>
          </cell>
          <cell r="AF550">
            <v>1314977.8741666665</v>
          </cell>
          <cell r="AG550">
            <v>1261035.3658333332</v>
          </cell>
          <cell r="AH550">
            <v>1207092.8574999997</v>
          </cell>
          <cell r="AI550">
            <v>1153150.3491666664</v>
          </cell>
          <cell r="AJ550">
            <v>1099207.8408333331</v>
          </cell>
          <cell r="AK550">
            <v>1045265.3324999997</v>
          </cell>
          <cell r="AL550">
            <v>991322.82416666672</v>
          </cell>
          <cell r="AM550">
            <v>935128.78000000026</v>
          </cell>
          <cell r="AN550">
            <v>876683.20000000007</v>
          </cell>
          <cell r="AO550">
            <v>818237.62000000011</v>
          </cell>
          <cell r="AR550" t="str">
            <v>42b</v>
          </cell>
        </row>
        <row r="551">
          <cell r="R551">
            <v>2516694.11</v>
          </cell>
          <cell r="S551">
            <v>2514406.21</v>
          </cell>
          <cell r="T551">
            <v>2540904</v>
          </cell>
          <cell r="U551">
            <v>2561866.94</v>
          </cell>
          <cell r="V551">
            <v>2585187.73</v>
          </cell>
          <cell r="W551">
            <v>2611049.2000000002</v>
          </cell>
          <cell r="X551">
            <v>2635145.65</v>
          </cell>
          <cell r="Y551">
            <v>2657351.29</v>
          </cell>
          <cell r="Z551">
            <v>2684597.83</v>
          </cell>
          <cell r="AA551">
            <v>2707572.31</v>
          </cell>
          <cell r="AB551">
            <v>2731541.11</v>
          </cell>
          <cell r="AC551">
            <v>2754197.16</v>
          </cell>
          <cell r="AD551">
            <v>2285419.8887499999</v>
          </cell>
          <cell r="AE551">
            <v>2324387.2845833334</v>
          </cell>
          <cell r="AF551">
            <v>2360929.1199999996</v>
          </cell>
          <cell r="AG551">
            <v>2395744.9737499999</v>
          </cell>
          <cell r="AH551">
            <v>2428728.3020833335</v>
          </cell>
          <cell r="AI551">
            <v>2460929.3041666667</v>
          </cell>
          <cell r="AJ551">
            <v>2492775.9775</v>
          </cell>
          <cell r="AK551">
            <v>2521284.0020833332</v>
          </cell>
          <cell r="AL551">
            <v>2546407.552083333</v>
          </cell>
          <cell r="AM551">
            <v>2570117.7137499992</v>
          </cell>
          <cell r="AN551">
            <v>2592618.1920833332</v>
          </cell>
          <cell r="AO551">
            <v>2614406.0704166666</v>
          </cell>
          <cell r="AR551" t="str">
            <v>42b</v>
          </cell>
        </row>
        <row r="552">
          <cell r="R552">
            <v>-546253.89</v>
          </cell>
          <cell r="S552">
            <v>-570038.09</v>
          </cell>
          <cell r="T552">
            <v>-594336.16</v>
          </cell>
          <cell r="U552">
            <v>-619044.41</v>
          </cell>
          <cell r="V552">
            <v>-644242.18999999994</v>
          </cell>
          <cell r="W552">
            <v>-670021.47</v>
          </cell>
          <cell r="X552">
            <v>-696302.97</v>
          </cell>
          <cell r="Y552">
            <v>-723237.05</v>
          </cell>
          <cell r="Z552">
            <v>-750946.19</v>
          </cell>
          <cell r="AA552">
            <v>-779308.59</v>
          </cell>
          <cell r="AB552">
            <v>-808592.67</v>
          </cell>
          <cell r="AC552">
            <v>-838748.3</v>
          </cell>
          <cell r="AD552">
            <v>-414960.46458333329</v>
          </cell>
          <cell r="AE552">
            <v>-435768.79374999995</v>
          </cell>
          <cell r="AF552">
            <v>-457090.51833333325</v>
          </cell>
          <cell r="AG552">
            <v>-478922.6645833333</v>
          </cell>
          <cell r="AH552">
            <v>-501260.53250000003</v>
          </cell>
          <cell r="AI552">
            <v>-524127.5404166666</v>
          </cell>
          <cell r="AJ552">
            <v>-547551.69000000006</v>
          </cell>
          <cell r="AK552">
            <v>-571538.11124999996</v>
          </cell>
          <cell r="AL552">
            <v>-596100.13249999995</v>
          </cell>
          <cell r="AM552">
            <v>-621249.27541666664</v>
          </cell>
          <cell r="AN552">
            <v>-647004.26958333328</v>
          </cell>
          <cell r="AO552">
            <v>-673397.01124999998</v>
          </cell>
          <cell r="AR552" t="str">
            <v>42b</v>
          </cell>
        </row>
        <row r="553">
          <cell r="R553">
            <v>-29668756.66</v>
          </cell>
          <cell r="S553">
            <v>-31990634.66</v>
          </cell>
          <cell r="T553">
            <v>-34293247.659999996</v>
          </cell>
          <cell r="U553">
            <v>-14876593.939999999</v>
          </cell>
          <cell r="V553">
            <v>-15891070.939999999</v>
          </cell>
          <cell r="W553">
            <v>-16850073.940000001</v>
          </cell>
          <cell r="X553">
            <v>-17879874.940000001</v>
          </cell>
          <cell r="Y553">
            <v>-18924726.940000001</v>
          </cell>
          <cell r="Z553">
            <v>-19927070.940000001</v>
          </cell>
          <cell r="AA553">
            <v>-21087276.940000001</v>
          </cell>
          <cell r="AB553">
            <v>-22387936.940000001</v>
          </cell>
          <cell r="AC553">
            <v>-23825224.940000001</v>
          </cell>
          <cell r="AD553">
            <v>-16284323.690416664</v>
          </cell>
          <cell r="AE553">
            <v>-18283141.755833331</v>
          </cell>
          <cell r="AF553">
            <v>-20494581.993333332</v>
          </cell>
          <cell r="AG553">
            <v>-21782981.379999999</v>
          </cell>
          <cell r="AH553">
            <v>-22135307.611666668</v>
          </cell>
          <cell r="AI553">
            <v>-22410751.926666666</v>
          </cell>
          <cell r="AJ553">
            <v>-22611282.283333331</v>
          </cell>
          <cell r="AK553">
            <v>-22737795.515000001</v>
          </cell>
          <cell r="AL553">
            <v>-22791515.454999998</v>
          </cell>
          <cell r="AM553">
            <v>-22770504.811666667</v>
          </cell>
          <cell r="AN553">
            <v>-22648772.126666665</v>
          </cell>
          <cell r="AO553">
            <v>-22428341.399999995</v>
          </cell>
          <cell r="AR553" t="str">
            <v>57</v>
          </cell>
        </row>
        <row r="554">
          <cell r="R554">
            <v>132630689</v>
          </cell>
          <cell r="S554">
            <v>132630689</v>
          </cell>
          <cell r="T554">
            <v>130528689</v>
          </cell>
          <cell r="U554">
            <v>130528689</v>
          </cell>
          <cell r="V554">
            <v>130528689</v>
          </cell>
          <cell r="W554">
            <v>128228689</v>
          </cell>
          <cell r="X554">
            <v>128228689</v>
          </cell>
          <cell r="Y554">
            <v>128228689</v>
          </cell>
          <cell r="Z554">
            <v>125340689</v>
          </cell>
          <cell r="AA554">
            <v>125340689</v>
          </cell>
          <cell r="AB554">
            <v>125340689</v>
          </cell>
          <cell r="AC554">
            <v>116578689</v>
          </cell>
          <cell r="AD554">
            <v>152345439</v>
          </cell>
          <cell r="AE554">
            <v>149681605.66666666</v>
          </cell>
          <cell r="AF554">
            <v>147167147.33333334</v>
          </cell>
          <cell r="AG554">
            <v>144802064</v>
          </cell>
          <cell r="AH554">
            <v>142436980.66666666</v>
          </cell>
          <cell r="AI554">
            <v>140207105.66666666</v>
          </cell>
          <cell r="AJ554">
            <v>138112439</v>
          </cell>
          <cell r="AK554">
            <v>136017772.33333334</v>
          </cell>
          <cell r="AL554">
            <v>134005730.66666667</v>
          </cell>
          <cell r="AM554">
            <v>132076314</v>
          </cell>
          <cell r="AN554">
            <v>130146897.33333333</v>
          </cell>
          <cell r="AO554">
            <v>128513355.66666667</v>
          </cell>
          <cell r="AR554" t="str">
            <v>62</v>
          </cell>
        </row>
        <row r="555">
          <cell r="R555">
            <v>20644968.550000001</v>
          </cell>
          <cell r="S555">
            <v>20675599.039999999</v>
          </cell>
          <cell r="T555">
            <v>20675818.07</v>
          </cell>
          <cell r="U555">
            <v>20482287.300000001</v>
          </cell>
          <cell r="V555">
            <v>20531875.629999999</v>
          </cell>
          <cell r="W555">
            <v>17515346.809999999</v>
          </cell>
          <cell r="X555">
            <v>17526988.370000001</v>
          </cell>
          <cell r="Y555">
            <v>18079731.960000001</v>
          </cell>
          <cell r="Z555">
            <v>17954000.68</v>
          </cell>
          <cell r="AA555">
            <v>18024557.469999999</v>
          </cell>
          <cell r="AB555">
            <v>18159028.210000001</v>
          </cell>
          <cell r="AC555">
            <v>18393186.82</v>
          </cell>
          <cell r="AD555">
            <v>2572328.0537500004</v>
          </cell>
          <cell r="AE555">
            <v>4294018.37</v>
          </cell>
          <cell r="AF555">
            <v>6016994.0829166668</v>
          </cell>
          <cell r="AG555">
            <v>7731915.1400000006</v>
          </cell>
          <cell r="AH555">
            <v>9440838.5954166669</v>
          </cell>
          <cell r="AI555">
            <v>11026139.530416666</v>
          </cell>
          <cell r="AJ555">
            <v>12486236.829583332</v>
          </cell>
          <cell r="AK555">
            <v>13969850.176666664</v>
          </cell>
          <cell r="AL555">
            <v>15471255.703333333</v>
          </cell>
          <cell r="AM555">
            <v>16970362.292916667</v>
          </cell>
          <cell r="AN555">
            <v>18478011.696249999</v>
          </cell>
          <cell r="AO555">
            <v>19144960.140416671</v>
          </cell>
          <cell r="AQ555" t="str">
            <v xml:space="preserve"> </v>
          </cell>
          <cell r="AR555" t="str">
            <v>62</v>
          </cell>
        </row>
        <row r="556">
          <cell r="Z556">
            <v>-342056.68</v>
          </cell>
          <cell r="AA556">
            <v>-342056.68</v>
          </cell>
          <cell r="AB556">
            <v>-342056.68</v>
          </cell>
          <cell r="AC556">
            <v>-449815.01</v>
          </cell>
          <cell r="AK556">
            <v>0</v>
          </cell>
          <cell r="AL556">
            <v>-14252.361666666666</v>
          </cell>
          <cell r="AM556">
            <v>-42757.084999999999</v>
          </cell>
          <cell r="AN556">
            <v>-71261.808333333334</v>
          </cell>
          <cell r="AO556">
            <v>-104256.46208333333</v>
          </cell>
          <cell r="AQ556" t="str">
            <v xml:space="preserve"> </v>
          </cell>
          <cell r="AR556" t="str">
            <v>62</v>
          </cell>
        </row>
        <row r="557">
          <cell r="R557">
            <v>20230047</v>
          </cell>
          <cell r="S557">
            <v>27284693</v>
          </cell>
          <cell r="T557">
            <v>32366142</v>
          </cell>
          <cell r="U557">
            <v>35973453</v>
          </cell>
          <cell r="V557">
            <v>20878377</v>
          </cell>
          <cell r="W557">
            <v>24258354</v>
          </cell>
          <cell r="X557">
            <v>24258354</v>
          </cell>
          <cell r="Y557">
            <v>24258354</v>
          </cell>
          <cell r="Z557">
            <v>24258354</v>
          </cell>
          <cell r="AA557">
            <v>24258354</v>
          </cell>
          <cell r="AB557">
            <v>24258354</v>
          </cell>
          <cell r="AC557">
            <v>24107660</v>
          </cell>
          <cell r="AD557">
            <v>5189181.875</v>
          </cell>
          <cell r="AE557">
            <v>7168962.708333333</v>
          </cell>
          <cell r="AF557">
            <v>9654414.166666666</v>
          </cell>
          <cell r="AG557">
            <v>12501897.291666666</v>
          </cell>
          <cell r="AH557">
            <v>14870723.541666666</v>
          </cell>
          <cell r="AI557">
            <v>16751420.666666666</v>
          </cell>
          <cell r="AJ557">
            <v>18753801.291666668</v>
          </cell>
          <cell r="AK557">
            <v>20688467.875</v>
          </cell>
          <cell r="AL557">
            <v>22399705.833333332</v>
          </cell>
          <cell r="AM557">
            <v>23695192.083333332</v>
          </cell>
          <cell r="AN557">
            <v>24635574.291666668</v>
          </cell>
          <cell r="AO557">
            <v>25290599.416666668</v>
          </cell>
          <cell r="AR557" t="str">
            <v>57</v>
          </cell>
        </row>
        <row r="558">
          <cell r="R558">
            <v>-20230047</v>
          </cell>
          <cell r="S558">
            <v>-27284693</v>
          </cell>
          <cell r="T558">
            <v>-32366142</v>
          </cell>
          <cell r="U558">
            <v>-35973453</v>
          </cell>
          <cell r="V558">
            <v>-20878377</v>
          </cell>
          <cell r="W558">
            <v>-24258354</v>
          </cell>
          <cell r="X558">
            <v>-24258354</v>
          </cell>
          <cell r="Y558">
            <v>-24258354</v>
          </cell>
          <cell r="Z558">
            <v>-24258354</v>
          </cell>
          <cell r="AA558">
            <v>-24258354</v>
          </cell>
          <cell r="AB558">
            <v>-24258354</v>
          </cell>
          <cell r="AC558">
            <v>-24107660</v>
          </cell>
          <cell r="AD558">
            <v>-5189181.875</v>
          </cell>
          <cell r="AE558">
            <v>-7168962.708333333</v>
          </cell>
          <cell r="AF558">
            <v>-9654414.166666666</v>
          </cell>
          <cell r="AG558">
            <v>-12501897.291666666</v>
          </cell>
          <cell r="AH558">
            <v>-14870723.541666666</v>
          </cell>
          <cell r="AI558">
            <v>-16751420.666666666</v>
          </cell>
          <cell r="AJ558">
            <v>-18753801.291666668</v>
          </cell>
          <cell r="AK558">
            <v>-20688467.875</v>
          </cell>
          <cell r="AL558">
            <v>-22399705.833333332</v>
          </cell>
          <cell r="AM558">
            <v>-23695192.083333332</v>
          </cell>
          <cell r="AN558">
            <v>-24635574.291666668</v>
          </cell>
          <cell r="AO558">
            <v>-25290599.416666668</v>
          </cell>
          <cell r="AR558" t="str">
            <v>57</v>
          </cell>
        </row>
        <row r="559">
          <cell r="X559">
            <v>2999706</v>
          </cell>
          <cell r="Y559">
            <v>2085564</v>
          </cell>
          <cell r="Z559">
            <v>2433033</v>
          </cell>
          <cell r="AA559">
            <v>6994196</v>
          </cell>
          <cell r="AB559">
            <v>8753755</v>
          </cell>
          <cell r="AC559">
            <v>10699634</v>
          </cell>
          <cell r="AG559">
            <v>0</v>
          </cell>
          <cell r="AH559">
            <v>0</v>
          </cell>
          <cell r="AI559">
            <v>0</v>
          </cell>
          <cell r="AJ559">
            <v>124987.75</v>
          </cell>
          <cell r="AK559">
            <v>336874</v>
          </cell>
          <cell r="AL559">
            <v>525148.875</v>
          </cell>
          <cell r="AM559">
            <v>917950.08333333337</v>
          </cell>
          <cell r="AN559">
            <v>1574114.7083333333</v>
          </cell>
          <cell r="AO559">
            <v>2384672.5833333335</v>
          </cell>
          <cell r="AR559" t="str">
            <v>57</v>
          </cell>
        </row>
        <row r="560">
          <cell r="X560">
            <v>-2999706</v>
          </cell>
          <cell r="Y560">
            <v>-2085564</v>
          </cell>
          <cell r="Z560">
            <v>-2433033</v>
          </cell>
          <cell r="AA560">
            <v>-6994196</v>
          </cell>
          <cell r="AB560">
            <v>-8753755</v>
          </cell>
          <cell r="AC560">
            <v>-10699634</v>
          </cell>
          <cell r="AG560">
            <v>0</v>
          </cell>
          <cell r="AH560">
            <v>0</v>
          </cell>
          <cell r="AI560">
            <v>0</v>
          </cell>
          <cell r="AJ560">
            <v>-124987.75</v>
          </cell>
          <cell r="AK560">
            <v>-336874</v>
          </cell>
          <cell r="AL560">
            <v>-525148.875</v>
          </cell>
          <cell r="AM560">
            <v>-917950.08333333337</v>
          </cell>
          <cell r="AN560">
            <v>-1574114.7083333333</v>
          </cell>
          <cell r="AO560">
            <v>-2384672.5833333335</v>
          </cell>
          <cell r="AR560" t="str">
            <v>57</v>
          </cell>
        </row>
        <row r="561">
          <cell r="R561">
            <v>40142464</v>
          </cell>
          <cell r="S561">
            <v>40099138</v>
          </cell>
          <cell r="T561">
            <v>40149952</v>
          </cell>
          <cell r="U561">
            <v>40186031</v>
          </cell>
          <cell r="V561">
            <v>37563523.5</v>
          </cell>
          <cell r="W561">
            <v>24398243</v>
          </cell>
          <cell r="X561">
            <v>27397949</v>
          </cell>
          <cell r="Y561">
            <v>26483807</v>
          </cell>
          <cell r="Z561">
            <v>26831276</v>
          </cell>
          <cell r="AA561">
            <v>31392439</v>
          </cell>
          <cell r="AB561">
            <v>33151998</v>
          </cell>
          <cell r="AC561">
            <v>35022529</v>
          </cell>
          <cell r="AD561">
            <v>5006711.083333333</v>
          </cell>
          <cell r="AE561">
            <v>8350111.166666667</v>
          </cell>
          <cell r="AF561">
            <v>11693823.25</v>
          </cell>
          <cell r="AG561">
            <v>15041155.875</v>
          </cell>
          <cell r="AH561">
            <v>18280720.645833332</v>
          </cell>
          <cell r="AI561">
            <v>20862460.916666668</v>
          </cell>
          <cell r="AJ561">
            <v>23020635.583333332</v>
          </cell>
          <cell r="AK561">
            <v>25265708.75</v>
          </cell>
          <cell r="AL561">
            <v>27487170.541666668</v>
          </cell>
          <cell r="AM561">
            <v>29913158.666666668</v>
          </cell>
          <cell r="AN561">
            <v>32602510.208333332</v>
          </cell>
          <cell r="AO561">
            <v>33776061.291666664</v>
          </cell>
          <cell r="AR561" t="str">
            <v>57</v>
          </cell>
        </row>
        <row r="562">
          <cell r="R562">
            <v>-40142464</v>
          </cell>
          <cell r="S562">
            <v>-40099138</v>
          </cell>
          <cell r="T562">
            <v>-40149952</v>
          </cell>
          <cell r="U562">
            <v>-40186031</v>
          </cell>
          <cell r="V562">
            <v>-37563523.5</v>
          </cell>
          <cell r="W562">
            <v>-24398243</v>
          </cell>
          <cell r="X562">
            <v>-27397949</v>
          </cell>
          <cell r="Y562">
            <v>-26483807</v>
          </cell>
          <cell r="Z562">
            <v>-26831276</v>
          </cell>
          <cell r="AA562">
            <v>-31392439</v>
          </cell>
          <cell r="AB562">
            <v>-33151998</v>
          </cell>
          <cell r="AC562">
            <v>-35022529</v>
          </cell>
          <cell r="AD562">
            <v>-5006711.083333333</v>
          </cell>
          <cell r="AE562">
            <v>-8350111.166666667</v>
          </cell>
          <cell r="AF562">
            <v>-11693823.25</v>
          </cell>
          <cell r="AG562">
            <v>-15041155.875</v>
          </cell>
          <cell r="AH562">
            <v>-18280720.645833332</v>
          </cell>
          <cell r="AI562">
            <v>-20862460.916666668</v>
          </cell>
          <cell r="AJ562">
            <v>-23020635.583333332</v>
          </cell>
          <cell r="AK562">
            <v>-25265708.75</v>
          </cell>
          <cell r="AL562">
            <v>-27487170.541666668</v>
          </cell>
          <cell r="AM562">
            <v>-29913158.666666668</v>
          </cell>
          <cell r="AN562">
            <v>-32602510.208333332</v>
          </cell>
          <cell r="AO562">
            <v>-33776061.291666664</v>
          </cell>
          <cell r="AR562" t="str">
            <v>57</v>
          </cell>
        </row>
        <row r="563">
          <cell r="R563">
            <v>5052034</v>
          </cell>
          <cell r="S563">
            <v>12443543</v>
          </cell>
          <cell r="T563">
            <v>17474177</v>
          </cell>
          <cell r="U563">
            <v>21045962</v>
          </cell>
          <cell r="V563">
            <v>0</v>
          </cell>
          <cell r="W563">
            <v>2129178</v>
          </cell>
          <cell r="X563">
            <v>2129178</v>
          </cell>
          <cell r="Y563">
            <v>2129178</v>
          </cell>
          <cell r="Z563">
            <v>2129178</v>
          </cell>
          <cell r="AA563">
            <v>2129178</v>
          </cell>
          <cell r="AB563">
            <v>2129178</v>
          </cell>
          <cell r="AC563">
            <v>2053830</v>
          </cell>
          <cell r="AD563">
            <v>2556310.7058333331</v>
          </cell>
          <cell r="AE563">
            <v>3285293.0808333331</v>
          </cell>
          <cell r="AF563">
            <v>4531864.7474999996</v>
          </cell>
          <cell r="AG563">
            <v>6136870.5391666666</v>
          </cell>
          <cell r="AH563">
            <v>7013785.6224999996</v>
          </cell>
          <cell r="AI563">
            <v>6932279.3724999996</v>
          </cell>
          <cell r="AJ563">
            <v>6768652.4408333329</v>
          </cell>
          <cell r="AK563">
            <v>6603796.645833333</v>
          </cell>
          <cell r="AL563">
            <v>6437731.8079166664</v>
          </cell>
          <cell r="AM563">
            <v>6272895.833333333</v>
          </cell>
          <cell r="AN563">
            <v>6109883.333333333</v>
          </cell>
          <cell r="AO563">
            <v>5966047.458333333</v>
          </cell>
          <cell r="AR563" t="str">
            <v>57</v>
          </cell>
        </row>
        <row r="564">
          <cell r="R564">
            <v>0</v>
          </cell>
          <cell r="S564">
            <v>0</v>
          </cell>
          <cell r="T564">
            <v>0</v>
          </cell>
          <cell r="U564">
            <v>0</v>
          </cell>
          <cell r="V564">
            <v>0</v>
          </cell>
          <cell r="W564">
            <v>-2145936</v>
          </cell>
          <cell r="X564">
            <v>-2153621</v>
          </cell>
          <cell r="Y564">
            <v>-2160402</v>
          </cell>
          <cell r="Z564">
            <v>-2167402</v>
          </cell>
          <cell r="AA564">
            <v>-2175033</v>
          </cell>
          <cell r="AB564">
            <v>-2182418</v>
          </cell>
          <cell r="AC564">
            <v>-2113125</v>
          </cell>
          <cell r="AD564">
            <v>0</v>
          </cell>
          <cell r="AE564">
            <v>0</v>
          </cell>
          <cell r="AF564">
            <v>0</v>
          </cell>
          <cell r="AG564">
            <v>0</v>
          </cell>
          <cell r="AH564">
            <v>0</v>
          </cell>
          <cell r="AI564">
            <v>-89414</v>
          </cell>
          <cell r="AJ564">
            <v>-268562.20833333331</v>
          </cell>
          <cell r="AK564">
            <v>-448313.16666666669</v>
          </cell>
          <cell r="AL564">
            <v>-628638.33333333337</v>
          </cell>
          <cell r="AM564">
            <v>-809573.125</v>
          </cell>
          <cell r="AN564">
            <v>-991133.58333333337</v>
          </cell>
          <cell r="AO564">
            <v>-1170114.5416666667</v>
          </cell>
          <cell r="AR564" t="str">
            <v>57</v>
          </cell>
        </row>
        <row r="565">
          <cell r="R565">
            <v>0</v>
          </cell>
          <cell r="S565">
            <v>12306.32</v>
          </cell>
          <cell r="T565">
            <v>0</v>
          </cell>
          <cell r="U565">
            <v>0</v>
          </cell>
          <cell r="V565">
            <v>0</v>
          </cell>
          <cell r="W565">
            <v>0</v>
          </cell>
          <cell r="X565">
            <v>326.3</v>
          </cell>
          <cell r="Y565">
            <v>0</v>
          </cell>
          <cell r="Z565">
            <v>0</v>
          </cell>
          <cell r="AA565">
            <v>0</v>
          </cell>
          <cell r="AB565">
            <v>0</v>
          </cell>
          <cell r="AC565">
            <v>756890.39</v>
          </cell>
          <cell r="AD565">
            <v>0</v>
          </cell>
          <cell r="AE565">
            <v>512.76333333333332</v>
          </cell>
          <cell r="AF565">
            <v>1025.5266666666666</v>
          </cell>
          <cell r="AG565">
            <v>1025.5266666666666</v>
          </cell>
          <cell r="AH565">
            <v>1025.5266666666666</v>
          </cell>
          <cell r="AI565">
            <v>1025.5266666666666</v>
          </cell>
          <cell r="AJ565">
            <v>1039.1224999999999</v>
          </cell>
          <cell r="AK565">
            <v>1052.7183333333332</v>
          </cell>
          <cell r="AL565">
            <v>1052.7183333333332</v>
          </cell>
          <cell r="AM565">
            <v>1052.7183333333332</v>
          </cell>
          <cell r="AN565">
            <v>1052.7183333333332</v>
          </cell>
          <cell r="AO565">
            <v>32589.817916666667</v>
          </cell>
          <cell r="AR565" t="str">
            <v>62</v>
          </cell>
        </row>
        <row r="566">
          <cell r="R566">
            <v>29151744.850000001</v>
          </cell>
          <cell r="S566">
            <v>29144778.260000002</v>
          </cell>
          <cell r="T566">
            <v>29276658.600000001</v>
          </cell>
          <cell r="U566">
            <v>29330892.440000001</v>
          </cell>
          <cell r="V566">
            <v>29465078.859999999</v>
          </cell>
          <cell r="W566">
            <v>29304428.43</v>
          </cell>
          <cell r="X566">
            <v>29131689.41</v>
          </cell>
          <cell r="Y566">
            <v>28719797.670000002</v>
          </cell>
          <cell r="Z566">
            <v>28573744.390000001</v>
          </cell>
          <cell r="AA566">
            <v>28400736.719999999</v>
          </cell>
          <cell r="AB566">
            <v>28268559.57</v>
          </cell>
          <cell r="AC566">
            <v>28312670.879999999</v>
          </cell>
          <cell r="AD566">
            <v>27844010.175416667</v>
          </cell>
          <cell r="AE566">
            <v>28037787.065416668</v>
          </cell>
          <cell r="AF566">
            <v>28222793.547083333</v>
          </cell>
          <cell r="AG566">
            <v>28403546.280000001</v>
          </cell>
          <cell r="AH566">
            <v>28580101.407083333</v>
          </cell>
          <cell r="AI566">
            <v>28746036.315833334</v>
          </cell>
          <cell r="AJ566">
            <v>28890543.534166664</v>
          </cell>
          <cell r="AK566">
            <v>28993065.132083338</v>
          </cell>
          <cell r="AL566">
            <v>29045348.68041667</v>
          </cell>
          <cell r="AM566">
            <v>29047765.639999997</v>
          </cell>
          <cell r="AN566">
            <v>29009656.630833331</v>
          </cell>
          <cell r="AO566">
            <v>28954054.459583331</v>
          </cell>
          <cell r="AR566" t="str">
            <v>42b</v>
          </cell>
        </row>
        <row r="567">
          <cell r="R567">
            <v>1587484.24</v>
          </cell>
          <cell r="S567">
            <v>1523545.24</v>
          </cell>
          <cell r="T567">
            <v>1459606.24</v>
          </cell>
          <cell r="U567">
            <v>1395667.24</v>
          </cell>
          <cell r="V567">
            <v>1331728.24</v>
          </cell>
          <cell r="W567">
            <v>1267789.24</v>
          </cell>
          <cell r="X567">
            <v>1203850.24</v>
          </cell>
          <cell r="Y567">
            <v>1139911.24</v>
          </cell>
          <cell r="Z567">
            <v>1075972.24</v>
          </cell>
          <cell r="AA567">
            <v>1012033.24</v>
          </cell>
          <cell r="AB567">
            <v>948094.24</v>
          </cell>
          <cell r="AC567">
            <v>884155.24</v>
          </cell>
          <cell r="AD567">
            <v>1847207.7575000001</v>
          </cell>
          <cell r="AE567">
            <v>1795069.7558333331</v>
          </cell>
          <cell r="AF567">
            <v>1742931.7541666664</v>
          </cell>
          <cell r="AG567">
            <v>1690793.7524999997</v>
          </cell>
          <cell r="AH567">
            <v>1638655.7508333335</v>
          </cell>
          <cell r="AI567">
            <v>1586517.7491666668</v>
          </cell>
          <cell r="AJ567">
            <v>1534379.7474999998</v>
          </cell>
          <cell r="AK567">
            <v>1482241.7458333336</v>
          </cell>
          <cell r="AL567">
            <v>1430103.7441666666</v>
          </cell>
          <cell r="AM567">
            <v>1377965.7425000002</v>
          </cell>
          <cell r="AN567">
            <v>1325827.7408333335</v>
          </cell>
          <cell r="AO567">
            <v>1267789.24</v>
          </cell>
          <cell r="AR567" t="str">
            <v>57</v>
          </cell>
        </row>
        <row r="568">
          <cell r="R568">
            <v>1686169.24</v>
          </cell>
          <cell r="S568">
            <v>1636091.24</v>
          </cell>
          <cell r="T568">
            <v>1586013.24</v>
          </cell>
          <cell r="U568">
            <v>1535935.24</v>
          </cell>
          <cell r="V568">
            <v>1485857.24</v>
          </cell>
          <cell r="W568">
            <v>1435779.24</v>
          </cell>
          <cell r="X568">
            <v>1385701.24</v>
          </cell>
          <cell r="Y568">
            <v>1335623.24</v>
          </cell>
          <cell r="Z568">
            <v>1285545.24</v>
          </cell>
          <cell r="AA568">
            <v>1235467.24</v>
          </cell>
          <cell r="AB568">
            <v>1185389.24</v>
          </cell>
          <cell r="AC568">
            <v>1135311.24</v>
          </cell>
          <cell r="AD568">
            <v>1862726.7575000001</v>
          </cell>
          <cell r="AE568">
            <v>1824449.7558333331</v>
          </cell>
          <cell r="AF568">
            <v>1786172.7541666664</v>
          </cell>
          <cell r="AG568">
            <v>1747895.7524999997</v>
          </cell>
          <cell r="AH568">
            <v>1709618.7508333332</v>
          </cell>
          <cell r="AI568">
            <v>1671341.7491666665</v>
          </cell>
          <cell r="AJ568">
            <v>1633064.7474999998</v>
          </cell>
          <cell r="AK568">
            <v>1594787.7458333333</v>
          </cell>
          <cell r="AL568">
            <v>1556510.7441666666</v>
          </cell>
          <cell r="AM568">
            <v>1518233.7425000004</v>
          </cell>
          <cell r="AN568">
            <v>1479956.7408333335</v>
          </cell>
          <cell r="AO568">
            <v>1435779.24</v>
          </cell>
          <cell r="AQ568" t="str">
            <v xml:space="preserve">  </v>
          </cell>
          <cell r="AR568" t="str">
            <v xml:space="preserve"> </v>
          </cell>
        </row>
        <row r="569">
          <cell r="R569">
            <v>0</v>
          </cell>
          <cell r="S569">
            <v>0</v>
          </cell>
          <cell r="T569">
            <v>0</v>
          </cell>
          <cell r="U569">
            <v>0</v>
          </cell>
          <cell r="V569">
            <v>0</v>
          </cell>
          <cell r="W569">
            <v>0</v>
          </cell>
          <cell r="X569">
            <v>0</v>
          </cell>
          <cell r="Y569">
            <v>0</v>
          </cell>
          <cell r="Z569">
            <v>0</v>
          </cell>
          <cell r="AA569">
            <v>0</v>
          </cell>
          <cell r="AB569">
            <v>0</v>
          </cell>
          <cell r="AC569">
            <v>0</v>
          </cell>
          <cell r="AD569">
            <v>246672.16874999998</v>
          </cell>
          <cell r="AE569">
            <v>223140.73791666667</v>
          </cell>
          <cell r="AF569">
            <v>199846.80708333335</v>
          </cell>
          <cell r="AG569">
            <v>176552.87625</v>
          </cell>
          <cell r="AH569">
            <v>153258.94541666665</v>
          </cell>
          <cell r="AI569">
            <v>129810.98166666667</v>
          </cell>
          <cell r="AJ569">
            <v>106208.985</v>
          </cell>
          <cell r="AK569">
            <v>82606.988333333342</v>
          </cell>
          <cell r="AL569">
            <v>59004.991666666669</v>
          </cell>
          <cell r="AM569">
            <v>35402.995000000003</v>
          </cell>
          <cell r="AN569">
            <v>11800.998333333335</v>
          </cell>
          <cell r="AO569">
            <v>0</v>
          </cell>
          <cell r="AR569" t="str">
            <v>41b</v>
          </cell>
        </row>
        <row r="570">
          <cell r="R570">
            <v>0</v>
          </cell>
          <cell r="S570">
            <v>0</v>
          </cell>
          <cell r="T570">
            <v>0</v>
          </cell>
          <cell r="U570">
            <v>0</v>
          </cell>
          <cell r="V570">
            <v>0</v>
          </cell>
          <cell r="W570">
            <v>0</v>
          </cell>
          <cell r="X570">
            <v>0</v>
          </cell>
          <cell r="Y570">
            <v>0</v>
          </cell>
          <cell r="Z570">
            <v>0</v>
          </cell>
          <cell r="AA570">
            <v>0</v>
          </cell>
          <cell r="AB570">
            <v>0</v>
          </cell>
          <cell r="AC570">
            <v>0</v>
          </cell>
          <cell r="AD570">
            <v>0</v>
          </cell>
          <cell r="AE570">
            <v>0</v>
          </cell>
          <cell r="AF570">
            <v>0</v>
          </cell>
          <cell r="AG570">
            <v>0</v>
          </cell>
          <cell r="AH570">
            <v>0</v>
          </cell>
          <cell r="AI570">
            <v>0</v>
          </cell>
          <cell r="AJ570">
            <v>0</v>
          </cell>
          <cell r="AK570">
            <v>0</v>
          </cell>
          <cell r="AL570">
            <v>0</v>
          </cell>
          <cell r="AM570">
            <v>0</v>
          </cell>
          <cell r="AN570">
            <v>0</v>
          </cell>
          <cell r="AO570">
            <v>0</v>
          </cell>
          <cell r="AR570" t="str">
            <v>62</v>
          </cell>
        </row>
        <row r="571">
          <cell r="R571">
            <v>0</v>
          </cell>
          <cell r="S571">
            <v>0</v>
          </cell>
          <cell r="T571">
            <v>0</v>
          </cell>
          <cell r="U571">
            <v>0</v>
          </cell>
          <cell r="V571">
            <v>0</v>
          </cell>
          <cell r="W571">
            <v>0</v>
          </cell>
          <cell r="X571">
            <v>0</v>
          </cell>
          <cell r="Y571">
            <v>0</v>
          </cell>
          <cell r="Z571">
            <v>0</v>
          </cell>
          <cell r="AA571">
            <v>0</v>
          </cell>
          <cell r="AB571">
            <v>0</v>
          </cell>
          <cell r="AC571">
            <v>0</v>
          </cell>
          <cell r="AD571">
            <v>0</v>
          </cell>
          <cell r="AE571">
            <v>0</v>
          </cell>
          <cell r="AF571">
            <v>0</v>
          </cell>
          <cell r="AG571">
            <v>0</v>
          </cell>
          <cell r="AH571">
            <v>0</v>
          </cell>
          <cell r="AI571">
            <v>0</v>
          </cell>
          <cell r="AJ571">
            <v>0</v>
          </cell>
          <cell r="AK571">
            <v>0</v>
          </cell>
          <cell r="AL571">
            <v>0</v>
          </cell>
          <cell r="AM571">
            <v>0</v>
          </cell>
          <cell r="AN571">
            <v>0</v>
          </cell>
          <cell r="AO571">
            <v>0</v>
          </cell>
          <cell r="AR571" t="str">
            <v>62</v>
          </cell>
        </row>
        <row r="572">
          <cell r="R572">
            <v>0</v>
          </cell>
          <cell r="S572">
            <v>0</v>
          </cell>
          <cell r="T572">
            <v>0</v>
          </cell>
          <cell r="U572">
            <v>0</v>
          </cell>
          <cell r="V572">
            <v>0</v>
          </cell>
          <cell r="W572">
            <v>0</v>
          </cell>
          <cell r="X572">
            <v>0</v>
          </cell>
          <cell r="Y572">
            <v>0</v>
          </cell>
          <cell r="Z572">
            <v>0</v>
          </cell>
          <cell r="AA572">
            <v>0</v>
          </cell>
          <cell r="AB572">
            <v>0</v>
          </cell>
          <cell r="AC572">
            <v>0</v>
          </cell>
          <cell r="AD572">
            <v>0</v>
          </cell>
          <cell r="AE572">
            <v>0</v>
          </cell>
          <cell r="AF572">
            <v>0</v>
          </cell>
          <cell r="AG572">
            <v>0</v>
          </cell>
          <cell r="AH572">
            <v>0</v>
          </cell>
          <cell r="AI572">
            <v>0</v>
          </cell>
          <cell r="AJ572">
            <v>0</v>
          </cell>
          <cell r="AK572">
            <v>0</v>
          </cell>
          <cell r="AL572">
            <v>0</v>
          </cell>
          <cell r="AM572">
            <v>0</v>
          </cell>
          <cell r="AN572">
            <v>0</v>
          </cell>
          <cell r="AO572">
            <v>0</v>
          </cell>
          <cell r="AR572" t="str">
            <v>62</v>
          </cell>
        </row>
        <row r="573">
          <cell r="R573">
            <v>0</v>
          </cell>
          <cell r="S573">
            <v>0</v>
          </cell>
          <cell r="T573">
            <v>0</v>
          </cell>
          <cell r="U573">
            <v>0</v>
          </cell>
          <cell r="V573">
            <v>0</v>
          </cell>
          <cell r="W573">
            <v>0</v>
          </cell>
          <cell r="X573">
            <v>0</v>
          </cell>
          <cell r="Y573">
            <v>0</v>
          </cell>
          <cell r="Z573">
            <v>0</v>
          </cell>
          <cell r="AA573">
            <v>0</v>
          </cell>
          <cell r="AB573">
            <v>0</v>
          </cell>
          <cell r="AC573">
            <v>0</v>
          </cell>
          <cell r="AD573">
            <v>0</v>
          </cell>
          <cell r="AE573">
            <v>0</v>
          </cell>
          <cell r="AF573">
            <v>0</v>
          </cell>
          <cell r="AG573">
            <v>0</v>
          </cell>
          <cell r="AH573">
            <v>0</v>
          </cell>
          <cell r="AI573">
            <v>0</v>
          </cell>
          <cell r="AJ573">
            <v>0</v>
          </cell>
          <cell r="AK573">
            <v>0</v>
          </cell>
          <cell r="AL573">
            <v>0</v>
          </cell>
          <cell r="AM573">
            <v>0</v>
          </cell>
          <cell r="AN573">
            <v>0</v>
          </cell>
          <cell r="AO573">
            <v>0</v>
          </cell>
          <cell r="AR573" t="str">
            <v>62</v>
          </cell>
        </row>
        <row r="574">
          <cell r="R574">
            <v>0</v>
          </cell>
          <cell r="S574">
            <v>0</v>
          </cell>
          <cell r="T574">
            <v>0</v>
          </cell>
          <cell r="U574">
            <v>0</v>
          </cell>
          <cell r="V574">
            <v>0</v>
          </cell>
          <cell r="W574">
            <v>0</v>
          </cell>
          <cell r="X574">
            <v>0</v>
          </cell>
          <cell r="Y574">
            <v>0</v>
          </cell>
          <cell r="Z574">
            <v>0</v>
          </cell>
          <cell r="AA574">
            <v>0</v>
          </cell>
          <cell r="AB574">
            <v>0</v>
          </cell>
          <cell r="AC574">
            <v>0</v>
          </cell>
          <cell r="AD574">
            <v>0</v>
          </cell>
          <cell r="AE574">
            <v>0</v>
          </cell>
          <cell r="AF574">
            <v>0</v>
          </cell>
          <cell r="AG574">
            <v>0</v>
          </cell>
          <cell r="AH574">
            <v>0</v>
          </cell>
          <cell r="AI574">
            <v>0</v>
          </cell>
          <cell r="AJ574">
            <v>0</v>
          </cell>
          <cell r="AK574">
            <v>0</v>
          </cell>
          <cell r="AL574">
            <v>0</v>
          </cell>
          <cell r="AM574">
            <v>0</v>
          </cell>
          <cell r="AN574">
            <v>0</v>
          </cell>
          <cell r="AO574">
            <v>0</v>
          </cell>
          <cell r="AR574" t="str">
            <v>62</v>
          </cell>
        </row>
        <row r="575">
          <cell r="R575">
            <v>0</v>
          </cell>
          <cell r="S575">
            <v>0</v>
          </cell>
          <cell r="T575">
            <v>0</v>
          </cell>
          <cell r="U575">
            <v>0</v>
          </cell>
          <cell r="V575">
            <v>0</v>
          </cell>
          <cell r="W575">
            <v>0</v>
          </cell>
          <cell r="X575">
            <v>0</v>
          </cell>
          <cell r="Y575">
            <v>0</v>
          </cell>
          <cell r="Z575">
            <v>0</v>
          </cell>
          <cell r="AA575">
            <v>0</v>
          </cell>
          <cell r="AB575">
            <v>0</v>
          </cell>
          <cell r="AC575">
            <v>0</v>
          </cell>
          <cell r="AD575">
            <v>0</v>
          </cell>
          <cell r="AE575">
            <v>0</v>
          </cell>
          <cell r="AF575">
            <v>0</v>
          </cell>
          <cell r="AG575">
            <v>0</v>
          </cell>
          <cell r="AH575">
            <v>0</v>
          </cell>
          <cell r="AI575">
            <v>0</v>
          </cell>
          <cell r="AJ575">
            <v>0</v>
          </cell>
          <cell r="AK575">
            <v>0</v>
          </cell>
          <cell r="AL575">
            <v>0</v>
          </cell>
          <cell r="AM575">
            <v>0</v>
          </cell>
          <cell r="AN575">
            <v>0</v>
          </cell>
          <cell r="AO575">
            <v>0</v>
          </cell>
          <cell r="AR575" t="str">
            <v>62</v>
          </cell>
        </row>
        <row r="576">
          <cell r="R576">
            <v>0</v>
          </cell>
          <cell r="S576">
            <v>0</v>
          </cell>
          <cell r="T576">
            <v>0</v>
          </cell>
          <cell r="U576">
            <v>0</v>
          </cell>
          <cell r="V576">
            <v>0</v>
          </cell>
          <cell r="W576">
            <v>0</v>
          </cell>
          <cell r="X576">
            <v>0</v>
          </cell>
          <cell r="Y576">
            <v>0</v>
          </cell>
          <cell r="Z576">
            <v>0</v>
          </cell>
          <cell r="AA576">
            <v>0</v>
          </cell>
          <cell r="AB576">
            <v>0</v>
          </cell>
          <cell r="AC576">
            <v>0</v>
          </cell>
          <cell r="AD576">
            <v>0</v>
          </cell>
          <cell r="AE576">
            <v>0</v>
          </cell>
          <cell r="AF576">
            <v>0</v>
          </cell>
          <cell r="AG576">
            <v>0</v>
          </cell>
          <cell r="AH576">
            <v>0</v>
          </cell>
          <cell r="AI576">
            <v>0</v>
          </cell>
          <cell r="AJ576">
            <v>0</v>
          </cell>
          <cell r="AK576">
            <v>0</v>
          </cell>
          <cell r="AL576">
            <v>0</v>
          </cell>
          <cell r="AM576">
            <v>0</v>
          </cell>
          <cell r="AN576">
            <v>0</v>
          </cell>
          <cell r="AO576">
            <v>0</v>
          </cell>
          <cell r="AR576" t="str">
            <v>62</v>
          </cell>
        </row>
        <row r="577">
          <cell r="R577">
            <v>1499216.5</v>
          </cell>
          <cell r="S577">
            <v>1499216.5</v>
          </cell>
          <cell r="T577">
            <v>1495678.39</v>
          </cell>
          <cell r="U577">
            <v>1495678.39</v>
          </cell>
          <cell r="V577">
            <v>1495678.39</v>
          </cell>
          <cell r="W577">
            <v>1485186.09</v>
          </cell>
          <cell r="X577">
            <v>1485186.09</v>
          </cell>
          <cell r="Y577">
            <v>1485186.09</v>
          </cell>
          <cell r="Z577">
            <v>1453594.55</v>
          </cell>
          <cell r="AA577">
            <v>1453594.55</v>
          </cell>
          <cell r="AB577">
            <v>1453594.55</v>
          </cell>
          <cell r="AC577">
            <v>1447086.75</v>
          </cell>
          <cell r="AD577">
            <v>1496895.0112499997</v>
          </cell>
          <cell r="AE577">
            <v>1491573.7054166666</v>
          </cell>
          <cell r="AF577">
            <v>1488185.2691666668</v>
          </cell>
          <cell r="AG577">
            <v>1486729.7024999999</v>
          </cell>
          <cell r="AH577">
            <v>1485274.1358333335</v>
          </cell>
          <cell r="AI577">
            <v>1485110.5537500002</v>
          </cell>
          <cell r="AJ577">
            <v>1486238.95625</v>
          </cell>
          <cell r="AK577">
            <v>1487367.3587500004</v>
          </cell>
          <cell r="AL577">
            <v>1487179.4470833335</v>
          </cell>
          <cell r="AM577">
            <v>1485675.2212500002</v>
          </cell>
          <cell r="AN577">
            <v>1484170.9954166666</v>
          </cell>
          <cell r="AO577">
            <v>1481246.8095833336</v>
          </cell>
          <cell r="AR577" t="str">
            <v>62</v>
          </cell>
        </row>
        <row r="578">
          <cell r="R578">
            <v>0</v>
          </cell>
          <cell r="S578">
            <v>0</v>
          </cell>
          <cell r="T578">
            <v>0</v>
          </cell>
          <cell r="U578">
            <v>0</v>
          </cell>
          <cell r="V578">
            <v>0</v>
          </cell>
          <cell r="W578">
            <v>0</v>
          </cell>
          <cell r="X578">
            <v>0</v>
          </cell>
          <cell r="Y578">
            <v>0</v>
          </cell>
          <cell r="Z578">
            <v>0</v>
          </cell>
          <cell r="AA578">
            <v>0</v>
          </cell>
          <cell r="AB578">
            <v>0</v>
          </cell>
          <cell r="AC578">
            <v>0</v>
          </cell>
          <cell r="AD578">
            <v>0</v>
          </cell>
          <cell r="AE578">
            <v>0</v>
          </cell>
          <cell r="AF578">
            <v>0</v>
          </cell>
          <cell r="AG578">
            <v>0</v>
          </cell>
          <cell r="AH578">
            <v>0</v>
          </cell>
          <cell r="AI578">
            <v>0</v>
          </cell>
          <cell r="AJ578">
            <v>0</v>
          </cell>
          <cell r="AK578">
            <v>0</v>
          </cell>
          <cell r="AL578">
            <v>0</v>
          </cell>
          <cell r="AM578">
            <v>0</v>
          </cell>
          <cell r="AN578">
            <v>0</v>
          </cell>
          <cell r="AO578">
            <v>0</v>
          </cell>
          <cell r="AR578" t="str">
            <v>62</v>
          </cell>
        </row>
        <row r="579">
          <cell r="R579">
            <v>1146935.03</v>
          </cell>
          <cell r="S579">
            <v>1124931.8</v>
          </cell>
          <cell r="T579">
            <v>1105536.42</v>
          </cell>
          <cell r="U579">
            <v>1086141.04</v>
          </cell>
          <cell r="V579">
            <v>1066745.6599999999</v>
          </cell>
          <cell r="W579">
            <v>1047350.28</v>
          </cell>
          <cell r="X579">
            <v>1027954.9</v>
          </cell>
          <cell r="Y579">
            <v>1008559.52</v>
          </cell>
          <cell r="Z579">
            <v>989164.14</v>
          </cell>
          <cell r="AA579">
            <v>969768.76</v>
          </cell>
          <cell r="AB579">
            <v>950373.38</v>
          </cell>
          <cell r="AC579">
            <v>930978</v>
          </cell>
          <cell r="AD579">
            <v>2132502.8987500002</v>
          </cell>
          <cell r="AE579">
            <v>2043164.7612499997</v>
          </cell>
          <cell r="AF579">
            <v>1950388.8020833333</v>
          </cell>
          <cell r="AG579">
            <v>1854256.5016666667</v>
          </cell>
          <cell r="AH579">
            <v>1755267.8912499996</v>
          </cell>
          <cell r="AI579">
            <v>1653981.4625000001</v>
          </cell>
          <cell r="AJ579">
            <v>1550078.9966666671</v>
          </cell>
          <cell r="AK579">
            <v>1443802.4525000004</v>
          </cell>
          <cell r="AL579">
            <v>1335635.9295833334</v>
          </cell>
          <cell r="AM579">
            <v>1225591.7295833332</v>
          </cell>
          <cell r="AN579">
            <v>1113656.70625</v>
          </cell>
          <cell r="AO579">
            <v>1047567.6008333334</v>
          </cell>
          <cell r="AR579" t="str">
            <v>62</v>
          </cell>
        </row>
        <row r="580">
          <cell r="R580">
            <v>2910.21</v>
          </cell>
          <cell r="S580">
            <v>3856.36</v>
          </cell>
          <cell r="T580">
            <v>4321.6099999999997</v>
          </cell>
          <cell r="U580">
            <v>6532.41</v>
          </cell>
          <cell r="V580">
            <v>9620.41</v>
          </cell>
          <cell r="W580">
            <v>14813.91</v>
          </cell>
          <cell r="X580">
            <v>33938.550000000003</v>
          </cell>
          <cell r="Y580">
            <v>41960.05</v>
          </cell>
          <cell r="Z580">
            <v>46405.45</v>
          </cell>
          <cell r="AA580">
            <v>51640.05</v>
          </cell>
          <cell r="AB580">
            <v>52751.7</v>
          </cell>
          <cell r="AC580">
            <v>52913.25</v>
          </cell>
          <cell r="AD580">
            <v>186.55041666666668</v>
          </cell>
          <cell r="AE580">
            <v>468.49083333333334</v>
          </cell>
          <cell r="AF580">
            <v>809.23958333333337</v>
          </cell>
          <cell r="AG580">
            <v>1261.4904166666668</v>
          </cell>
          <cell r="AH580">
            <v>1934.5245833333331</v>
          </cell>
          <cell r="AI580">
            <v>2952.6212500000001</v>
          </cell>
          <cell r="AJ580">
            <v>4983.9737500000001</v>
          </cell>
          <cell r="AK580">
            <v>8146.4154166666676</v>
          </cell>
          <cell r="AL580">
            <v>11828.311250000001</v>
          </cell>
          <cell r="AM580">
            <v>15913.540416666669</v>
          </cell>
          <cell r="AN580">
            <v>20263.196666666667</v>
          </cell>
          <cell r="AO580">
            <v>24633.257083333334</v>
          </cell>
          <cell r="AR580" t="str">
            <v>62</v>
          </cell>
        </row>
        <row r="581">
          <cell r="R581">
            <v>58267.68</v>
          </cell>
          <cell r="S581">
            <v>58267.68</v>
          </cell>
          <cell r="T581">
            <v>58267.68</v>
          </cell>
          <cell r="U581">
            <v>58425.68</v>
          </cell>
          <cell r="V581">
            <v>56800.68</v>
          </cell>
          <cell r="W581">
            <v>56800.68</v>
          </cell>
          <cell r="X581">
            <v>56800.68</v>
          </cell>
          <cell r="Y581">
            <v>56800.68</v>
          </cell>
          <cell r="Z581">
            <v>56800.68</v>
          </cell>
          <cell r="AA581">
            <v>56800.68</v>
          </cell>
          <cell r="AB581">
            <v>56800.68</v>
          </cell>
          <cell r="AC581">
            <v>56800.68</v>
          </cell>
          <cell r="AD581">
            <v>55689.778750000005</v>
          </cell>
          <cell r="AE581">
            <v>56758.527916666673</v>
          </cell>
          <cell r="AF581">
            <v>57291.676666666666</v>
          </cell>
          <cell r="AG581">
            <v>57621.065000000002</v>
          </cell>
          <cell r="AH581">
            <v>57685.286666666674</v>
          </cell>
          <cell r="AI581">
            <v>57681.799999999996</v>
          </cell>
          <cell r="AJ581">
            <v>57678.313333333332</v>
          </cell>
          <cell r="AK581">
            <v>57674.826666666668</v>
          </cell>
          <cell r="AL581">
            <v>57671.340000000004</v>
          </cell>
          <cell r="AM581">
            <v>57608.471666666679</v>
          </cell>
          <cell r="AN581">
            <v>57486.221666666679</v>
          </cell>
          <cell r="AO581">
            <v>57363.971666666679</v>
          </cell>
          <cell r="AR581" t="str">
            <v>62</v>
          </cell>
        </row>
        <row r="582">
          <cell r="R582">
            <v>103613.35</v>
          </cell>
          <cell r="S582">
            <v>103613.35</v>
          </cell>
          <cell r="T582">
            <v>103613.35</v>
          </cell>
          <cell r="U582">
            <v>108994.22</v>
          </cell>
          <cell r="V582">
            <v>105143.95</v>
          </cell>
          <cell r="W582">
            <v>133936.85999999999</v>
          </cell>
          <cell r="X582">
            <v>175389.69</v>
          </cell>
          <cell r="Y582">
            <v>232916.35</v>
          </cell>
          <cell r="Z582">
            <v>391480.2</v>
          </cell>
          <cell r="AA582">
            <v>413724.01</v>
          </cell>
          <cell r="AB582">
            <v>419183.66</v>
          </cell>
          <cell r="AC582">
            <v>422286.4</v>
          </cell>
          <cell r="AD582">
            <v>96234.817916666638</v>
          </cell>
          <cell r="AE582">
            <v>97304.05</v>
          </cell>
          <cell r="AF582">
            <v>98128.724166666667</v>
          </cell>
          <cell r="AG582">
            <v>99160.733749999999</v>
          </cell>
          <cell r="AH582">
            <v>100187.51833333333</v>
          </cell>
          <cell r="AI582">
            <v>102174.54833333332</v>
          </cell>
          <cell r="AJ582">
            <v>107076.95166666666</v>
          </cell>
          <cell r="AK582">
            <v>116101.99916666665</v>
          </cell>
          <cell r="AL582">
            <v>134103.06791666665</v>
          </cell>
          <cell r="AM582">
            <v>159514.51</v>
          </cell>
          <cell r="AN582">
            <v>185951.84624999997</v>
          </cell>
          <cell r="AO582">
            <v>212712.88125000001</v>
          </cell>
          <cell r="AR582" t="str">
            <v>62</v>
          </cell>
        </row>
        <row r="583">
          <cell r="R583">
            <v>50000</v>
          </cell>
          <cell r="S583">
            <v>50000</v>
          </cell>
          <cell r="T583">
            <v>50000</v>
          </cell>
          <cell r="U583">
            <v>50000</v>
          </cell>
          <cell r="V583">
            <v>50000</v>
          </cell>
          <cell r="W583">
            <v>50000</v>
          </cell>
          <cell r="X583">
            <v>50000</v>
          </cell>
          <cell r="Y583">
            <v>50000</v>
          </cell>
          <cell r="Z583">
            <v>50000</v>
          </cell>
          <cell r="AA583">
            <v>50000</v>
          </cell>
          <cell r="AB583">
            <v>50000</v>
          </cell>
          <cell r="AC583">
            <v>50000</v>
          </cell>
          <cell r="AD583">
            <v>50000</v>
          </cell>
          <cell r="AE583">
            <v>50000</v>
          </cell>
          <cell r="AF583">
            <v>50000</v>
          </cell>
          <cell r="AG583">
            <v>50000</v>
          </cell>
          <cell r="AH583">
            <v>50000</v>
          </cell>
          <cell r="AI583">
            <v>50000</v>
          </cell>
          <cell r="AJ583">
            <v>50000</v>
          </cell>
          <cell r="AK583">
            <v>50000</v>
          </cell>
          <cell r="AL583">
            <v>50000</v>
          </cell>
          <cell r="AM583">
            <v>50000</v>
          </cell>
          <cell r="AN583">
            <v>50000</v>
          </cell>
          <cell r="AO583">
            <v>50000</v>
          </cell>
          <cell r="AR583" t="str">
            <v>62</v>
          </cell>
        </row>
        <row r="584">
          <cell r="R584">
            <v>0</v>
          </cell>
          <cell r="S584">
            <v>0</v>
          </cell>
          <cell r="T584">
            <v>0</v>
          </cell>
          <cell r="U584">
            <v>0</v>
          </cell>
          <cell r="V584">
            <v>0</v>
          </cell>
          <cell r="W584">
            <v>0</v>
          </cell>
          <cell r="X584">
            <v>0</v>
          </cell>
          <cell r="Y584">
            <v>0</v>
          </cell>
          <cell r="Z584">
            <v>0</v>
          </cell>
          <cell r="AA584">
            <v>0</v>
          </cell>
          <cell r="AB584">
            <v>0</v>
          </cell>
          <cell r="AC584">
            <v>0</v>
          </cell>
          <cell r="AD584">
            <v>6231.6499999999987</v>
          </cell>
          <cell r="AE584">
            <v>5400.7633333333333</v>
          </cell>
          <cell r="AF584">
            <v>4569.8766666666661</v>
          </cell>
          <cell r="AG584">
            <v>3738.99</v>
          </cell>
          <cell r="AH584">
            <v>2908.103333333333</v>
          </cell>
          <cell r="AI584">
            <v>2077.2166666666667</v>
          </cell>
          <cell r="AJ584">
            <v>1246.33</v>
          </cell>
          <cell r="AK584">
            <v>415.44333333333333</v>
          </cell>
          <cell r="AL584">
            <v>0</v>
          </cell>
          <cell r="AM584">
            <v>0</v>
          </cell>
          <cell r="AN584">
            <v>0</v>
          </cell>
          <cell r="AO584">
            <v>0</v>
          </cell>
          <cell r="AR584" t="str">
            <v>62</v>
          </cell>
        </row>
        <row r="585">
          <cell r="R585">
            <v>0</v>
          </cell>
          <cell r="S585">
            <v>0</v>
          </cell>
          <cell r="T585">
            <v>0</v>
          </cell>
          <cell r="U585">
            <v>0</v>
          </cell>
          <cell r="V585">
            <v>0</v>
          </cell>
          <cell r="W585">
            <v>0</v>
          </cell>
          <cell r="X585">
            <v>0</v>
          </cell>
          <cell r="Y585">
            <v>0</v>
          </cell>
          <cell r="Z585">
            <v>0</v>
          </cell>
          <cell r="AA585">
            <v>0</v>
          </cell>
          <cell r="AB585">
            <v>0</v>
          </cell>
          <cell r="AC585">
            <v>0</v>
          </cell>
          <cell r="AD585">
            <v>0</v>
          </cell>
          <cell r="AE585">
            <v>0</v>
          </cell>
          <cell r="AF585">
            <v>0</v>
          </cell>
          <cell r="AG585">
            <v>0</v>
          </cell>
          <cell r="AH585">
            <v>0</v>
          </cell>
          <cell r="AI585">
            <v>0</v>
          </cell>
          <cell r="AJ585">
            <v>0</v>
          </cell>
          <cell r="AK585">
            <v>0</v>
          </cell>
          <cell r="AL585">
            <v>0</v>
          </cell>
          <cell r="AM585">
            <v>0</v>
          </cell>
          <cell r="AN585">
            <v>0</v>
          </cell>
          <cell r="AO585">
            <v>0</v>
          </cell>
          <cell r="AR585" t="str">
            <v>62</v>
          </cell>
        </row>
        <row r="586">
          <cell r="R586">
            <v>13442.34</v>
          </cell>
          <cell r="S586">
            <v>13442.34</v>
          </cell>
          <cell r="T586">
            <v>13442.34</v>
          </cell>
          <cell r="U586">
            <v>13442.34</v>
          </cell>
          <cell r="V586">
            <v>13442.34</v>
          </cell>
          <cell r="W586">
            <v>13442.34</v>
          </cell>
          <cell r="X586">
            <v>13442.34</v>
          </cell>
          <cell r="Y586">
            <v>13442.34</v>
          </cell>
          <cell r="Z586">
            <v>9857.7199999999993</v>
          </cell>
          <cell r="AA586">
            <v>9633.68</v>
          </cell>
          <cell r="AB586">
            <v>9409.64</v>
          </cell>
          <cell r="AC586">
            <v>9185.6</v>
          </cell>
          <cell r="AD586">
            <v>13164.964999999998</v>
          </cell>
          <cell r="AE586">
            <v>13244.214999999998</v>
          </cell>
          <cell r="AF586">
            <v>13323.464999999998</v>
          </cell>
          <cell r="AG586">
            <v>13402.714999999998</v>
          </cell>
          <cell r="AH586">
            <v>13442.339999999998</v>
          </cell>
          <cell r="AI586">
            <v>13442.339999999998</v>
          </cell>
          <cell r="AJ586">
            <v>13442.339999999998</v>
          </cell>
          <cell r="AK586">
            <v>13442.339999999998</v>
          </cell>
          <cell r="AL586">
            <v>13292.980833333333</v>
          </cell>
          <cell r="AM586">
            <v>12984.9275</v>
          </cell>
          <cell r="AN586">
            <v>12658.204166666665</v>
          </cell>
          <cell r="AO586">
            <v>12312.810833333335</v>
          </cell>
          <cell r="AR586" t="str">
            <v>62</v>
          </cell>
        </row>
        <row r="587">
          <cell r="R587">
            <v>20000</v>
          </cell>
          <cell r="S587">
            <v>20000</v>
          </cell>
          <cell r="T587">
            <v>10000</v>
          </cell>
          <cell r="U587">
            <v>10000</v>
          </cell>
          <cell r="V587">
            <v>10000</v>
          </cell>
          <cell r="W587">
            <v>10000</v>
          </cell>
          <cell r="X587">
            <v>10000</v>
          </cell>
          <cell r="Y587">
            <v>10000</v>
          </cell>
          <cell r="Z587">
            <v>10000</v>
          </cell>
          <cell r="AA587">
            <v>10000</v>
          </cell>
          <cell r="AB587">
            <v>10000</v>
          </cell>
          <cell r="AC587">
            <v>10000</v>
          </cell>
          <cell r="AD587">
            <v>20000</v>
          </cell>
          <cell r="AE587">
            <v>20000</v>
          </cell>
          <cell r="AF587">
            <v>19583.333333333332</v>
          </cell>
          <cell r="AG587">
            <v>18750</v>
          </cell>
          <cell r="AH587">
            <v>17916.666666666668</v>
          </cell>
          <cell r="AI587">
            <v>17083.333333333332</v>
          </cell>
          <cell r="AJ587">
            <v>16250</v>
          </cell>
          <cell r="AK587">
            <v>15416.666666666666</v>
          </cell>
          <cell r="AL587">
            <v>14583.333333333334</v>
          </cell>
          <cell r="AM587">
            <v>13750</v>
          </cell>
          <cell r="AN587">
            <v>12916.666666666666</v>
          </cell>
          <cell r="AO587">
            <v>12083.333333333334</v>
          </cell>
          <cell r="AR587" t="str">
            <v>62</v>
          </cell>
        </row>
        <row r="588">
          <cell r="R588">
            <v>39588.47</v>
          </cell>
          <cell r="S588">
            <v>38122.230000000003</v>
          </cell>
          <cell r="T588">
            <v>36655.99</v>
          </cell>
          <cell r="U588">
            <v>35189.75</v>
          </cell>
          <cell r="V588">
            <v>33723.51</v>
          </cell>
          <cell r="W588">
            <v>32257.27</v>
          </cell>
          <cell r="X588">
            <v>30791.03</v>
          </cell>
          <cell r="Y588">
            <v>29324.79</v>
          </cell>
          <cell r="Z588">
            <v>27858.55</v>
          </cell>
          <cell r="AA588">
            <v>26392.31</v>
          </cell>
          <cell r="AB588">
            <v>24926.07</v>
          </cell>
          <cell r="AC588">
            <v>23459.83</v>
          </cell>
          <cell r="AD588">
            <v>5070.7454166666666</v>
          </cell>
          <cell r="AE588">
            <v>8308.6912499999999</v>
          </cell>
          <cell r="AF588">
            <v>11424.450416666667</v>
          </cell>
          <cell r="AG588">
            <v>14418.022916666667</v>
          </cell>
          <cell r="AH588">
            <v>17289.408749999999</v>
          </cell>
          <cell r="AI588">
            <v>20038.607916666668</v>
          </cell>
          <cell r="AJ588">
            <v>22665.620416666668</v>
          </cell>
          <cell r="AK588">
            <v>25170.446249999997</v>
          </cell>
          <cell r="AL588">
            <v>27553.085416666665</v>
          </cell>
          <cell r="AM588">
            <v>29813.537916666664</v>
          </cell>
          <cell r="AN588">
            <v>31951.803749999992</v>
          </cell>
          <cell r="AO588">
            <v>32257.27</v>
          </cell>
          <cell r="AR588" t="str">
            <v>62</v>
          </cell>
        </row>
        <row r="589">
          <cell r="R589">
            <v>0</v>
          </cell>
          <cell r="S589">
            <v>0</v>
          </cell>
          <cell r="T589">
            <v>0</v>
          </cell>
          <cell r="U589">
            <v>0</v>
          </cell>
          <cell r="V589">
            <v>0</v>
          </cell>
          <cell r="W589">
            <v>216063.14</v>
          </cell>
          <cell r="X589">
            <v>216063.14</v>
          </cell>
          <cell r="Y589">
            <v>216063.14</v>
          </cell>
          <cell r="Z589">
            <v>50000</v>
          </cell>
          <cell r="AA589">
            <v>50000</v>
          </cell>
          <cell r="AB589">
            <v>50000</v>
          </cell>
          <cell r="AC589">
            <v>27713.599999999999</v>
          </cell>
          <cell r="AD589">
            <v>0</v>
          </cell>
          <cell r="AE589">
            <v>0</v>
          </cell>
          <cell r="AF589">
            <v>0</v>
          </cell>
          <cell r="AG589">
            <v>0</v>
          </cell>
          <cell r="AH589">
            <v>0</v>
          </cell>
          <cell r="AI589">
            <v>9002.6308333333345</v>
          </cell>
          <cell r="AJ589">
            <v>27007.892500000002</v>
          </cell>
          <cell r="AK589">
            <v>45013.154166666674</v>
          </cell>
          <cell r="AL589">
            <v>56099.118333333339</v>
          </cell>
          <cell r="AM589">
            <v>60265.785000000003</v>
          </cell>
          <cell r="AN589">
            <v>64432.451666666668</v>
          </cell>
          <cell r="AO589">
            <v>67670.518333333341</v>
          </cell>
          <cell r="AR589" t="str">
            <v>62</v>
          </cell>
        </row>
        <row r="590">
          <cell r="R590">
            <v>0</v>
          </cell>
          <cell r="S590">
            <v>0</v>
          </cell>
          <cell r="T590">
            <v>0</v>
          </cell>
          <cell r="U590">
            <v>0</v>
          </cell>
          <cell r="V590">
            <v>0</v>
          </cell>
          <cell r="W590">
            <v>0</v>
          </cell>
          <cell r="X590">
            <v>0</v>
          </cell>
          <cell r="Y590">
            <v>0</v>
          </cell>
          <cell r="Z590">
            <v>0</v>
          </cell>
          <cell r="AA590">
            <v>0</v>
          </cell>
          <cell r="AB590">
            <v>0</v>
          </cell>
          <cell r="AC590">
            <v>0</v>
          </cell>
          <cell r="AD590">
            <v>0</v>
          </cell>
          <cell r="AE590">
            <v>0</v>
          </cell>
          <cell r="AF590">
            <v>0</v>
          </cell>
          <cell r="AG590">
            <v>0</v>
          </cell>
          <cell r="AH590">
            <v>0</v>
          </cell>
          <cell r="AI590">
            <v>0</v>
          </cell>
          <cell r="AJ590">
            <v>0</v>
          </cell>
          <cell r="AK590">
            <v>0</v>
          </cell>
          <cell r="AL590">
            <v>0</v>
          </cell>
          <cell r="AM590">
            <v>0</v>
          </cell>
          <cell r="AN590">
            <v>0</v>
          </cell>
          <cell r="AO590">
            <v>0</v>
          </cell>
          <cell r="AR590" t="str">
            <v>62</v>
          </cell>
        </row>
        <row r="591">
          <cell r="R591">
            <v>0</v>
          </cell>
          <cell r="S591">
            <v>0</v>
          </cell>
          <cell r="T591">
            <v>0</v>
          </cell>
          <cell r="U591">
            <v>0</v>
          </cell>
          <cell r="V591">
            <v>0</v>
          </cell>
          <cell r="W591">
            <v>0</v>
          </cell>
          <cell r="X591">
            <v>0</v>
          </cell>
          <cell r="Y591">
            <v>0</v>
          </cell>
          <cell r="Z591">
            <v>0</v>
          </cell>
          <cell r="AA591">
            <v>0</v>
          </cell>
          <cell r="AB591">
            <v>0</v>
          </cell>
          <cell r="AC591">
            <v>0</v>
          </cell>
          <cell r="AD591">
            <v>0</v>
          </cell>
          <cell r="AE591">
            <v>0</v>
          </cell>
          <cell r="AF591">
            <v>0</v>
          </cell>
          <cell r="AG591">
            <v>0</v>
          </cell>
          <cell r="AH591">
            <v>0</v>
          </cell>
          <cell r="AI591">
            <v>0</v>
          </cell>
          <cell r="AJ591">
            <v>0</v>
          </cell>
          <cell r="AK591">
            <v>0</v>
          </cell>
          <cell r="AL591">
            <v>0</v>
          </cell>
          <cell r="AM591">
            <v>0</v>
          </cell>
          <cell r="AN591">
            <v>0</v>
          </cell>
          <cell r="AO591">
            <v>0</v>
          </cell>
          <cell r="AR591" t="str">
            <v>62</v>
          </cell>
        </row>
        <row r="592">
          <cell r="R592">
            <v>0</v>
          </cell>
          <cell r="S592">
            <v>0</v>
          </cell>
          <cell r="T592">
            <v>0</v>
          </cell>
          <cell r="U592">
            <v>0</v>
          </cell>
          <cell r="V592">
            <v>0</v>
          </cell>
          <cell r="W592">
            <v>0</v>
          </cell>
          <cell r="X592">
            <v>0</v>
          </cell>
          <cell r="Y592">
            <v>0</v>
          </cell>
          <cell r="Z592">
            <v>0</v>
          </cell>
          <cell r="AA592">
            <v>0</v>
          </cell>
          <cell r="AB592">
            <v>0</v>
          </cell>
          <cell r="AC592">
            <v>0</v>
          </cell>
          <cell r="AD592">
            <v>0</v>
          </cell>
          <cell r="AE592">
            <v>0</v>
          </cell>
          <cell r="AF592">
            <v>0</v>
          </cell>
          <cell r="AG592">
            <v>0</v>
          </cell>
          <cell r="AH592">
            <v>0</v>
          </cell>
          <cell r="AI592">
            <v>0</v>
          </cell>
          <cell r="AJ592">
            <v>0</v>
          </cell>
          <cell r="AK592">
            <v>0</v>
          </cell>
          <cell r="AL592">
            <v>0</v>
          </cell>
          <cell r="AM592">
            <v>0</v>
          </cell>
          <cell r="AN592">
            <v>0</v>
          </cell>
          <cell r="AO592">
            <v>0</v>
          </cell>
          <cell r="AR592" t="str">
            <v>62</v>
          </cell>
        </row>
        <row r="593">
          <cell r="R593">
            <v>0</v>
          </cell>
          <cell r="S593">
            <v>0</v>
          </cell>
          <cell r="T593">
            <v>0</v>
          </cell>
          <cell r="U593">
            <v>0</v>
          </cell>
          <cell r="V593">
            <v>0</v>
          </cell>
          <cell r="W593">
            <v>0</v>
          </cell>
          <cell r="X593">
            <v>0</v>
          </cell>
          <cell r="Y593">
            <v>0</v>
          </cell>
          <cell r="Z593">
            <v>0</v>
          </cell>
          <cell r="AA593">
            <v>0</v>
          </cell>
          <cell r="AB593">
            <v>0</v>
          </cell>
          <cell r="AC593">
            <v>0</v>
          </cell>
          <cell r="AD593">
            <v>0</v>
          </cell>
          <cell r="AE593">
            <v>0</v>
          </cell>
          <cell r="AF593">
            <v>0</v>
          </cell>
          <cell r="AG593">
            <v>0</v>
          </cell>
          <cell r="AH593">
            <v>0</v>
          </cell>
          <cell r="AI593">
            <v>0</v>
          </cell>
          <cell r="AJ593">
            <v>0</v>
          </cell>
          <cell r="AK593">
            <v>0</v>
          </cell>
          <cell r="AL593">
            <v>0</v>
          </cell>
          <cell r="AM593">
            <v>0</v>
          </cell>
          <cell r="AN593">
            <v>0</v>
          </cell>
          <cell r="AO593">
            <v>0</v>
          </cell>
          <cell r="AR593" t="str">
            <v>62</v>
          </cell>
        </row>
        <row r="594">
          <cell r="R594">
            <v>0</v>
          </cell>
          <cell r="S594">
            <v>0</v>
          </cell>
          <cell r="T594">
            <v>0</v>
          </cell>
          <cell r="U594">
            <v>0</v>
          </cell>
          <cell r="V594">
            <v>0</v>
          </cell>
          <cell r="W594">
            <v>0</v>
          </cell>
          <cell r="X594">
            <v>0</v>
          </cell>
          <cell r="Y594">
            <v>0</v>
          </cell>
          <cell r="Z594">
            <v>0</v>
          </cell>
          <cell r="AA594">
            <v>0</v>
          </cell>
          <cell r="AB594">
            <v>0</v>
          </cell>
          <cell r="AC594">
            <v>0</v>
          </cell>
          <cell r="AD594">
            <v>0</v>
          </cell>
          <cell r="AE594">
            <v>0</v>
          </cell>
          <cell r="AF594">
            <v>0</v>
          </cell>
          <cell r="AG594">
            <v>0</v>
          </cell>
          <cell r="AH594">
            <v>0</v>
          </cell>
          <cell r="AI594">
            <v>0</v>
          </cell>
          <cell r="AJ594">
            <v>0</v>
          </cell>
          <cell r="AK594">
            <v>0</v>
          </cell>
          <cell r="AL594">
            <v>0</v>
          </cell>
          <cell r="AM594">
            <v>0</v>
          </cell>
          <cell r="AN594">
            <v>0</v>
          </cell>
          <cell r="AO594">
            <v>0</v>
          </cell>
          <cell r="AR594" t="str">
            <v>62</v>
          </cell>
        </row>
        <row r="595">
          <cell r="R595">
            <v>0</v>
          </cell>
          <cell r="S595">
            <v>0</v>
          </cell>
          <cell r="T595">
            <v>0</v>
          </cell>
          <cell r="U595">
            <v>0</v>
          </cell>
          <cell r="V595">
            <v>0</v>
          </cell>
          <cell r="W595">
            <v>0</v>
          </cell>
          <cell r="X595">
            <v>0</v>
          </cell>
          <cell r="Y595">
            <v>0</v>
          </cell>
          <cell r="Z595">
            <v>0</v>
          </cell>
          <cell r="AA595">
            <v>0</v>
          </cell>
          <cell r="AB595">
            <v>0</v>
          </cell>
          <cell r="AC595">
            <v>0</v>
          </cell>
          <cell r="AD595">
            <v>0</v>
          </cell>
          <cell r="AE595">
            <v>0</v>
          </cell>
          <cell r="AF595">
            <v>0</v>
          </cell>
          <cell r="AG595">
            <v>0</v>
          </cell>
          <cell r="AH595">
            <v>0</v>
          </cell>
          <cell r="AI595">
            <v>0</v>
          </cell>
          <cell r="AJ595">
            <v>0</v>
          </cell>
          <cell r="AK595">
            <v>0</v>
          </cell>
          <cell r="AL595">
            <v>0</v>
          </cell>
          <cell r="AM595">
            <v>0</v>
          </cell>
          <cell r="AN595">
            <v>0</v>
          </cell>
          <cell r="AO595">
            <v>0</v>
          </cell>
          <cell r="AR595" t="str">
            <v>62</v>
          </cell>
        </row>
        <row r="596">
          <cell r="R596">
            <v>0</v>
          </cell>
          <cell r="S596">
            <v>0</v>
          </cell>
          <cell r="T596">
            <v>0</v>
          </cell>
          <cell r="U596">
            <v>0</v>
          </cell>
          <cell r="V596">
            <v>0</v>
          </cell>
          <cell r="W596">
            <v>0</v>
          </cell>
          <cell r="X596">
            <v>0</v>
          </cell>
          <cell r="Y596">
            <v>0</v>
          </cell>
          <cell r="Z596">
            <v>0</v>
          </cell>
          <cell r="AA596">
            <v>0</v>
          </cell>
          <cell r="AB596">
            <v>0</v>
          </cell>
          <cell r="AC596">
            <v>0</v>
          </cell>
          <cell r="AD596">
            <v>0</v>
          </cell>
          <cell r="AE596">
            <v>0</v>
          </cell>
          <cell r="AF596">
            <v>0</v>
          </cell>
          <cell r="AG596">
            <v>0</v>
          </cell>
          <cell r="AH596">
            <v>0</v>
          </cell>
          <cell r="AI596">
            <v>0</v>
          </cell>
          <cell r="AJ596">
            <v>0</v>
          </cell>
          <cell r="AK596">
            <v>0</v>
          </cell>
          <cell r="AL596">
            <v>0</v>
          </cell>
          <cell r="AM596">
            <v>0</v>
          </cell>
          <cell r="AN596">
            <v>0</v>
          </cell>
          <cell r="AO596">
            <v>0</v>
          </cell>
          <cell r="AR596" t="str">
            <v>62</v>
          </cell>
        </row>
        <row r="597">
          <cell r="R597">
            <v>0</v>
          </cell>
          <cell r="S597">
            <v>0</v>
          </cell>
          <cell r="T597">
            <v>0</v>
          </cell>
          <cell r="U597">
            <v>0</v>
          </cell>
          <cell r="V597">
            <v>0</v>
          </cell>
          <cell r="W597">
            <v>0</v>
          </cell>
          <cell r="X597">
            <v>0</v>
          </cell>
          <cell r="Y597">
            <v>0</v>
          </cell>
          <cell r="Z597">
            <v>0</v>
          </cell>
          <cell r="AA597">
            <v>0</v>
          </cell>
          <cell r="AB597">
            <v>0</v>
          </cell>
          <cell r="AC597">
            <v>0</v>
          </cell>
          <cell r="AD597">
            <v>0</v>
          </cell>
          <cell r="AE597">
            <v>0</v>
          </cell>
          <cell r="AF597">
            <v>0</v>
          </cell>
          <cell r="AG597">
            <v>0</v>
          </cell>
          <cell r="AH597">
            <v>0</v>
          </cell>
          <cell r="AI597">
            <v>0</v>
          </cell>
          <cell r="AJ597">
            <v>0</v>
          </cell>
          <cell r="AK597">
            <v>0</v>
          </cell>
          <cell r="AL597">
            <v>0</v>
          </cell>
          <cell r="AM597">
            <v>0</v>
          </cell>
          <cell r="AN597">
            <v>0</v>
          </cell>
          <cell r="AO597">
            <v>0</v>
          </cell>
          <cell r="AR597" t="str">
            <v>62</v>
          </cell>
        </row>
        <row r="598">
          <cell r="R598">
            <v>0</v>
          </cell>
          <cell r="S598">
            <v>0</v>
          </cell>
          <cell r="T598">
            <v>0</v>
          </cell>
          <cell r="U598">
            <v>0</v>
          </cell>
          <cell r="V598">
            <v>0</v>
          </cell>
          <cell r="W598">
            <v>0</v>
          </cell>
          <cell r="X598">
            <v>0</v>
          </cell>
          <cell r="Y598">
            <v>0</v>
          </cell>
          <cell r="Z598">
            <v>0</v>
          </cell>
          <cell r="AA598">
            <v>0</v>
          </cell>
          <cell r="AB598">
            <v>0</v>
          </cell>
          <cell r="AC598">
            <v>0</v>
          </cell>
          <cell r="AD598">
            <v>0</v>
          </cell>
          <cell r="AE598">
            <v>0</v>
          </cell>
          <cell r="AF598">
            <v>0</v>
          </cell>
          <cell r="AG598">
            <v>0</v>
          </cell>
          <cell r="AH598">
            <v>0</v>
          </cell>
          <cell r="AI598">
            <v>0</v>
          </cell>
          <cell r="AJ598">
            <v>0</v>
          </cell>
          <cell r="AK598">
            <v>0</v>
          </cell>
          <cell r="AL598">
            <v>0</v>
          </cell>
          <cell r="AM598">
            <v>0</v>
          </cell>
          <cell r="AN598">
            <v>0</v>
          </cell>
          <cell r="AO598">
            <v>0</v>
          </cell>
          <cell r="AR598" t="str">
            <v>62</v>
          </cell>
        </row>
        <row r="599">
          <cell r="R599">
            <v>0</v>
          </cell>
          <cell r="S599">
            <v>0</v>
          </cell>
          <cell r="T599">
            <v>0</v>
          </cell>
          <cell r="U599">
            <v>0</v>
          </cell>
          <cell r="V599">
            <v>0</v>
          </cell>
          <cell r="W599">
            <v>0</v>
          </cell>
          <cell r="X599">
            <v>0</v>
          </cell>
          <cell r="Y599">
            <v>0</v>
          </cell>
          <cell r="Z599">
            <v>0</v>
          </cell>
          <cell r="AA599">
            <v>0</v>
          </cell>
          <cell r="AB599">
            <v>0</v>
          </cell>
          <cell r="AC599">
            <v>0</v>
          </cell>
          <cell r="AD599">
            <v>0</v>
          </cell>
          <cell r="AE599">
            <v>0</v>
          </cell>
          <cell r="AF599">
            <v>0</v>
          </cell>
          <cell r="AG599">
            <v>0</v>
          </cell>
          <cell r="AH599">
            <v>0</v>
          </cell>
          <cell r="AI599">
            <v>0</v>
          </cell>
          <cell r="AJ599">
            <v>0</v>
          </cell>
          <cell r="AK599">
            <v>0</v>
          </cell>
          <cell r="AL599">
            <v>0</v>
          </cell>
          <cell r="AM599">
            <v>0</v>
          </cell>
          <cell r="AN599">
            <v>0</v>
          </cell>
          <cell r="AO599">
            <v>0</v>
          </cell>
          <cell r="AR599" t="str">
            <v>62</v>
          </cell>
        </row>
        <row r="600">
          <cell r="R600">
            <v>0</v>
          </cell>
          <cell r="S600">
            <v>0</v>
          </cell>
          <cell r="T600">
            <v>0</v>
          </cell>
          <cell r="U600">
            <v>0</v>
          </cell>
          <cell r="V600">
            <v>0</v>
          </cell>
          <cell r="W600">
            <v>0</v>
          </cell>
          <cell r="X600">
            <v>0</v>
          </cell>
          <cell r="Y600">
            <v>0</v>
          </cell>
          <cell r="Z600">
            <v>0</v>
          </cell>
          <cell r="AA600">
            <v>0</v>
          </cell>
          <cell r="AB600">
            <v>0</v>
          </cell>
          <cell r="AC600">
            <v>0</v>
          </cell>
          <cell r="AD600">
            <v>0</v>
          </cell>
          <cell r="AE600">
            <v>0</v>
          </cell>
          <cell r="AF600">
            <v>0</v>
          </cell>
          <cell r="AG600">
            <v>0</v>
          </cell>
          <cell r="AH600">
            <v>0</v>
          </cell>
          <cell r="AI600">
            <v>0</v>
          </cell>
          <cell r="AJ600">
            <v>0</v>
          </cell>
          <cell r="AK600">
            <v>0</v>
          </cell>
          <cell r="AL600">
            <v>0</v>
          </cell>
          <cell r="AM600">
            <v>0</v>
          </cell>
          <cell r="AN600">
            <v>0</v>
          </cell>
          <cell r="AO600">
            <v>0</v>
          </cell>
          <cell r="AR600" t="str">
            <v>62</v>
          </cell>
        </row>
        <row r="601">
          <cell r="R601">
            <v>0</v>
          </cell>
          <cell r="S601">
            <v>0</v>
          </cell>
          <cell r="T601">
            <v>0</v>
          </cell>
          <cell r="U601">
            <v>0</v>
          </cell>
          <cell r="V601">
            <v>0</v>
          </cell>
          <cell r="W601">
            <v>0</v>
          </cell>
          <cell r="X601">
            <v>0</v>
          </cell>
          <cell r="Y601">
            <v>0</v>
          </cell>
          <cell r="Z601">
            <v>0</v>
          </cell>
          <cell r="AA601">
            <v>0</v>
          </cell>
          <cell r="AB601">
            <v>0</v>
          </cell>
          <cell r="AC601">
            <v>0</v>
          </cell>
          <cell r="AD601">
            <v>0</v>
          </cell>
          <cell r="AE601">
            <v>0</v>
          </cell>
          <cell r="AF601">
            <v>0</v>
          </cell>
          <cell r="AG601">
            <v>0</v>
          </cell>
          <cell r="AH601">
            <v>0</v>
          </cell>
          <cell r="AI601">
            <v>0</v>
          </cell>
          <cell r="AJ601">
            <v>0</v>
          </cell>
          <cell r="AK601">
            <v>0</v>
          </cell>
          <cell r="AL601">
            <v>0</v>
          </cell>
          <cell r="AM601">
            <v>0</v>
          </cell>
          <cell r="AN601">
            <v>0</v>
          </cell>
          <cell r="AO601">
            <v>0</v>
          </cell>
          <cell r="AR601" t="str">
            <v>62</v>
          </cell>
        </row>
        <row r="602">
          <cell r="R602">
            <v>0</v>
          </cell>
          <cell r="S602">
            <v>0</v>
          </cell>
          <cell r="T602">
            <v>0</v>
          </cell>
          <cell r="U602">
            <v>0</v>
          </cell>
          <cell r="V602">
            <v>0</v>
          </cell>
          <cell r="W602">
            <v>0</v>
          </cell>
          <cell r="X602">
            <v>0</v>
          </cell>
          <cell r="Y602">
            <v>0</v>
          </cell>
          <cell r="Z602">
            <v>0</v>
          </cell>
          <cell r="AA602">
            <v>0</v>
          </cell>
          <cell r="AB602">
            <v>0</v>
          </cell>
          <cell r="AC602">
            <v>0</v>
          </cell>
          <cell r="AD602">
            <v>0</v>
          </cell>
          <cell r="AE602">
            <v>0</v>
          </cell>
          <cell r="AF602">
            <v>0</v>
          </cell>
          <cell r="AG602">
            <v>0</v>
          </cell>
          <cell r="AH602">
            <v>0</v>
          </cell>
          <cell r="AI602">
            <v>0</v>
          </cell>
          <cell r="AJ602">
            <v>0</v>
          </cell>
          <cell r="AK602">
            <v>0</v>
          </cell>
          <cell r="AL602">
            <v>0</v>
          </cell>
          <cell r="AM602">
            <v>0</v>
          </cell>
          <cell r="AN602">
            <v>0</v>
          </cell>
          <cell r="AO602">
            <v>0</v>
          </cell>
          <cell r="AR602" t="str">
            <v>62</v>
          </cell>
        </row>
        <row r="603">
          <cell r="R603">
            <v>0</v>
          </cell>
          <cell r="S603">
            <v>0</v>
          </cell>
          <cell r="T603">
            <v>0</v>
          </cell>
          <cell r="U603">
            <v>0</v>
          </cell>
          <cell r="V603">
            <v>0</v>
          </cell>
          <cell r="W603">
            <v>0</v>
          </cell>
          <cell r="X603">
            <v>0</v>
          </cell>
          <cell r="Y603">
            <v>0</v>
          </cell>
          <cell r="Z603">
            <v>0</v>
          </cell>
          <cell r="AA603">
            <v>0</v>
          </cell>
          <cell r="AB603">
            <v>0</v>
          </cell>
          <cell r="AC603">
            <v>0</v>
          </cell>
          <cell r="AD603">
            <v>0</v>
          </cell>
          <cell r="AE603">
            <v>0</v>
          </cell>
          <cell r="AF603">
            <v>0</v>
          </cell>
          <cell r="AG603">
            <v>0</v>
          </cell>
          <cell r="AH603">
            <v>0</v>
          </cell>
          <cell r="AI603">
            <v>0</v>
          </cell>
          <cell r="AJ603">
            <v>0</v>
          </cell>
          <cell r="AK603">
            <v>0</v>
          </cell>
          <cell r="AL603">
            <v>0</v>
          </cell>
          <cell r="AM603">
            <v>0</v>
          </cell>
          <cell r="AN603">
            <v>0</v>
          </cell>
          <cell r="AO603">
            <v>0</v>
          </cell>
          <cell r="AR603" t="str">
            <v>62</v>
          </cell>
        </row>
        <row r="604">
          <cell r="R604">
            <v>0</v>
          </cell>
          <cell r="S604">
            <v>0</v>
          </cell>
          <cell r="T604">
            <v>0</v>
          </cell>
          <cell r="U604">
            <v>0</v>
          </cell>
          <cell r="V604">
            <v>0</v>
          </cell>
          <cell r="W604">
            <v>0</v>
          </cell>
          <cell r="X604">
            <v>0</v>
          </cell>
          <cell r="Y604">
            <v>0</v>
          </cell>
          <cell r="Z604">
            <v>0</v>
          </cell>
          <cell r="AA604">
            <v>0</v>
          </cell>
          <cell r="AB604">
            <v>0</v>
          </cell>
          <cell r="AC604">
            <v>0</v>
          </cell>
          <cell r="AD604">
            <v>0</v>
          </cell>
          <cell r="AE604">
            <v>0</v>
          </cell>
          <cell r="AF604">
            <v>0</v>
          </cell>
          <cell r="AG604">
            <v>0</v>
          </cell>
          <cell r="AH604">
            <v>0</v>
          </cell>
          <cell r="AI604">
            <v>0</v>
          </cell>
          <cell r="AJ604">
            <v>0</v>
          </cell>
          <cell r="AK604">
            <v>0</v>
          </cell>
          <cell r="AL604">
            <v>0</v>
          </cell>
          <cell r="AM604">
            <v>0</v>
          </cell>
          <cell r="AN604">
            <v>0</v>
          </cell>
          <cell r="AO604">
            <v>0</v>
          </cell>
          <cell r="AR604" t="str">
            <v>62</v>
          </cell>
        </row>
        <row r="605">
          <cell r="R605">
            <v>0</v>
          </cell>
          <cell r="S605">
            <v>0</v>
          </cell>
          <cell r="T605">
            <v>0</v>
          </cell>
          <cell r="U605">
            <v>0</v>
          </cell>
          <cell r="V605">
            <v>0</v>
          </cell>
          <cell r="W605">
            <v>0</v>
          </cell>
          <cell r="X605">
            <v>0</v>
          </cell>
          <cell r="Y605">
            <v>0</v>
          </cell>
          <cell r="Z605">
            <v>0</v>
          </cell>
          <cell r="AA605">
            <v>0</v>
          </cell>
          <cell r="AB605">
            <v>0</v>
          </cell>
          <cell r="AC605">
            <v>0</v>
          </cell>
          <cell r="AD605">
            <v>0</v>
          </cell>
          <cell r="AE605">
            <v>0</v>
          </cell>
          <cell r="AF605">
            <v>0</v>
          </cell>
          <cell r="AG605">
            <v>0</v>
          </cell>
          <cell r="AH605">
            <v>0</v>
          </cell>
          <cell r="AI605">
            <v>0</v>
          </cell>
          <cell r="AJ605">
            <v>0</v>
          </cell>
          <cell r="AK605">
            <v>0</v>
          </cell>
          <cell r="AL605">
            <v>0</v>
          </cell>
          <cell r="AM605">
            <v>0</v>
          </cell>
          <cell r="AN605">
            <v>0</v>
          </cell>
          <cell r="AO605">
            <v>0</v>
          </cell>
          <cell r="AR605" t="str">
            <v>62</v>
          </cell>
        </row>
        <row r="606">
          <cell r="R606">
            <v>0</v>
          </cell>
          <cell r="S606">
            <v>0</v>
          </cell>
          <cell r="T606">
            <v>0</v>
          </cell>
          <cell r="U606">
            <v>0</v>
          </cell>
          <cell r="V606">
            <v>0</v>
          </cell>
          <cell r="W606">
            <v>0</v>
          </cell>
          <cell r="X606">
            <v>0</v>
          </cell>
          <cell r="Y606">
            <v>0</v>
          </cell>
          <cell r="Z606">
            <v>0</v>
          </cell>
          <cell r="AA606">
            <v>0</v>
          </cell>
          <cell r="AB606">
            <v>0</v>
          </cell>
          <cell r="AC606">
            <v>0</v>
          </cell>
          <cell r="AD606">
            <v>0</v>
          </cell>
          <cell r="AE606">
            <v>0</v>
          </cell>
          <cell r="AF606">
            <v>0</v>
          </cell>
          <cell r="AG606">
            <v>0</v>
          </cell>
          <cell r="AH606">
            <v>0</v>
          </cell>
          <cell r="AI606">
            <v>0</v>
          </cell>
          <cell r="AJ606">
            <v>0</v>
          </cell>
          <cell r="AK606">
            <v>0</v>
          </cell>
          <cell r="AL606">
            <v>0</v>
          </cell>
          <cell r="AM606">
            <v>0</v>
          </cell>
          <cell r="AN606">
            <v>0</v>
          </cell>
          <cell r="AO606">
            <v>0</v>
          </cell>
          <cell r="AR606" t="str">
            <v>62</v>
          </cell>
        </row>
        <row r="607">
          <cell r="R607">
            <v>0</v>
          </cell>
          <cell r="S607">
            <v>0</v>
          </cell>
          <cell r="T607">
            <v>0</v>
          </cell>
          <cell r="U607">
            <v>0</v>
          </cell>
          <cell r="V607">
            <v>0</v>
          </cell>
          <cell r="W607">
            <v>0</v>
          </cell>
          <cell r="X607">
            <v>0</v>
          </cell>
          <cell r="Y607">
            <v>0</v>
          </cell>
          <cell r="Z607">
            <v>0</v>
          </cell>
          <cell r="AA607">
            <v>0</v>
          </cell>
          <cell r="AB607">
            <v>0</v>
          </cell>
          <cell r="AC607">
            <v>0</v>
          </cell>
          <cell r="AD607">
            <v>0</v>
          </cell>
          <cell r="AE607">
            <v>0</v>
          </cell>
          <cell r="AF607">
            <v>0</v>
          </cell>
          <cell r="AG607">
            <v>0</v>
          </cell>
          <cell r="AH607">
            <v>0</v>
          </cell>
          <cell r="AI607">
            <v>0</v>
          </cell>
          <cell r="AJ607">
            <v>0</v>
          </cell>
          <cell r="AK607">
            <v>0</v>
          </cell>
          <cell r="AL607">
            <v>0</v>
          </cell>
          <cell r="AM607">
            <v>0</v>
          </cell>
          <cell r="AN607">
            <v>0</v>
          </cell>
          <cell r="AO607">
            <v>0</v>
          </cell>
          <cell r="AR607" t="str">
            <v>62</v>
          </cell>
        </row>
        <row r="608">
          <cell r="R608">
            <v>0</v>
          </cell>
          <cell r="S608">
            <v>0</v>
          </cell>
          <cell r="T608">
            <v>0</v>
          </cell>
          <cell r="U608">
            <v>0</v>
          </cell>
          <cell r="V608">
            <v>0</v>
          </cell>
          <cell r="W608">
            <v>0</v>
          </cell>
          <cell r="X608">
            <v>0</v>
          </cell>
          <cell r="Y608">
            <v>0</v>
          </cell>
          <cell r="Z608">
            <v>0</v>
          </cell>
          <cell r="AA608">
            <v>0</v>
          </cell>
          <cell r="AB608">
            <v>0</v>
          </cell>
          <cell r="AC608">
            <v>0</v>
          </cell>
          <cell r="AD608">
            <v>0</v>
          </cell>
          <cell r="AE608">
            <v>0</v>
          </cell>
          <cell r="AF608">
            <v>0</v>
          </cell>
          <cell r="AG608">
            <v>0</v>
          </cell>
          <cell r="AH608">
            <v>0</v>
          </cell>
          <cell r="AI608">
            <v>0</v>
          </cell>
          <cell r="AJ608">
            <v>0</v>
          </cell>
          <cell r="AK608">
            <v>0</v>
          </cell>
          <cell r="AL608">
            <v>0</v>
          </cell>
          <cell r="AM608">
            <v>0</v>
          </cell>
          <cell r="AN608">
            <v>0</v>
          </cell>
          <cell r="AO608">
            <v>0</v>
          </cell>
          <cell r="AR608" t="str">
            <v>62</v>
          </cell>
        </row>
        <row r="609">
          <cell r="R609">
            <v>0</v>
          </cell>
          <cell r="S609">
            <v>0</v>
          </cell>
          <cell r="T609">
            <v>0</v>
          </cell>
          <cell r="U609">
            <v>0</v>
          </cell>
          <cell r="V609">
            <v>0</v>
          </cell>
          <cell r="W609">
            <v>0</v>
          </cell>
          <cell r="X609">
            <v>0</v>
          </cell>
          <cell r="Y609">
            <v>0</v>
          </cell>
          <cell r="Z609">
            <v>0</v>
          </cell>
          <cell r="AA609">
            <v>0</v>
          </cell>
          <cell r="AB609">
            <v>0</v>
          </cell>
          <cell r="AC609">
            <v>0</v>
          </cell>
          <cell r="AD609">
            <v>0</v>
          </cell>
          <cell r="AE609">
            <v>0</v>
          </cell>
          <cell r="AF609">
            <v>0</v>
          </cell>
          <cell r="AG609">
            <v>0</v>
          </cell>
          <cell r="AH609">
            <v>0</v>
          </cell>
          <cell r="AI609">
            <v>0</v>
          </cell>
          <cell r="AJ609">
            <v>0</v>
          </cell>
          <cell r="AK609">
            <v>0</v>
          </cell>
          <cell r="AL609">
            <v>0</v>
          </cell>
          <cell r="AM609">
            <v>0</v>
          </cell>
          <cell r="AN609">
            <v>0</v>
          </cell>
          <cell r="AO609">
            <v>0</v>
          </cell>
          <cell r="AR609" t="str">
            <v>62</v>
          </cell>
        </row>
        <row r="610">
          <cell r="R610">
            <v>0</v>
          </cell>
          <cell r="S610">
            <v>0</v>
          </cell>
          <cell r="T610">
            <v>0</v>
          </cell>
          <cell r="U610">
            <v>0</v>
          </cell>
          <cell r="V610">
            <v>0</v>
          </cell>
          <cell r="W610">
            <v>0</v>
          </cell>
          <cell r="X610">
            <v>0</v>
          </cell>
          <cell r="Y610">
            <v>0</v>
          </cell>
          <cell r="Z610">
            <v>0</v>
          </cell>
          <cell r="AA610">
            <v>0</v>
          </cell>
          <cell r="AB610">
            <v>0</v>
          </cell>
          <cell r="AC610">
            <v>0</v>
          </cell>
          <cell r="AD610">
            <v>0</v>
          </cell>
          <cell r="AE610">
            <v>0</v>
          </cell>
          <cell r="AF610">
            <v>0</v>
          </cell>
          <cell r="AG610">
            <v>0</v>
          </cell>
          <cell r="AH610">
            <v>0</v>
          </cell>
          <cell r="AI610">
            <v>0</v>
          </cell>
          <cell r="AJ610">
            <v>0</v>
          </cell>
          <cell r="AK610">
            <v>0</v>
          </cell>
          <cell r="AL610">
            <v>0</v>
          </cell>
          <cell r="AM610">
            <v>0</v>
          </cell>
          <cell r="AN610">
            <v>0</v>
          </cell>
          <cell r="AO610">
            <v>0</v>
          </cell>
          <cell r="AR610" t="str">
            <v>62</v>
          </cell>
        </row>
        <row r="611">
          <cell r="R611">
            <v>0</v>
          </cell>
          <cell r="S611">
            <v>0</v>
          </cell>
          <cell r="T611">
            <v>0</v>
          </cell>
          <cell r="U611">
            <v>0</v>
          </cell>
          <cell r="V611">
            <v>0</v>
          </cell>
          <cell r="W611">
            <v>0</v>
          </cell>
          <cell r="X611">
            <v>0</v>
          </cell>
          <cell r="Y611">
            <v>0</v>
          </cell>
          <cell r="Z611">
            <v>0</v>
          </cell>
          <cell r="AA611">
            <v>0</v>
          </cell>
          <cell r="AB611">
            <v>0</v>
          </cell>
          <cell r="AC611">
            <v>0</v>
          </cell>
          <cell r="AD611">
            <v>0</v>
          </cell>
          <cell r="AE611">
            <v>0</v>
          </cell>
          <cell r="AF611">
            <v>0</v>
          </cell>
          <cell r="AG611">
            <v>0</v>
          </cell>
          <cell r="AH611">
            <v>0</v>
          </cell>
          <cell r="AI611">
            <v>0</v>
          </cell>
          <cell r="AJ611">
            <v>0</v>
          </cell>
          <cell r="AK611">
            <v>0</v>
          </cell>
          <cell r="AL611">
            <v>0</v>
          </cell>
          <cell r="AM611">
            <v>0</v>
          </cell>
          <cell r="AN611">
            <v>0</v>
          </cell>
          <cell r="AO611">
            <v>0</v>
          </cell>
          <cell r="AR611" t="str">
            <v>62</v>
          </cell>
        </row>
        <row r="612">
          <cell r="R612">
            <v>0</v>
          </cell>
          <cell r="S612">
            <v>0</v>
          </cell>
          <cell r="T612">
            <v>0</v>
          </cell>
          <cell r="U612">
            <v>0</v>
          </cell>
          <cell r="V612">
            <v>0</v>
          </cell>
          <cell r="W612">
            <v>0</v>
          </cell>
          <cell r="X612">
            <v>0</v>
          </cell>
          <cell r="Y612">
            <v>0</v>
          </cell>
          <cell r="Z612">
            <v>0</v>
          </cell>
          <cell r="AA612">
            <v>0</v>
          </cell>
          <cell r="AB612">
            <v>0</v>
          </cell>
          <cell r="AC612">
            <v>0</v>
          </cell>
          <cell r="AD612">
            <v>0</v>
          </cell>
          <cell r="AE612">
            <v>0</v>
          </cell>
          <cell r="AF612">
            <v>0</v>
          </cell>
          <cell r="AG612">
            <v>0</v>
          </cell>
          <cell r="AH612">
            <v>0</v>
          </cell>
          <cell r="AI612">
            <v>0</v>
          </cell>
          <cell r="AJ612">
            <v>0</v>
          </cell>
          <cell r="AK612">
            <v>0</v>
          </cell>
          <cell r="AL612">
            <v>0</v>
          </cell>
          <cell r="AM612">
            <v>0</v>
          </cell>
          <cell r="AN612">
            <v>0</v>
          </cell>
          <cell r="AO612">
            <v>0</v>
          </cell>
          <cell r="AR612" t="str">
            <v>62</v>
          </cell>
        </row>
        <row r="613">
          <cell r="R613">
            <v>0</v>
          </cell>
          <cell r="S613">
            <v>0</v>
          </cell>
          <cell r="T613">
            <v>0</v>
          </cell>
          <cell r="U613">
            <v>0</v>
          </cell>
          <cell r="V613">
            <v>0</v>
          </cell>
          <cell r="W613">
            <v>0</v>
          </cell>
          <cell r="X613">
            <v>0</v>
          </cell>
          <cell r="Y613">
            <v>0</v>
          </cell>
          <cell r="Z613">
            <v>0</v>
          </cell>
          <cell r="AA613">
            <v>0</v>
          </cell>
          <cell r="AB613">
            <v>0</v>
          </cell>
          <cell r="AC613">
            <v>0</v>
          </cell>
          <cell r="AD613">
            <v>0</v>
          </cell>
          <cell r="AE613">
            <v>0</v>
          </cell>
          <cell r="AF613">
            <v>0</v>
          </cell>
          <cell r="AG613">
            <v>0</v>
          </cell>
          <cell r="AH613">
            <v>0</v>
          </cell>
          <cell r="AI613">
            <v>0</v>
          </cell>
          <cell r="AJ613">
            <v>0</v>
          </cell>
          <cell r="AK613">
            <v>0</v>
          </cell>
          <cell r="AL613">
            <v>0</v>
          </cell>
          <cell r="AM613">
            <v>0</v>
          </cell>
          <cell r="AN613">
            <v>0</v>
          </cell>
          <cell r="AO613">
            <v>0</v>
          </cell>
          <cell r="AR613" t="str">
            <v>62</v>
          </cell>
        </row>
        <row r="614">
          <cell r="R614">
            <v>0</v>
          </cell>
          <cell r="S614">
            <v>0</v>
          </cell>
          <cell r="T614">
            <v>0</v>
          </cell>
          <cell r="U614">
            <v>0</v>
          </cell>
          <cell r="V614">
            <v>0</v>
          </cell>
          <cell r="W614">
            <v>0</v>
          </cell>
          <cell r="X614">
            <v>0</v>
          </cell>
          <cell r="Y614">
            <v>0</v>
          </cell>
          <cell r="Z614">
            <v>0</v>
          </cell>
          <cell r="AA614">
            <v>0</v>
          </cell>
          <cell r="AB614">
            <v>0</v>
          </cell>
          <cell r="AC614">
            <v>0</v>
          </cell>
          <cell r="AD614">
            <v>0</v>
          </cell>
          <cell r="AE614">
            <v>0</v>
          </cell>
          <cell r="AF614">
            <v>0</v>
          </cell>
          <cell r="AG614">
            <v>0</v>
          </cell>
          <cell r="AH614">
            <v>0</v>
          </cell>
          <cell r="AI614">
            <v>0</v>
          </cell>
          <cell r="AJ614">
            <v>0</v>
          </cell>
          <cell r="AK614">
            <v>0</v>
          </cell>
          <cell r="AL614">
            <v>0</v>
          </cell>
          <cell r="AM614">
            <v>0</v>
          </cell>
          <cell r="AN614">
            <v>0</v>
          </cell>
          <cell r="AO614">
            <v>0</v>
          </cell>
          <cell r="AR614" t="str">
            <v>62</v>
          </cell>
        </row>
        <row r="615">
          <cell r="R615">
            <v>433950.08</v>
          </cell>
          <cell r="S615">
            <v>433950.08</v>
          </cell>
          <cell r="T615">
            <v>682849.47</v>
          </cell>
          <cell r="U615">
            <v>682849.47</v>
          </cell>
          <cell r="V615">
            <v>682849.47</v>
          </cell>
          <cell r="W615">
            <v>231174.22</v>
          </cell>
          <cell r="X615">
            <v>231174.22</v>
          </cell>
          <cell r="Y615">
            <v>231174.22</v>
          </cell>
          <cell r="Z615">
            <v>186329.24</v>
          </cell>
          <cell r="AA615">
            <v>186329.24</v>
          </cell>
          <cell r="AB615">
            <v>186329.24</v>
          </cell>
          <cell r="AC615">
            <v>83090</v>
          </cell>
          <cell r="AD615">
            <v>359714.41625000007</v>
          </cell>
          <cell r="AE615">
            <v>366707.29041666677</v>
          </cell>
          <cell r="AF615">
            <v>384073.78500000009</v>
          </cell>
          <cell r="AG615">
            <v>411813.90000000008</v>
          </cell>
          <cell r="AH615">
            <v>439554.01500000007</v>
          </cell>
          <cell r="AI615">
            <v>448537.64958333335</v>
          </cell>
          <cell r="AJ615">
            <v>438764.80374999996</v>
          </cell>
          <cell r="AK615">
            <v>428991.95791666658</v>
          </cell>
          <cell r="AL615">
            <v>417350.57124999986</v>
          </cell>
          <cell r="AM615">
            <v>403840.64374999999</v>
          </cell>
          <cell r="AN615">
            <v>390330.71625</v>
          </cell>
          <cell r="AO615">
            <v>368956.58250000002</v>
          </cell>
          <cell r="AR615" t="str">
            <v>62</v>
          </cell>
        </row>
        <row r="616">
          <cell r="R616">
            <v>0</v>
          </cell>
          <cell r="S616">
            <v>0</v>
          </cell>
          <cell r="T616">
            <v>0</v>
          </cell>
          <cell r="U616">
            <v>0</v>
          </cell>
          <cell r="V616">
            <v>0</v>
          </cell>
          <cell r="W616">
            <v>0</v>
          </cell>
          <cell r="X616">
            <v>0</v>
          </cell>
          <cell r="Y616">
            <v>0</v>
          </cell>
          <cell r="Z616">
            <v>0</v>
          </cell>
          <cell r="AA616">
            <v>0</v>
          </cell>
          <cell r="AB616">
            <v>0</v>
          </cell>
          <cell r="AC616">
            <v>0</v>
          </cell>
          <cell r="AD616">
            <v>0</v>
          </cell>
          <cell r="AE616">
            <v>0</v>
          </cell>
          <cell r="AF616">
            <v>0</v>
          </cell>
          <cell r="AG616">
            <v>0</v>
          </cell>
          <cell r="AH616">
            <v>0</v>
          </cell>
          <cell r="AI616">
            <v>0</v>
          </cell>
          <cell r="AJ616">
            <v>0</v>
          </cell>
          <cell r="AK616">
            <v>0</v>
          </cell>
          <cell r="AL616">
            <v>0</v>
          </cell>
          <cell r="AM616">
            <v>0</v>
          </cell>
          <cell r="AN616">
            <v>0</v>
          </cell>
          <cell r="AO616">
            <v>0</v>
          </cell>
          <cell r="AR616" t="str">
            <v>42b</v>
          </cell>
        </row>
        <row r="617">
          <cell r="R617">
            <v>0</v>
          </cell>
          <cell r="S617">
            <v>0</v>
          </cell>
          <cell r="T617">
            <v>0</v>
          </cell>
          <cell r="U617">
            <v>0</v>
          </cell>
          <cell r="V617">
            <v>0</v>
          </cell>
          <cell r="W617">
            <v>0</v>
          </cell>
          <cell r="X617">
            <v>0</v>
          </cell>
          <cell r="Y617">
            <v>0</v>
          </cell>
          <cell r="Z617">
            <v>0</v>
          </cell>
          <cell r="AA617">
            <v>0</v>
          </cell>
          <cell r="AB617">
            <v>0</v>
          </cell>
          <cell r="AC617">
            <v>0</v>
          </cell>
          <cell r="AD617">
            <v>766.30208333333314</v>
          </cell>
          <cell r="AE617">
            <v>543.82041666666657</v>
          </cell>
          <cell r="AF617">
            <v>370.78041666666667</v>
          </cell>
          <cell r="AG617">
            <v>247.18208333333334</v>
          </cell>
          <cell r="AH617">
            <v>173.0254166666667</v>
          </cell>
          <cell r="AI617">
            <v>123.58958333333334</v>
          </cell>
          <cell r="AJ617">
            <v>74.153750000000002</v>
          </cell>
          <cell r="AK617">
            <v>24.717916666666667</v>
          </cell>
          <cell r="AL617">
            <v>0</v>
          </cell>
          <cell r="AM617">
            <v>0</v>
          </cell>
          <cell r="AN617">
            <v>0</v>
          </cell>
          <cell r="AO617">
            <v>0</v>
          </cell>
          <cell r="AR617" t="str">
            <v>42b</v>
          </cell>
        </row>
        <row r="618">
          <cell r="R618">
            <v>0</v>
          </cell>
          <cell r="S618">
            <v>0</v>
          </cell>
          <cell r="T618">
            <v>0</v>
          </cell>
          <cell r="U618">
            <v>0</v>
          </cell>
          <cell r="V618">
            <v>0</v>
          </cell>
          <cell r="W618">
            <v>0</v>
          </cell>
          <cell r="X618">
            <v>0</v>
          </cell>
          <cell r="Y618">
            <v>0</v>
          </cell>
          <cell r="Z618">
            <v>0</v>
          </cell>
          <cell r="AA618">
            <v>0</v>
          </cell>
          <cell r="AB618">
            <v>0</v>
          </cell>
          <cell r="AC618">
            <v>0</v>
          </cell>
          <cell r="AD618">
            <v>448.67374999999998</v>
          </cell>
          <cell r="AE618">
            <v>252.38208333333333</v>
          </cell>
          <cell r="AF618">
            <v>112.17208333333333</v>
          </cell>
          <cell r="AG618">
            <v>28.043749999999999</v>
          </cell>
          <cell r="AH618">
            <v>0</v>
          </cell>
          <cell r="AI618">
            <v>0</v>
          </cell>
          <cell r="AJ618">
            <v>0</v>
          </cell>
          <cell r="AK618">
            <v>0</v>
          </cell>
          <cell r="AL618">
            <v>0</v>
          </cell>
          <cell r="AM618">
            <v>0</v>
          </cell>
          <cell r="AN618">
            <v>0</v>
          </cell>
          <cell r="AO618">
            <v>0</v>
          </cell>
          <cell r="AR618" t="str">
            <v>42b</v>
          </cell>
        </row>
        <row r="619">
          <cell r="R619">
            <v>0</v>
          </cell>
          <cell r="S619">
            <v>0</v>
          </cell>
          <cell r="T619">
            <v>0</v>
          </cell>
          <cell r="U619">
            <v>0</v>
          </cell>
          <cell r="V619">
            <v>0</v>
          </cell>
          <cell r="W619">
            <v>0</v>
          </cell>
          <cell r="X619">
            <v>0</v>
          </cell>
          <cell r="Y619">
            <v>0</v>
          </cell>
          <cell r="Z619">
            <v>0</v>
          </cell>
          <cell r="AA619">
            <v>0</v>
          </cell>
          <cell r="AB619">
            <v>0</v>
          </cell>
          <cell r="AC619">
            <v>0</v>
          </cell>
          <cell r="AD619">
            <v>51.0625</v>
          </cell>
          <cell r="AE619">
            <v>2.4245833333333331</v>
          </cell>
          <cell r="AF619">
            <v>0</v>
          </cell>
          <cell r="AG619">
            <v>0</v>
          </cell>
          <cell r="AH619">
            <v>0</v>
          </cell>
          <cell r="AI619">
            <v>0</v>
          </cell>
          <cell r="AJ619">
            <v>0</v>
          </cell>
          <cell r="AK619">
            <v>0</v>
          </cell>
          <cell r="AL619">
            <v>0</v>
          </cell>
          <cell r="AM619">
            <v>0</v>
          </cell>
          <cell r="AN619">
            <v>0</v>
          </cell>
          <cell r="AO619">
            <v>0</v>
          </cell>
          <cell r="AR619" t="str">
            <v>42b</v>
          </cell>
        </row>
        <row r="620">
          <cell r="R620">
            <v>66049.919999999998</v>
          </cell>
          <cell r="S620">
            <v>66349.17</v>
          </cell>
          <cell r="T620">
            <v>67150.53</v>
          </cell>
          <cell r="U620">
            <v>67150.53</v>
          </cell>
          <cell r="V620">
            <v>67150.53</v>
          </cell>
          <cell r="W620">
            <v>68825.78</v>
          </cell>
          <cell r="X620">
            <v>88819.91</v>
          </cell>
          <cell r="Y620">
            <v>104015.73</v>
          </cell>
          <cell r="Z620">
            <v>113670.76</v>
          </cell>
          <cell r="AA620">
            <v>132450.1</v>
          </cell>
          <cell r="AB620">
            <v>157033.31</v>
          </cell>
          <cell r="AC620">
            <v>391910</v>
          </cell>
          <cell r="AD620">
            <v>54056.837083333347</v>
          </cell>
          <cell r="AE620">
            <v>55405.910833333335</v>
          </cell>
          <cell r="AF620">
            <v>56799.072500000002</v>
          </cell>
          <cell r="AG620">
            <v>58221.894999999997</v>
          </cell>
          <cell r="AH620">
            <v>59620.248749999999</v>
          </cell>
          <cell r="AI620">
            <v>61028.812083333331</v>
          </cell>
          <cell r="AJ620">
            <v>63301.413333333338</v>
          </cell>
          <cell r="AK620">
            <v>67040.262500000012</v>
          </cell>
          <cell r="AL620">
            <v>71814.563750000001</v>
          </cell>
          <cell r="AM620">
            <v>77773.630416666667</v>
          </cell>
          <cell r="AN620">
            <v>84935.374583333338</v>
          </cell>
          <cell r="AO620">
            <v>102303.85249999999</v>
          </cell>
          <cell r="AR620" t="str">
            <v>42b</v>
          </cell>
        </row>
        <row r="621">
          <cell r="R621">
            <v>0</v>
          </cell>
          <cell r="S621">
            <v>0</v>
          </cell>
          <cell r="T621">
            <v>0</v>
          </cell>
          <cell r="U621">
            <v>0</v>
          </cell>
          <cell r="V621">
            <v>0</v>
          </cell>
          <cell r="W621">
            <v>0</v>
          </cell>
          <cell r="X621">
            <v>0</v>
          </cell>
          <cell r="Y621">
            <v>0</v>
          </cell>
          <cell r="Z621">
            <v>0</v>
          </cell>
          <cell r="AA621">
            <v>0</v>
          </cell>
          <cell r="AB621">
            <v>0</v>
          </cell>
          <cell r="AC621">
            <v>0</v>
          </cell>
          <cell r="AD621">
            <v>1425.1295833333334</v>
          </cell>
          <cell r="AE621">
            <v>1122.5325</v>
          </cell>
          <cell r="AF621">
            <v>856.1329166666668</v>
          </cell>
          <cell r="AG621">
            <v>625.93083333333323</v>
          </cell>
          <cell r="AH621">
            <v>431.84874999999994</v>
          </cell>
          <cell r="AI621">
            <v>273.80916666666667</v>
          </cell>
          <cell r="AJ621">
            <v>151.81208333333333</v>
          </cell>
          <cell r="AK621">
            <v>65.857500000000002</v>
          </cell>
          <cell r="AL621">
            <v>15.945416666666667</v>
          </cell>
          <cell r="AM621">
            <v>0</v>
          </cell>
          <cell r="AN621">
            <v>0</v>
          </cell>
          <cell r="AO621">
            <v>0</v>
          </cell>
          <cell r="AR621" t="str">
            <v>42b</v>
          </cell>
        </row>
        <row r="622">
          <cell r="R622">
            <v>12051.91</v>
          </cell>
          <cell r="S622">
            <v>10956.28</v>
          </cell>
          <cell r="T622">
            <v>9860.65</v>
          </cell>
          <cell r="U622">
            <v>8765.02</v>
          </cell>
          <cell r="V622">
            <v>7669.39</v>
          </cell>
          <cell r="W622">
            <v>6573.76</v>
          </cell>
          <cell r="X622">
            <v>5478.13</v>
          </cell>
          <cell r="Y622">
            <v>4382.5</v>
          </cell>
          <cell r="Z622">
            <v>3286.87</v>
          </cell>
          <cell r="AA622">
            <v>2191.2399999999998</v>
          </cell>
          <cell r="AB622">
            <v>1095.6099999999999</v>
          </cell>
          <cell r="AC622">
            <v>0</v>
          </cell>
          <cell r="AD622">
            <v>18625.689999999999</v>
          </cell>
          <cell r="AE622">
            <v>17530.060000000001</v>
          </cell>
          <cell r="AF622">
            <v>16434.43</v>
          </cell>
          <cell r="AG622">
            <v>15338.800000000001</v>
          </cell>
          <cell r="AH622">
            <v>14243.17</v>
          </cell>
          <cell r="AI622">
            <v>13147.54</v>
          </cell>
          <cell r="AJ622">
            <v>12051.910000000002</v>
          </cell>
          <cell r="AK622">
            <v>10956.28</v>
          </cell>
          <cell r="AL622">
            <v>9860.65</v>
          </cell>
          <cell r="AM622">
            <v>8765.0199999999986</v>
          </cell>
          <cell r="AN622">
            <v>7669.39</v>
          </cell>
          <cell r="AO622">
            <v>6573.7608333333337</v>
          </cell>
          <cell r="AR622" t="str">
            <v>42b</v>
          </cell>
        </row>
        <row r="623">
          <cell r="R623">
            <v>0</v>
          </cell>
          <cell r="S623">
            <v>0</v>
          </cell>
          <cell r="T623">
            <v>0</v>
          </cell>
          <cell r="U623">
            <v>0</v>
          </cell>
          <cell r="V623">
            <v>0</v>
          </cell>
          <cell r="W623">
            <v>0</v>
          </cell>
          <cell r="X623">
            <v>0</v>
          </cell>
          <cell r="Y623">
            <v>0</v>
          </cell>
          <cell r="Z623">
            <v>0</v>
          </cell>
          <cell r="AA623">
            <v>0</v>
          </cell>
          <cell r="AB623">
            <v>0</v>
          </cell>
          <cell r="AC623">
            <v>0</v>
          </cell>
          <cell r="AD623">
            <v>76977.591249999998</v>
          </cell>
          <cell r="AE623">
            <v>69646.392083333325</v>
          </cell>
          <cell r="AF623">
            <v>62315.19291666666</v>
          </cell>
          <cell r="AG623">
            <v>54983.993749999994</v>
          </cell>
          <cell r="AH623">
            <v>47652.794583333329</v>
          </cell>
          <cell r="AI623">
            <v>40321.595416666671</v>
          </cell>
          <cell r="AJ623">
            <v>32990.396249999998</v>
          </cell>
          <cell r="AK623">
            <v>25659.197083333333</v>
          </cell>
          <cell r="AL623">
            <v>18327.997916666667</v>
          </cell>
          <cell r="AM623">
            <v>10996.79875</v>
          </cell>
          <cell r="AN623">
            <v>3665.5995833333332</v>
          </cell>
          <cell r="AO623">
            <v>0</v>
          </cell>
          <cell r="AR623" t="str">
            <v>42b</v>
          </cell>
        </row>
        <row r="624">
          <cell r="R624">
            <v>70662.600000000006</v>
          </cell>
          <cell r="S624">
            <v>69671.100000000006</v>
          </cell>
          <cell r="T624">
            <v>77909.81</v>
          </cell>
          <cell r="U624">
            <v>80135.31</v>
          </cell>
          <cell r="V624">
            <v>82291.06</v>
          </cell>
          <cell r="W624">
            <v>87752.19</v>
          </cell>
          <cell r="X624">
            <v>88358.19</v>
          </cell>
          <cell r="Y624">
            <v>89031.44</v>
          </cell>
          <cell r="Z624">
            <v>91546.07</v>
          </cell>
          <cell r="AA624">
            <v>91546.07</v>
          </cell>
          <cell r="AB624">
            <v>99340.53</v>
          </cell>
          <cell r="AC624">
            <v>101631.83</v>
          </cell>
          <cell r="AD624">
            <v>28230.660833333332</v>
          </cell>
          <cell r="AE624">
            <v>34077.898333333331</v>
          </cell>
          <cell r="AF624">
            <v>40227.102916666663</v>
          </cell>
          <cell r="AG624">
            <v>46812.316249999996</v>
          </cell>
          <cell r="AH624">
            <v>53277.879583333328</v>
          </cell>
          <cell r="AI624">
            <v>59453.042499999989</v>
          </cell>
          <cell r="AJ624">
            <v>64926.824166666665</v>
          </cell>
          <cell r="AK624">
            <v>69749.814583333326</v>
          </cell>
          <cell r="AL624">
            <v>74444.902499999997</v>
          </cell>
          <cell r="AM624">
            <v>78494.560416666674</v>
          </cell>
          <cell r="AN624">
            <v>81728.005833333329</v>
          </cell>
          <cell r="AO624">
            <v>84516.059166666673</v>
          </cell>
          <cell r="AR624" t="str">
            <v>42b</v>
          </cell>
        </row>
        <row r="625">
          <cell r="R625">
            <v>43097.78</v>
          </cell>
          <cell r="S625">
            <v>43097.78</v>
          </cell>
          <cell r="T625">
            <v>109187.35</v>
          </cell>
          <cell r="U625">
            <v>224099.77</v>
          </cell>
          <cell r="V625">
            <v>275196.01</v>
          </cell>
          <cell r="W625">
            <v>279445.96999999997</v>
          </cell>
          <cell r="X625">
            <v>340490.14</v>
          </cell>
          <cell r="Y625">
            <v>432281.04</v>
          </cell>
          <cell r="Z625">
            <v>542606.89</v>
          </cell>
          <cell r="AA625">
            <v>618771.9</v>
          </cell>
          <cell r="AB625">
            <v>655872.66</v>
          </cell>
          <cell r="AC625">
            <v>739427.73</v>
          </cell>
          <cell r="AD625">
            <v>12390.057500000001</v>
          </cell>
          <cell r="AE625">
            <v>15981.539166666669</v>
          </cell>
          <cell r="AF625">
            <v>22326.752916666668</v>
          </cell>
          <cell r="AG625">
            <v>36213.716250000005</v>
          </cell>
          <cell r="AH625">
            <v>57017.707083333335</v>
          </cell>
          <cell r="AI625">
            <v>80127.789583333331</v>
          </cell>
          <cell r="AJ625">
            <v>105958.46083333333</v>
          </cell>
          <cell r="AK625">
            <v>138157.26</v>
          </cell>
          <cell r="AL625">
            <v>178777.59041666667</v>
          </cell>
          <cell r="AM625">
            <v>225459.55000000002</v>
          </cell>
          <cell r="AN625">
            <v>275068.32250000001</v>
          </cell>
          <cell r="AO625">
            <v>329617.50374999997</v>
          </cell>
          <cell r="AR625" t="str">
            <v>57</v>
          </cell>
        </row>
        <row r="626">
          <cell r="R626">
            <v>6340.53</v>
          </cell>
          <cell r="S626">
            <v>60265.440000000002</v>
          </cell>
          <cell r="T626">
            <v>90623.360000000001</v>
          </cell>
          <cell r="U626">
            <v>144178.57999999999</v>
          </cell>
          <cell r="V626">
            <v>145478.57999999999</v>
          </cell>
          <cell r="W626">
            <v>145478.57999999999</v>
          </cell>
          <cell r="X626">
            <v>158621.10999999999</v>
          </cell>
          <cell r="Y626">
            <v>158621.10999999999</v>
          </cell>
          <cell r="Z626">
            <v>173276.71</v>
          </cell>
          <cell r="AA626">
            <v>173276.71</v>
          </cell>
          <cell r="AB626">
            <v>184156.13</v>
          </cell>
          <cell r="AC626">
            <v>188776.53</v>
          </cell>
          <cell r="AD626">
            <v>264.18874999999997</v>
          </cell>
          <cell r="AE626">
            <v>3039.4375</v>
          </cell>
          <cell r="AF626">
            <v>9326.4708333333328</v>
          </cell>
          <cell r="AG626">
            <v>19109.884999999998</v>
          </cell>
          <cell r="AH626">
            <v>31178.933333333334</v>
          </cell>
          <cell r="AI626">
            <v>43302.148333333331</v>
          </cell>
          <cell r="AJ626">
            <v>55972.96875</v>
          </cell>
          <cell r="AK626">
            <v>69191.394583333327</v>
          </cell>
          <cell r="AL626">
            <v>83020.470416666663</v>
          </cell>
          <cell r="AM626">
            <v>97460.196249999994</v>
          </cell>
          <cell r="AN626">
            <v>112353.23125</v>
          </cell>
          <cell r="AO626">
            <v>127892.09208333331</v>
          </cell>
          <cell r="AQ626" t="str">
            <v xml:space="preserve">  </v>
          </cell>
          <cell r="AR626" t="str">
            <v xml:space="preserve"> </v>
          </cell>
        </row>
        <row r="627">
          <cell r="R627">
            <v>9267.0499999999993</v>
          </cell>
          <cell r="S627">
            <v>14402.07</v>
          </cell>
          <cell r="T627">
            <v>19075.89</v>
          </cell>
          <cell r="U627">
            <v>301835.01</v>
          </cell>
          <cell r="V627">
            <v>391186.77</v>
          </cell>
          <cell r="W627">
            <v>758865.18</v>
          </cell>
          <cell r="X627">
            <v>899228.23</v>
          </cell>
          <cell r="Y627">
            <v>949695.77</v>
          </cell>
          <cell r="Z627">
            <v>1016739.37</v>
          </cell>
          <cell r="AA627">
            <v>1089069.44</v>
          </cell>
          <cell r="AB627">
            <v>1405118.22</v>
          </cell>
          <cell r="AC627">
            <v>2013628.17</v>
          </cell>
          <cell r="AD627">
            <v>702.89291666666668</v>
          </cell>
          <cell r="AE627">
            <v>1689.10625</v>
          </cell>
          <cell r="AF627">
            <v>3084.0212499999998</v>
          </cell>
          <cell r="AG627">
            <v>16455.30875</v>
          </cell>
          <cell r="AH627">
            <v>45331.216249999998</v>
          </cell>
          <cell r="AI627">
            <v>93250.047500000001</v>
          </cell>
          <cell r="AJ627">
            <v>162337.27291666667</v>
          </cell>
          <cell r="AK627">
            <v>239375.7729166667</v>
          </cell>
          <cell r="AL627">
            <v>321310.57041666668</v>
          </cell>
          <cell r="AM627">
            <v>409052.60416666669</v>
          </cell>
          <cell r="AN627">
            <v>512956.4233333334</v>
          </cell>
          <cell r="AO627">
            <v>655245.80666666653</v>
          </cell>
          <cell r="AR627" t="str">
            <v>41b</v>
          </cell>
        </row>
        <row r="628">
          <cell r="R628">
            <v>0</v>
          </cell>
          <cell r="S628">
            <v>0</v>
          </cell>
          <cell r="T628">
            <v>1405270.72</v>
          </cell>
          <cell r="U628">
            <v>1405270.72</v>
          </cell>
          <cell r="V628">
            <v>1405270.72</v>
          </cell>
          <cell r="W628">
            <v>1723048.53</v>
          </cell>
          <cell r="X628">
            <v>1723048.53</v>
          </cell>
          <cell r="Y628">
            <v>1723048.53</v>
          </cell>
          <cell r="Z628">
            <v>1723048.53</v>
          </cell>
          <cell r="AA628">
            <v>1723048.53</v>
          </cell>
          <cell r="AB628">
            <v>1723048.53</v>
          </cell>
          <cell r="AC628">
            <v>1723048.53</v>
          </cell>
          <cell r="AD628">
            <v>0</v>
          </cell>
          <cell r="AE628">
            <v>0</v>
          </cell>
          <cell r="AF628">
            <v>58552.946666666663</v>
          </cell>
          <cell r="AG628">
            <v>175658.84</v>
          </cell>
          <cell r="AH628">
            <v>292764.73333333334</v>
          </cell>
          <cell r="AI628">
            <v>423111.36874999997</v>
          </cell>
          <cell r="AJ628">
            <v>566698.74624999997</v>
          </cell>
          <cell r="AK628">
            <v>710286.12375000014</v>
          </cell>
          <cell r="AL628">
            <v>853873.50125000009</v>
          </cell>
          <cell r="AM628">
            <v>997460.87875000003</v>
          </cell>
          <cell r="AN628">
            <v>1141048.2562499999</v>
          </cell>
          <cell r="AO628">
            <v>1284635.6337499998</v>
          </cell>
          <cell r="AR628" t="str">
            <v>57</v>
          </cell>
        </row>
        <row r="629">
          <cell r="R629">
            <v>0</v>
          </cell>
          <cell r="S629">
            <v>0</v>
          </cell>
          <cell r="T629">
            <v>-1405270.72</v>
          </cell>
          <cell r="U629">
            <v>-1405270.72</v>
          </cell>
          <cell r="V629">
            <v>-1405270.72</v>
          </cell>
          <cell r="W629">
            <v>-1723048.53</v>
          </cell>
          <cell r="X629">
            <v>-1723048.53</v>
          </cell>
          <cell r="Y629">
            <v>-1723048.53</v>
          </cell>
          <cell r="Z629">
            <v>-1723048.53</v>
          </cell>
          <cell r="AA629">
            <v>-1723048.53</v>
          </cell>
          <cell r="AB629">
            <v>-1723048.53</v>
          </cell>
          <cell r="AC629">
            <v>-1723048.53</v>
          </cell>
          <cell r="AD629">
            <v>0</v>
          </cell>
          <cell r="AE629">
            <v>0</v>
          </cell>
          <cell r="AF629">
            <v>-58552.946666666663</v>
          </cell>
          <cell r="AG629">
            <v>-175658.84</v>
          </cell>
          <cell r="AH629">
            <v>-292764.73333333334</v>
          </cell>
          <cell r="AI629">
            <v>-423111.36874999997</v>
          </cell>
          <cell r="AJ629">
            <v>-566698.74624999997</v>
          </cell>
          <cell r="AK629">
            <v>-710286.12375000014</v>
          </cell>
          <cell r="AL629">
            <v>-853873.50125000009</v>
          </cell>
          <cell r="AM629">
            <v>-997460.87875000003</v>
          </cell>
          <cell r="AN629">
            <v>-1141048.2562499999</v>
          </cell>
          <cell r="AO629">
            <v>-1284635.6337499998</v>
          </cell>
          <cell r="AR629" t="str">
            <v>57</v>
          </cell>
        </row>
        <row r="630">
          <cell r="R630">
            <v>0</v>
          </cell>
          <cell r="S630">
            <v>0</v>
          </cell>
          <cell r="T630">
            <v>0</v>
          </cell>
          <cell r="U630">
            <v>0</v>
          </cell>
          <cell r="V630">
            <v>0</v>
          </cell>
          <cell r="W630">
            <v>0</v>
          </cell>
          <cell r="X630">
            <v>0</v>
          </cell>
          <cell r="Y630">
            <v>0</v>
          </cell>
          <cell r="Z630">
            <v>0</v>
          </cell>
          <cell r="AA630">
            <v>0</v>
          </cell>
          <cell r="AB630">
            <v>0</v>
          </cell>
          <cell r="AC630">
            <v>0</v>
          </cell>
          <cell r="AD630">
            <v>0</v>
          </cell>
          <cell r="AE630">
            <v>0</v>
          </cell>
          <cell r="AF630">
            <v>0</v>
          </cell>
          <cell r="AG630">
            <v>0</v>
          </cell>
          <cell r="AH630">
            <v>0</v>
          </cell>
          <cell r="AI630">
            <v>0</v>
          </cell>
          <cell r="AJ630">
            <v>0</v>
          </cell>
          <cell r="AK630">
            <v>0</v>
          </cell>
          <cell r="AL630">
            <v>0</v>
          </cell>
          <cell r="AM630">
            <v>0</v>
          </cell>
          <cell r="AN630">
            <v>0</v>
          </cell>
          <cell r="AO630">
            <v>0</v>
          </cell>
          <cell r="AR630" t="str">
            <v>62</v>
          </cell>
        </row>
        <row r="631">
          <cell r="R631">
            <v>0</v>
          </cell>
          <cell r="S631">
            <v>0</v>
          </cell>
          <cell r="T631">
            <v>0</v>
          </cell>
          <cell r="U631">
            <v>0</v>
          </cell>
          <cell r="V631">
            <v>0</v>
          </cell>
          <cell r="W631">
            <v>0</v>
          </cell>
          <cell r="X631">
            <v>0</v>
          </cell>
          <cell r="Y631">
            <v>0</v>
          </cell>
          <cell r="Z631">
            <v>0</v>
          </cell>
          <cell r="AA631">
            <v>0</v>
          </cell>
          <cell r="AB631">
            <v>0</v>
          </cell>
          <cell r="AC631">
            <v>0</v>
          </cell>
          <cell r="AD631">
            <v>0</v>
          </cell>
          <cell r="AE631">
            <v>0</v>
          </cell>
          <cell r="AF631">
            <v>0</v>
          </cell>
          <cell r="AG631">
            <v>0</v>
          </cell>
          <cell r="AH631">
            <v>0</v>
          </cell>
          <cell r="AI631">
            <v>0</v>
          </cell>
          <cell r="AJ631">
            <v>0</v>
          </cell>
          <cell r="AK631">
            <v>0</v>
          </cell>
          <cell r="AL631">
            <v>0</v>
          </cell>
          <cell r="AM631">
            <v>0</v>
          </cell>
          <cell r="AN631">
            <v>0</v>
          </cell>
          <cell r="AO631">
            <v>0</v>
          </cell>
          <cell r="AR631" t="str">
            <v>62</v>
          </cell>
        </row>
        <row r="632">
          <cell r="R632">
            <v>5616582.2599999998</v>
          </cell>
          <cell r="S632">
            <v>5827221.7800000003</v>
          </cell>
          <cell r="T632">
            <v>6566911.3899999997</v>
          </cell>
          <cell r="U632">
            <v>6987117.3099999996</v>
          </cell>
          <cell r="V632">
            <v>7259855.0599999996</v>
          </cell>
          <cell r="W632">
            <v>7622728.9000000004</v>
          </cell>
          <cell r="X632">
            <v>8076168.0199999996</v>
          </cell>
          <cell r="Y632">
            <v>8421072.0600000005</v>
          </cell>
          <cell r="Z632">
            <v>8762627.5700000003</v>
          </cell>
          <cell r="AA632">
            <v>8842548.5700000003</v>
          </cell>
          <cell r="AB632">
            <v>9127844.5700000003</v>
          </cell>
          <cell r="AC632">
            <v>9695589.0500000007</v>
          </cell>
          <cell r="AD632">
            <v>2885148.2325000004</v>
          </cell>
          <cell r="AE632">
            <v>3334584.3175000004</v>
          </cell>
          <cell r="AF632">
            <v>3803748.1370833335</v>
          </cell>
          <cell r="AG632">
            <v>4282511.7079166668</v>
          </cell>
          <cell r="AH632">
            <v>4754669.3691666676</v>
          </cell>
          <cell r="AI632">
            <v>5206461.6800000006</v>
          </cell>
          <cell r="AJ632">
            <v>5641053.2591666663</v>
          </cell>
          <cell r="AK632">
            <v>6058213.1462500012</v>
          </cell>
          <cell r="AL632">
            <v>6451554.9233333347</v>
          </cell>
          <cell r="AM632">
            <v>6823419.870000001</v>
          </cell>
          <cell r="AN632">
            <v>7175671.7862499999</v>
          </cell>
          <cell r="AO632">
            <v>7541855.1370833339</v>
          </cell>
          <cell r="AR632" t="str">
            <v>62</v>
          </cell>
        </row>
        <row r="633">
          <cell r="R633">
            <v>915717.73</v>
          </cell>
          <cell r="S633">
            <v>952367.21</v>
          </cell>
          <cell r="T633">
            <v>1150781.6000000001</v>
          </cell>
          <cell r="U633">
            <v>1340988.68</v>
          </cell>
          <cell r="V633">
            <v>1498338.46</v>
          </cell>
          <cell r="W633">
            <v>1687982.62</v>
          </cell>
          <cell r="X633">
            <v>1895994.93</v>
          </cell>
          <cell r="Y633">
            <v>2030187.12</v>
          </cell>
          <cell r="Z633">
            <v>2220536.2999999998</v>
          </cell>
          <cell r="AA633">
            <v>2263106.2999999998</v>
          </cell>
          <cell r="AB633">
            <v>2521342.2999999998</v>
          </cell>
          <cell r="AC633">
            <v>2862500.74</v>
          </cell>
          <cell r="AD633">
            <v>393848.46875</v>
          </cell>
          <cell r="AE633">
            <v>469187.13291666674</v>
          </cell>
          <cell r="AF633">
            <v>552953.1875</v>
          </cell>
          <cell r="AG633">
            <v>650379.36583333334</v>
          </cell>
          <cell r="AH633">
            <v>759425.3091666667</v>
          </cell>
          <cell r="AI633">
            <v>877684.79166666686</v>
          </cell>
          <cell r="AJ633">
            <v>1003431.8154166668</v>
          </cell>
          <cell r="AK633">
            <v>1131770.33125</v>
          </cell>
          <cell r="AL633">
            <v>1261438.9541666666</v>
          </cell>
          <cell r="AM633">
            <v>1391895.5391666666</v>
          </cell>
          <cell r="AN633">
            <v>1530092.0712500003</v>
          </cell>
          <cell r="AO633">
            <v>1691048.9987500003</v>
          </cell>
          <cell r="AQ633" t="str">
            <v xml:space="preserve">  </v>
          </cell>
          <cell r="AR633" t="str">
            <v xml:space="preserve"> </v>
          </cell>
        </row>
        <row r="634">
          <cell r="R634">
            <v>232596.08</v>
          </cell>
          <cell r="S634">
            <v>239508.19</v>
          </cell>
          <cell r="T634">
            <v>249911.84</v>
          </cell>
          <cell r="U634">
            <v>258241.02</v>
          </cell>
          <cell r="V634">
            <v>265709.96999999997</v>
          </cell>
          <cell r="W634">
            <v>277407.67</v>
          </cell>
          <cell r="X634">
            <v>287269.67</v>
          </cell>
          <cell r="Y634">
            <v>303633.37</v>
          </cell>
          <cell r="Z634">
            <v>354087.04</v>
          </cell>
          <cell r="AA634">
            <v>367425.23</v>
          </cell>
          <cell r="AB634">
            <v>379329.75</v>
          </cell>
          <cell r="AC634">
            <v>394078.65</v>
          </cell>
          <cell r="AD634">
            <v>168371.73291666666</v>
          </cell>
          <cell r="AE634">
            <v>178687.92250000002</v>
          </cell>
          <cell r="AF634">
            <v>188285.98874999999</v>
          </cell>
          <cell r="AG634">
            <v>198211.17874999999</v>
          </cell>
          <cell r="AH634">
            <v>208404.56166666665</v>
          </cell>
          <cell r="AI634">
            <v>218592.23958333334</v>
          </cell>
          <cell r="AJ634">
            <v>228853.62666666671</v>
          </cell>
          <cell r="AK634">
            <v>239284.86499999999</v>
          </cell>
          <cell r="AL634">
            <v>251483.76291666666</v>
          </cell>
          <cell r="AM634">
            <v>265386.64333333331</v>
          </cell>
          <cell r="AN634">
            <v>279398.23833333334</v>
          </cell>
          <cell r="AO634">
            <v>293603.89624999999</v>
          </cell>
          <cell r="AR634" t="str">
            <v>62</v>
          </cell>
        </row>
        <row r="635">
          <cell r="R635">
            <v>110552.54</v>
          </cell>
          <cell r="S635">
            <v>113799.55</v>
          </cell>
          <cell r="T635">
            <v>118686.74</v>
          </cell>
          <cell r="U635">
            <v>122599.43</v>
          </cell>
          <cell r="V635">
            <v>126108.02</v>
          </cell>
          <cell r="W635">
            <v>131603.1</v>
          </cell>
          <cell r="X635">
            <v>136235.84</v>
          </cell>
          <cell r="Y635">
            <v>143922.79999999999</v>
          </cell>
          <cell r="Z635">
            <v>167623.75</v>
          </cell>
          <cell r="AA635">
            <v>173889.46</v>
          </cell>
          <cell r="AB635">
            <v>179481.69</v>
          </cell>
          <cell r="AC635">
            <v>186410.08</v>
          </cell>
          <cell r="AD635">
            <v>81699.05041666668</v>
          </cell>
          <cell r="AE635">
            <v>86344.811666666676</v>
          </cell>
          <cell r="AF635">
            <v>90678.02416666667</v>
          </cell>
          <cell r="AG635">
            <v>95174.287083333344</v>
          </cell>
          <cell r="AH635">
            <v>99803.522916666683</v>
          </cell>
          <cell r="AI635">
            <v>104445.63791666669</v>
          </cell>
          <cell r="AJ635">
            <v>109139.44083333336</v>
          </cell>
          <cell r="AK635">
            <v>113932.12833333336</v>
          </cell>
          <cell r="AL635">
            <v>119576.21666666666</v>
          </cell>
          <cell r="AM635">
            <v>126040.50249999999</v>
          </cell>
          <cell r="AN635">
            <v>132575.37166666667</v>
          </cell>
          <cell r="AO635">
            <v>139220.36708333332</v>
          </cell>
          <cell r="AQ635" t="str">
            <v xml:space="preserve">  </v>
          </cell>
          <cell r="AR635" t="str">
            <v xml:space="preserve"> </v>
          </cell>
        </row>
        <row r="636">
          <cell r="R636">
            <v>0</v>
          </cell>
          <cell r="S636">
            <v>0</v>
          </cell>
          <cell r="T636">
            <v>0</v>
          </cell>
          <cell r="U636">
            <v>0</v>
          </cell>
          <cell r="V636">
            <v>0</v>
          </cell>
          <cell r="W636">
            <v>0</v>
          </cell>
          <cell r="X636">
            <v>0</v>
          </cell>
          <cell r="Y636">
            <v>0</v>
          </cell>
          <cell r="Z636">
            <v>0</v>
          </cell>
          <cell r="AA636">
            <v>0</v>
          </cell>
          <cell r="AB636">
            <v>0</v>
          </cell>
          <cell r="AC636">
            <v>0</v>
          </cell>
          <cell r="AD636">
            <v>0</v>
          </cell>
          <cell r="AE636">
            <v>0</v>
          </cell>
          <cell r="AF636">
            <v>0</v>
          </cell>
          <cell r="AG636">
            <v>0</v>
          </cell>
          <cell r="AH636">
            <v>0</v>
          </cell>
          <cell r="AI636">
            <v>0</v>
          </cell>
          <cell r="AJ636">
            <v>0</v>
          </cell>
          <cell r="AK636">
            <v>0</v>
          </cell>
          <cell r="AL636">
            <v>0</v>
          </cell>
          <cell r="AM636">
            <v>0</v>
          </cell>
          <cell r="AN636">
            <v>0</v>
          </cell>
          <cell r="AO636">
            <v>0</v>
          </cell>
          <cell r="AR636" t="str">
            <v>50a</v>
          </cell>
        </row>
        <row r="637">
          <cell r="R637">
            <v>1184110.0900000001</v>
          </cell>
          <cell r="S637">
            <v>1274780.02</v>
          </cell>
          <cell r="T637">
            <v>1401824.86</v>
          </cell>
          <cell r="U637">
            <v>1563930.4</v>
          </cell>
          <cell r="V637">
            <v>1626436.23</v>
          </cell>
          <cell r="W637">
            <v>1657521.01</v>
          </cell>
          <cell r="X637">
            <v>1775523.53</v>
          </cell>
          <cell r="Y637">
            <v>1823435.88</v>
          </cell>
          <cell r="Z637">
            <v>2000668.66</v>
          </cell>
          <cell r="AA637">
            <v>2013048.72</v>
          </cell>
          <cell r="AB637">
            <v>2089641.01</v>
          </cell>
          <cell r="AC637">
            <v>2115689.34</v>
          </cell>
          <cell r="AD637">
            <v>695297.58416666673</v>
          </cell>
          <cell r="AE637">
            <v>767520.0279166667</v>
          </cell>
          <cell r="AF637">
            <v>843036.65499999991</v>
          </cell>
          <cell r="AG637">
            <v>926733.21833333327</v>
          </cell>
          <cell r="AH637">
            <v>1017259.7241666666</v>
          </cell>
          <cell r="AI637">
            <v>1105754.9320833331</v>
          </cell>
          <cell r="AJ637">
            <v>1192172.2558333334</v>
          </cell>
          <cell r="AK637">
            <v>1281372.6879166665</v>
          </cell>
          <cell r="AL637">
            <v>1376169.5075000001</v>
          </cell>
          <cell r="AM637">
            <v>1476304.5566666666</v>
          </cell>
          <cell r="AN637">
            <v>1575848.21875</v>
          </cell>
          <cell r="AO637">
            <v>1667808.6254166665</v>
          </cell>
          <cell r="AR637" t="str">
            <v>62</v>
          </cell>
        </row>
        <row r="638">
          <cell r="R638">
            <v>542684.44999999995</v>
          </cell>
          <cell r="S638">
            <v>585277.26</v>
          </cell>
          <cell r="T638">
            <v>644957.42000000004</v>
          </cell>
          <cell r="U638">
            <v>721107.59</v>
          </cell>
          <cell r="V638">
            <v>750470.13</v>
          </cell>
          <cell r="W638">
            <v>765072.42</v>
          </cell>
          <cell r="X638">
            <v>820504.9</v>
          </cell>
          <cell r="Y638">
            <v>843012.05</v>
          </cell>
          <cell r="Z638">
            <v>926268.34</v>
          </cell>
          <cell r="AA638">
            <v>932083.96</v>
          </cell>
          <cell r="AB638">
            <v>968063.7</v>
          </cell>
          <cell r="AC638">
            <v>980300.08</v>
          </cell>
          <cell r="AD638">
            <v>323175.68958333338</v>
          </cell>
          <cell r="AE638">
            <v>355686.45624999999</v>
          </cell>
          <cell r="AF638">
            <v>389864.22666666663</v>
          </cell>
          <cell r="AG638">
            <v>427964.6112499999</v>
          </cell>
          <cell r="AH638">
            <v>469325.73374999996</v>
          </cell>
          <cell r="AI638">
            <v>509855.35999999993</v>
          </cell>
          <cell r="AJ638">
            <v>549580.41499999992</v>
          </cell>
          <cell r="AK638">
            <v>590698.30958333332</v>
          </cell>
          <cell r="AL638">
            <v>634523.45499999996</v>
          </cell>
          <cell r="AM638">
            <v>680909.28749999998</v>
          </cell>
          <cell r="AN638">
            <v>727106.25541666662</v>
          </cell>
          <cell r="AO638">
            <v>769986.33666666655</v>
          </cell>
          <cell r="AQ638" t="str">
            <v xml:space="preserve">  </v>
          </cell>
        </row>
        <row r="639">
          <cell r="R639">
            <v>-6928634.3099999996</v>
          </cell>
          <cell r="S639">
            <v>-7723150.3799999999</v>
          </cell>
          <cell r="T639">
            <v>-8218648.0899999999</v>
          </cell>
          <cell r="U639">
            <v>-8419648.4100000001</v>
          </cell>
          <cell r="V639">
            <v>-8719614.2599999998</v>
          </cell>
          <cell r="W639">
            <v>-8879269.3900000006</v>
          </cell>
          <cell r="X639">
            <v>-9052764.6699999999</v>
          </cell>
          <cell r="Y639">
            <v>-9228127.3300000001</v>
          </cell>
          <cell r="Z639">
            <v>-9395462.9600000009</v>
          </cell>
          <cell r="AA639">
            <v>-9839400.6899999995</v>
          </cell>
          <cell r="AB639">
            <v>-10650764.15</v>
          </cell>
          <cell r="AC639">
            <v>-11430828.1</v>
          </cell>
          <cell r="AD639">
            <v>-3735016.6479166667</v>
          </cell>
          <cell r="AE639">
            <v>-4278532.4608333334</v>
          </cell>
          <cell r="AF639">
            <v>-4848712.6566666672</v>
          </cell>
          <cell r="AG639">
            <v>-5404862.9675000003</v>
          </cell>
          <cell r="AH639">
            <v>-5943489.3791666673</v>
          </cell>
          <cell r="AI639">
            <v>-6447682.2762500001</v>
          </cell>
          <cell r="AJ639">
            <v>-6905428.2020833343</v>
          </cell>
          <cell r="AK639">
            <v>-7321960.987499998</v>
          </cell>
          <cell r="AL639">
            <v>-7695551.2199999988</v>
          </cell>
          <cell r="AM639">
            <v>-8052056.5070833331</v>
          </cell>
          <cell r="AN639">
            <v>-8425514.1283333339</v>
          </cell>
          <cell r="AO639">
            <v>-8830892.8620833345</v>
          </cell>
          <cell r="AR639" t="str">
            <v>62</v>
          </cell>
        </row>
        <row r="640">
          <cell r="R640">
            <v>-1521958.18</v>
          </cell>
          <cell r="S640">
            <v>-3241266.21</v>
          </cell>
          <cell r="T640">
            <v>-1914425.76</v>
          </cell>
          <cell r="U640">
            <v>-2184695.7000000002</v>
          </cell>
          <cell r="V640">
            <v>-2374916.31</v>
          </cell>
          <cell r="W640">
            <v>-2584658.14</v>
          </cell>
          <cell r="X640">
            <v>-2852735.67</v>
          </cell>
          <cell r="Y640">
            <v>-3017121.97</v>
          </cell>
          <cell r="Z640">
            <v>-3314428.39</v>
          </cell>
          <cell r="AA640">
            <v>-3369079.72</v>
          </cell>
          <cell r="AB640">
            <v>-3668887.69</v>
          </cell>
          <cell r="AC640">
            <v>-4029210.9</v>
          </cell>
          <cell r="AD640">
            <v>-792525.70291666675</v>
          </cell>
          <cell r="AE640">
            <v>-969305.29708333325</v>
          </cell>
          <cell r="AF640">
            <v>-1157824.9258333333</v>
          </cell>
          <cell r="AG640">
            <v>-1297847.7516666667</v>
          </cell>
          <cell r="AH640">
            <v>-1452884.0408333335</v>
          </cell>
          <cell r="AI640">
            <v>-1616315.2520833332</v>
          </cell>
          <cell r="AJ640">
            <v>-1786481.1337499998</v>
          </cell>
          <cell r="AK640">
            <v>-1960730.2316666667</v>
          </cell>
          <cell r="AL640">
            <v>-2139868.0883333334</v>
          </cell>
          <cell r="AM640">
            <v>-2323174.7916666665</v>
          </cell>
          <cell r="AN640">
            <v>-2516222.8191666668</v>
          </cell>
          <cell r="AO640">
            <v>-2728824.4816666669</v>
          </cell>
          <cell r="AQ640" t="str">
            <v xml:space="preserve">  </v>
          </cell>
          <cell r="AR640" t="str">
            <v xml:space="preserve">  </v>
          </cell>
        </row>
        <row r="641">
          <cell r="R641">
            <v>3625803.92</v>
          </cell>
          <cell r="S641">
            <v>3750255.64</v>
          </cell>
          <cell r="T641">
            <v>3929777.98</v>
          </cell>
          <cell r="U641">
            <v>4195721.3099999996</v>
          </cell>
          <cell r="V641">
            <v>4568893.96</v>
          </cell>
          <cell r="W641">
            <v>4810020.5999999996</v>
          </cell>
          <cell r="X641">
            <v>5504180.6299999999</v>
          </cell>
          <cell r="Y641">
            <v>5918793.7699999996</v>
          </cell>
          <cell r="Z641">
            <v>6291827.6500000004</v>
          </cell>
          <cell r="AA641">
            <v>6513080.8700000001</v>
          </cell>
          <cell r="AB641">
            <v>6965117.6399999997</v>
          </cell>
          <cell r="AC641">
            <v>7588538.8200000003</v>
          </cell>
          <cell r="AD641">
            <v>1417502.2870833334</v>
          </cell>
          <cell r="AE641">
            <v>1708701.5133333334</v>
          </cell>
          <cell r="AF641">
            <v>2002227.5941666665</v>
          </cell>
          <cell r="AG641">
            <v>2309125.1737500001</v>
          </cell>
          <cell r="AH641">
            <v>2625954.5120833335</v>
          </cell>
          <cell r="AI641">
            <v>2950568.2558333334</v>
          </cell>
          <cell r="AJ641">
            <v>3292144.5308333333</v>
          </cell>
          <cell r="AK641">
            <v>3645276.103333333</v>
          </cell>
          <cell r="AL641">
            <v>4007824.2850000001</v>
          </cell>
          <cell r="AM641">
            <v>4374136.3354166672</v>
          </cell>
          <cell r="AN641">
            <v>4747008.8216666663</v>
          </cell>
          <cell r="AO641">
            <v>5122308.3358333334</v>
          </cell>
          <cell r="AR641" t="str">
            <v>62</v>
          </cell>
        </row>
        <row r="642">
          <cell r="R642">
            <v>-3199913.3</v>
          </cell>
          <cell r="S642">
            <v>-3199913.3</v>
          </cell>
          <cell r="T642">
            <v>-3750255.64</v>
          </cell>
          <cell r="U642">
            <v>-3750255.64</v>
          </cell>
          <cell r="V642">
            <v>-3750255.64</v>
          </cell>
          <cell r="W642">
            <v>-4810020.5999999996</v>
          </cell>
          <cell r="X642">
            <v>-4810020.5999999996</v>
          </cell>
          <cell r="Y642">
            <v>-4810020.5999999996</v>
          </cell>
          <cell r="Z642">
            <v>-6291827.6500000004</v>
          </cell>
          <cell r="AA642">
            <v>-6291827.6500000004</v>
          </cell>
          <cell r="AB642">
            <v>-6291827.6500000004</v>
          </cell>
          <cell r="AC642">
            <v>-7588538.8200000003</v>
          </cell>
          <cell r="AD642">
            <v>-595535.39749999996</v>
          </cell>
          <cell r="AE642">
            <v>-862194.8391666665</v>
          </cell>
          <cell r="AF642">
            <v>-1151785.2116666667</v>
          </cell>
          <cell r="AG642">
            <v>-1464306.5149999999</v>
          </cell>
          <cell r="AH642">
            <v>-1776827.8183333334</v>
          </cell>
          <cell r="AI642">
            <v>-2133505.9950000001</v>
          </cell>
          <cell r="AJ642">
            <v>-2534341.0450000004</v>
          </cell>
          <cell r="AK642">
            <v>-2935176.0950000002</v>
          </cell>
          <cell r="AL642">
            <v>-3397753.1054166672</v>
          </cell>
          <cell r="AM642">
            <v>-3922072.0762500004</v>
          </cell>
          <cell r="AN642">
            <v>-4348617.9295833334</v>
          </cell>
          <cell r="AO642">
            <v>-4695863.6941666668</v>
          </cell>
          <cell r="AR642" t="str">
            <v>62</v>
          </cell>
        </row>
        <row r="643">
          <cell r="R643">
            <v>67765</v>
          </cell>
          <cell r="S643">
            <v>84314.41</v>
          </cell>
          <cell r="T643">
            <v>127139.51</v>
          </cell>
          <cell r="U643">
            <v>184980.13</v>
          </cell>
          <cell r="V643">
            <v>0</v>
          </cell>
          <cell r="W643">
            <v>16758</v>
          </cell>
          <cell r="X643">
            <v>24443</v>
          </cell>
          <cell r="Y643">
            <v>31224</v>
          </cell>
          <cell r="Z643">
            <v>38224</v>
          </cell>
          <cell r="AA643">
            <v>45855</v>
          </cell>
          <cell r="AB643">
            <v>53240</v>
          </cell>
          <cell r="AC643">
            <v>59295</v>
          </cell>
          <cell r="AD643">
            <v>18253.345000000001</v>
          </cell>
          <cell r="AE643">
            <v>24589.987083333337</v>
          </cell>
          <cell r="AF643">
            <v>33400.567083333335</v>
          </cell>
          <cell r="AG643">
            <v>46405.552083333336</v>
          </cell>
          <cell r="AH643">
            <v>54113.057500000003</v>
          </cell>
          <cell r="AI643">
            <v>54811.307500000003</v>
          </cell>
          <cell r="AJ643">
            <v>56528.015833333338</v>
          </cell>
          <cell r="AK643">
            <v>58847.474166666674</v>
          </cell>
          <cell r="AL643">
            <v>61741.140833333338</v>
          </cell>
          <cell r="AM643">
            <v>62832.549583333333</v>
          </cell>
          <cell r="AN643">
            <v>61568.314583333333</v>
          </cell>
          <cell r="AO643">
            <v>60954.254166666673</v>
          </cell>
          <cell r="AR643" t="str">
            <v>57</v>
          </cell>
        </row>
        <row r="644">
          <cell r="R644">
            <v>0</v>
          </cell>
          <cell r="S644">
            <v>0</v>
          </cell>
          <cell r="T644">
            <v>0</v>
          </cell>
          <cell r="U644">
            <v>0</v>
          </cell>
          <cell r="V644">
            <v>0</v>
          </cell>
          <cell r="W644">
            <v>0</v>
          </cell>
          <cell r="X644">
            <v>0</v>
          </cell>
          <cell r="Y644">
            <v>0</v>
          </cell>
          <cell r="Z644">
            <v>0</v>
          </cell>
          <cell r="AA644">
            <v>0</v>
          </cell>
          <cell r="AB644">
            <v>0</v>
          </cell>
          <cell r="AC644">
            <v>0</v>
          </cell>
          <cell r="AD644">
            <v>0</v>
          </cell>
          <cell r="AE644">
            <v>0</v>
          </cell>
          <cell r="AF644">
            <v>0</v>
          </cell>
          <cell r="AG644">
            <v>0</v>
          </cell>
          <cell r="AH644">
            <v>0</v>
          </cell>
          <cell r="AI644">
            <v>0</v>
          </cell>
          <cell r="AJ644">
            <v>0</v>
          </cell>
          <cell r="AK644">
            <v>0</v>
          </cell>
          <cell r="AL644">
            <v>0</v>
          </cell>
          <cell r="AM644">
            <v>0</v>
          </cell>
          <cell r="AN644">
            <v>0</v>
          </cell>
          <cell r="AO644">
            <v>0</v>
          </cell>
          <cell r="AR644" t="str">
            <v>62</v>
          </cell>
        </row>
        <row r="645">
          <cell r="R645">
            <v>0</v>
          </cell>
          <cell r="S645">
            <v>0</v>
          </cell>
          <cell r="T645">
            <v>0</v>
          </cell>
          <cell r="U645">
            <v>0</v>
          </cell>
          <cell r="V645">
            <v>0</v>
          </cell>
          <cell r="W645">
            <v>0</v>
          </cell>
          <cell r="X645">
            <v>0</v>
          </cell>
          <cell r="Y645">
            <v>0</v>
          </cell>
          <cell r="Z645">
            <v>0</v>
          </cell>
          <cell r="AA645">
            <v>0</v>
          </cell>
          <cell r="AB645">
            <v>0</v>
          </cell>
          <cell r="AC645">
            <v>0</v>
          </cell>
          <cell r="AD645">
            <v>112615.39750000001</v>
          </cell>
          <cell r="AE645">
            <v>112409.39541666668</v>
          </cell>
          <cell r="AF645">
            <v>110212.61625000002</v>
          </cell>
          <cell r="AG645">
            <v>104961.15791666669</v>
          </cell>
          <cell r="AH645">
            <v>96508.940416666679</v>
          </cell>
          <cell r="AI645">
            <v>84139.44958333332</v>
          </cell>
          <cell r="AJ645">
            <v>69783.54041666667</v>
          </cell>
          <cell r="AK645">
            <v>55427.631249999999</v>
          </cell>
          <cell r="AL645">
            <v>40425.451249999998</v>
          </cell>
          <cell r="AM645">
            <v>24449.732083333332</v>
          </cell>
          <cell r="AN645">
            <v>8149.1191666666664</v>
          </cell>
          <cell r="AO645">
            <v>0</v>
          </cell>
          <cell r="AR645" t="str">
            <v>62</v>
          </cell>
        </row>
        <row r="646">
          <cell r="R646">
            <v>329023.5</v>
          </cell>
          <cell r="S646">
            <v>392185.61</v>
          </cell>
          <cell r="T646">
            <v>443611.95</v>
          </cell>
          <cell r="U646">
            <v>470589.49</v>
          </cell>
          <cell r="V646">
            <v>487666.43</v>
          </cell>
          <cell r="W646">
            <v>487666.43</v>
          </cell>
          <cell r="X646">
            <v>487960.37</v>
          </cell>
          <cell r="Y646">
            <v>498948.74</v>
          </cell>
          <cell r="Z646">
            <v>529411.66</v>
          </cell>
          <cell r="AA646">
            <v>549517.39</v>
          </cell>
          <cell r="AB646">
            <v>638831.46</v>
          </cell>
          <cell r="AC646">
            <v>657310.29</v>
          </cell>
          <cell r="AD646">
            <v>71170.692500000005</v>
          </cell>
          <cell r="AE646">
            <v>101221.07208333333</v>
          </cell>
          <cell r="AF646">
            <v>136045.97041666668</v>
          </cell>
          <cell r="AG646">
            <v>173613.65374999997</v>
          </cell>
          <cell r="AH646">
            <v>212492.89708333332</v>
          </cell>
          <cell r="AI646">
            <v>251996.73499999999</v>
          </cell>
          <cell r="AJ646">
            <v>291425.87583333335</v>
          </cell>
          <cell r="AK646">
            <v>331191.17541666672</v>
          </cell>
          <cell r="AL646">
            <v>372549.67458333331</v>
          </cell>
          <cell r="AM646">
            <v>413939.57375000004</v>
          </cell>
          <cell r="AN646">
            <v>452574.79458333337</v>
          </cell>
          <cell r="AO646">
            <v>484430.47666666674</v>
          </cell>
          <cell r="AR646" t="str">
            <v>62</v>
          </cell>
        </row>
        <row r="647">
          <cell r="R647">
            <v>0</v>
          </cell>
          <cell r="S647">
            <v>0</v>
          </cell>
          <cell r="T647">
            <v>0</v>
          </cell>
          <cell r="U647">
            <v>0</v>
          </cell>
          <cell r="V647">
            <v>0</v>
          </cell>
          <cell r="W647">
            <v>0</v>
          </cell>
          <cell r="X647">
            <v>0</v>
          </cell>
          <cell r="Y647">
            <v>0</v>
          </cell>
          <cell r="Z647">
            <v>0</v>
          </cell>
          <cell r="AA647">
            <v>0</v>
          </cell>
          <cell r="AB647">
            <v>0</v>
          </cell>
          <cell r="AC647">
            <v>0</v>
          </cell>
          <cell r="AD647">
            <v>0</v>
          </cell>
          <cell r="AE647">
            <v>0</v>
          </cell>
          <cell r="AF647">
            <v>0</v>
          </cell>
          <cell r="AG647">
            <v>0</v>
          </cell>
          <cell r="AH647">
            <v>0</v>
          </cell>
          <cell r="AI647">
            <v>0</v>
          </cell>
          <cell r="AJ647">
            <v>0</v>
          </cell>
          <cell r="AK647">
            <v>0</v>
          </cell>
          <cell r="AL647">
            <v>0</v>
          </cell>
          <cell r="AM647">
            <v>0</v>
          </cell>
          <cell r="AN647">
            <v>0</v>
          </cell>
          <cell r="AO647">
            <v>0</v>
          </cell>
          <cell r="AR647" t="str">
            <v>41b</v>
          </cell>
        </row>
        <row r="648">
          <cell r="R648">
            <v>-93055.039999999994</v>
          </cell>
          <cell r="S648">
            <v>13862.42</v>
          </cell>
          <cell r="T648">
            <v>16693.18</v>
          </cell>
          <cell r="U648">
            <v>13657.23</v>
          </cell>
          <cell r="V648">
            <v>74764.320000000007</v>
          </cell>
          <cell r="W648">
            <v>83916.32</v>
          </cell>
          <cell r="X648">
            <v>66767.88</v>
          </cell>
          <cell r="Y648">
            <v>1235.43</v>
          </cell>
          <cell r="Z648">
            <v>10850.25</v>
          </cell>
          <cell r="AA648">
            <v>5790.34</v>
          </cell>
          <cell r="AB648">
            <v>249176.16</v>
          </cell>
          <cell r="AC648">
            <v>0</v>
          </cell>
          <cell r="AD648">
            <v>-567513.80791666673</v>
          </cell>
          <cell r="AE648">
            <v>-546843.57999999996</v>
          </cell>
          <cell r="AF648">
            <v>-521114.73541666666</v>
          </cell>
          <cell r="AG648">
            <v>-494598.78416666668</v>
          </cell>
          <cell r="AH648">
            <v>-452635.20208333334</v>
          </cell>
          <cell r="AI648">
            <v>-400636.45874999993</v>
          </cell>
          <cell r="AJ648">
            <v>-330571.71583333338</v>
          </cell>
          <cell r="AK648">
            <v>-243748.02791666667</v>
          </cell>
          <cell r="AL648">
            <v>-154781.06541666665</v>
          </cell>
          <cell r="AM648">
            <v>-70013.426666666652</v>
          </cell>
          <cell r="AN648">
            <v>3697.4512500000033</v>
          </cell>
          <cell r="AO648">
            <v>36971.540833333333</v>
          </cell>
          <cell r="AR648" t="str">
            <v>41b</v>
          </cell>
        </row>
        <row r="649">
          <cell r="R649">
            <v>0</v>
          </cell>
          <cell r="S649">
            <v>0</v>
          </cell>
          <cell r="T649">
            <v>0</v>
          </cell>
          <cell r="U649">
            <v>0</v>
          </cell>
          <cell r="V649">
            <v>0</v>
          </cell>
          <cell r="W649">
            <v>0</v>
          </cell>
          <cell r="X649">
            <v>0</v>
          </cell>
          <cell r="Y649">
            <v>0</v>
          </cell>
          <cell r="Z649">
            <v>0</v>
          </cell>
          <cell r="AA649">
            <v>0</v>
          </cell>
          <cell r="AB649">
            <v>0</v>
          </cell>
          <cell r="AC649">
            <v>0</v>
          </cell>
          <cell r="AD649">
            <v>0</v>
          </cell>
          <cell r="AE649">
            <v>0</v>
          </cell>
          <cell r="AF649">
            <v>0</v>
          </cell>
          <cell r="AG649">
            <v>0</v>
          </cell>
          <cell r="AH649">
            <v>0</v>
          </cell>
          <cell r="AI649">
            <v>0</v>
          </cell>
          <cell r="AJ649">
            <v>0</v>
          </cell>
          <cell r="AK649">
            <v>0</v>
          </cell>
          <cell r="AL649">
            <v>0</v>
          </cell>
          <cell r="AM649">
            <v>0</v>
          </cell>
          <cell r="AN649">
            <v>0</v>
          </cell>
          <cell r="AO649">
            <v>0</v>
          </cell>
          <cell r="AR649" t="str">
            <v>41b</v>
          </cell>
        </row>
        <row r="650">
          <cell r="R650">
            <v>177365.79</v>
          </cell>
          <cell r="S650">
            <v>477219.15</v>
          </cell>
          <cell r="T650">
            <v>590676.76</v>
          </cell>
          <cell r="U650">
            <v>596086.55000000005</v>
          </cell>
          <cell r="V650">
            <v>564129.31000000006</v>
          </cell>
          <cell r="W650">
            <v>523153.67</v>
          </cell>
          <cell r="X650">
            <v>479816.35</v>
          </cell>
          <cell r="Y650">
            <v>478128.62</v>
          </cell>
          <cell r="Z650">
            <v>396194.13</v>
          </cell>
          <cell r="AA650">
            <v>258597.44</v>
          </cell>
          <cell r="AB650">
            <v>111192.54</v>
          </cell>
          <cell r="AC650">
            <v>0</v>
          </cell>
          <cell r="AD650">
            <v>343359.59083333338</v>
          </cell>
          <cell r="AE650">
            <v>351791.98875000002</v>
          </cell>
          <cell r="AF650">
            <v>358140.98208333337</v>
          </cell>
          <cell r="AG650">
            <v>366640.0229166667</v>
          </cell>
          <cell r="AH650">
            <v>376244.62333333335</v>
          </cell>
          <cell r="AI650">
            <v>384796.3125</v>
          </cell>
          <cell r="AJ650">
            <v>391530.51374999998</v>
          </cell>
          <cell r="AK650">
            <v>396184.30083333334</v>
          </cell>
          <cell r="AL650">
            <v>397832.00416666665</v>
          </cell>
          <cell r="AM650">
            <v>396758.4908333334</v>
          </cell>
          <cell r="AN650">
            <v>391665.25291666674</v>
          </cell>
          <cell r="AO650">
            <v>387713.35916666681</v>
          </cell>
          <cell r="AR650" t="str">
            <v>41b</v>
          </cell>
        </row>
        <row r="651">
          <cell r="R651">
            <v>-103700.89</v>
          </cell>
          <cell r="S651">
            <v>48979.58</v>
          </cell>
          <cell r="T651">
            <v>159013.16</v>
          </cell>
          <cell r="U651">
            <v>110603.27</v>
          </cell>
          <cell r="V651">
            <v>-17894.28</v>
          </cell>
          <cell r="W651">
            <v>-20894.03</v>
          </cell>
          <cell r="X651">
            <v>162409.68</v>
          </cell>
          <cell r="Y651">
            <v>51938.92</v>
          </cell>
          <cell r="Z651">
            <v>-130308.91</v>
          </cell>
          <cell r="AA651">
            <v>-155212.98000000001</v>
          </cell>
          <cell r="AB651">
            <v>-281865.65000000002</v>
          </cell>
          <cell r="AC651">
            <v>0</v>
          </cell>
          <cell r="AD651">
            <v>-550393.17166666663</v>
          </cell>
          <cell r="AE651">
            <v>-557429.39</v>
          </cell>
          <cell r="AF651">
            <v>-553359.31416666659</v>
          </cell>
          <cell r="AG651">
            <v>-541634.0824999999</v>
          </cell>
          <cell r="AH651">
            <v>-529060.25583333324</v>
          </cell>
          <cell r="AI651">
            <v>-488405.21750000003</v>
          </cell>
          <cell r="AJ651">
            <v>-408069.11208333337</v>
          </cell>
          <cell r="AK651">
            <v>-317249.11249999987</v>
          </cell>
          <cell r="AL651">
            <v>-237872.46541666662</v>
          </cell>
          <cell r="AM651">
            <v>-157356.73124999998</v>
          </cell>
          <cell r="AN651">
            <v>-63489.07958333334</v>
          </cell>
          <cell r="AO651">
            <v>-14744.344166666671</v>
          </cell>
          <cell r="AR651" t="str">
            <v>41b</v>
          </cell>
        </row>
        <row r="652">
          <cell r="R652">
            <v>-1168.17</v>
          </cell>
          <cell r="S652">
            <v>3602.12</v>
          </cell>
          <cell r="T652">
            <v>3602.12</v>
          </cell>
          <cell r="U652">
            <v>3602.12</v>
          </cell>
          <cell r="V652">
            <v>2255.77</v>
          </cell>
          <cell r="W652">
            <v>0</v>
          </cell>
          <cell r="X652">
            <v>0</v>
          </cell>
          <cell r="Y652">
            <v>0</v>
          </cell>
          <cell r="Z652">
            <v>0</v>
          </cell>
          <cell r="AA652">
            <v>0</v>
          </cell>
          <cell r="AB652">
            <v>0</v>
          </cell>
          <cell r="AC652">
            <v>0</v>
          </cell>
          <cell r="AD652">
            <v>6109.6687500000007</v>
          </cell>
          <cell r="AE652">
            <v>3041.1850000000009</v>
          </cell>
          <cell r="AF652">
            <v>1449.8841666666667</v>
          </cell>
          <cell r="AG652">
            <v>1231.5041666666664</v>
          </cell>
          <cell r="AH652">
            <v>957.02625</v>
          </cell>
          <cell r="AI652">
            <v>808.35708333333332</v>
          </cell>
          <cell r="AJ652">
            <v>841.59458333333339</v>
          </cell>
          <cell r="AK652">
            <v>874.83208333333334</v>
          </cell>
          <cell r="AL652">
            <v>908.06958333333341</v>
          </cell>
          <cell r="AM652">
            <v>941.30708333333348</v>
          </cell>
          <cell r="AN652">
            <v>974.54458333333332</v>
          </cell>
          <cell r="AO652">
            <v>991.1633333333333</v>
          </cell>
          <cell r="AR652" t="str">
            <v>41b</v>
          </cell>
        </row>
        <row r="653">
          <cell r="R653">
            <v>4770.29</v>
          </cell>
          <cell r="S653">
            <v>0</v>
          </cell>
          <cell r="T653">
            <v>0</v>
          </cell>
          <cell r="U653">
            <v>0</v>
          </cell>
          <cell r="V653">
            <v>0</v>
          </cell>
          <cell r="W653">
            <v>0</v>
          </cell>
          <cell r="X653">
            <v>0</v>
          </cell>
          <cell r="Y653">
            <v>0</v>
          </cell>
          <cell r="Z653">
            <v>0</v>
          </cell>
          <cell r="AA653">
            <v>0</v>
          </cell>
          <cell r="AB653">
            <v>186</v>
          </cell>
          <cell r="AC653">
            <v>0</v>
          </cell>
          <cell r="AD653">
            <v>8340.685833333333</v>
          </cell>
          <cell r="AE653">
            <v>5510.427083333333</v>
          </cell>
          <cell r="AF653">
            <v>3797.154583333333</v>
          </cell>
          <cell r="AG653">
            <v>3399.6304166666669</v>
          </cell>
          <cell r="AH653">
            <v>3002.1062499999994</v>
          </cell>
          <cell r="AI653">
            <v>2604.5820833333332</v>
          </cell>
          <cell r="AJ653">
            <v>2207.0579166666666</v>
          </cell>
          <cell r="AK653">
            <v>1809.5337500000003</v>
          </cell>
          <cell r="AL653">
            <v>1412.0095833333335</v>
          </cell>
          <cell r="AM653">
            <v>1014.4854166666668</v>
          </cell>
          <cell r="AN653">
            <v>614.37375000000009</v>
          </cell>
          <cell r="AO653">
            <v>413.02416666666664</v>
          </cell>
          <cell r="AR653" t="str">
            <v>41b</v>
          </cell>
        </row>
        <row r="654">
          <cell r="R654">
            <v>0</v>
          </cell>
          <cell r="S654">
            <v>0</v>
          </cell>
          <cell r="T654">
            <v>0</v>
          </cell>
          <cell r="U654">
            <v>0</v>
          </cell>
          <cell r="V654">
            <v>0</v>
          </cell>
          <cell r="W654">
            <v>0</v>
          </cell>
          <cell r="X654">
            <v>0</v>
          </cell>
          <cell r="Y654">
            <v>0</v>
          </cell>
          <cell r="Z654">
            <v>0</v>
          </cell>
          <cell r="AA654">
            <v>0</v>
          </cell>
          <cell r="AB654">
            <v>0</v>
          </cell>
          <cell r="AC654">
            <v>0</v>
          </cell>
          <cell r="AD654">
            <v>0</v>
          </cell>
          <cell r="AE654">
            <v>0</v>
          </cell>
          <cell r="AF654">
            <v>0</v>
          </cell>
          <cell r="AG654">
            <v>0</v>
          </cell>
          <cell r="AH654">
            <v>0</v>
          </cell>
          <cell r="AI654">
            <v>0</v>
          </cell>
          <cell r="AJ654">
            <v>0</v>
          </cell>
          <cell r="AK654">
            <v>0</v>
          </cell>
          <cell r="AL654">
            <v>0</v>
          </cell>
          <cell r="AM654">
            <v>0</v>
          </cell>
          <cell r="AN654">
            <v>0</v>
          </cell>
          <cell r="AO654">
            <v>0</v>
          </cell>
          <cell r="AR654" t="str">
            <v>41b</v>
          </cell>
        </row>
        <row r="655">
          <cell r="R655">
            <v>0</v>
          </cell>
          <cell r="S655">
            <v>0</v>
          </cell>
          <cell r="T655">
            <v>0</v>
          </cell>
          <cell r="U655">
            <v>0</v>
          </cell>
          <cell r="V655">
            <v>0</v>
          </cell>
          <cell r="W655">
            <v>0</v>
          </cell>
          <cell r="X655">
            <v>0</v>
          </cell>
          <cell r="Y655">
            <v>0</v>
          </cell>
          <cell r="Z655">
            <v>0</v>
          </cell>
          <cell r="AA655">
            <v>0</v>
          </cell>
          <cell r="AB655">
            <v>0</v>
          </cell>
          <cell r="AC655">
            <v>0</v>
          </cell>
          <cell r="AD655">
            <v>0</v>
          </cell>
          <cell r="AE655">
            <v>0</v>
          </cell>
          <cell r="AF655">
            <v>0</v>
          </cell>
          <cell r="AG655">
            <v>0</v>
          </cell>
          <cell r="AH655">
            <v>0</v>
          </cell>
          <cell r="AI655">
            <v>0</v>
          </cell>
          <cell r="AJ655">
            <v>0</v>
          </cell>
          <cell r="AK655">
            <v>0</v>
          </cell>
          <cell r="AL655">
            <v>0</v>
          </cell>
          <cell r="AM655">
            <v>0</v>
          </cell>
          <cell r="AN655">
            <v>0</v>
          </cell>
          <cell r="AO655">
            <v>0</v>
          </cell>
          <cell r="AR655" t="str">
            <v>41b</v>
          </cell>
        </row>
        <row r="656">
          <cell r="R656">
            <v>0</v>
          </cell>
          <cell r="S656">
            <v>0</v>
          </cell>
          <cell r="T656">
            <v>0</v>
          </cell>
          <cell r="U656">
            <v>0</v>
          </cell>
          <cell r="V656">
            <v>0</v>
          </cell>
          <cell r="W656">
            <v>0</v>
          </cell>
          <cell r="X656">
            <v>0</v>
          </cell>
          <cell r="Y656">
            <v>0</v>
          </cell>
          <cell r="Z656">
            <v>0</v>
          </cell>
          <cell r="AA656">
            <v>0</v>
          </cell>
          <cell r="AB656">
            <v>0</v>
          </cell>
          <cell r="AC656">
            <v>0</v>
          </cell>
          <cell r="AD656">
            <v>-676.41666666666663</v>
          </cell>
          <cell r="AE656">
            <v>-676.41666666666663</v>
          </cell>
          <cell r="AF656">
            <v>-676.41666666666663</v>
          </cell>
          <cell r="AG656">
            <v>-676.41666666666663</v>
          </cell>
          <cell r="AH656">
            <v>-676.41666666666663</v>
          </cell>
          <cell r="AI656">
            <v>-676.41666666666663</v>
          </cell>
          <cell r="AJ656">
            <v>-676.41666666666663</v>
          </cell>
          <cell r="AK656">
            <v>-676.41666666666663</v>
          </cell>
          <cell r="AL656">
            <v>-676.41666666666663</v>
          </cell>
          <cell r="AM656">
            <v>-676.41666666666663</v>
          </cell>
          <cell r="AN656">
            <v>-338.20833333333331</v>
          </cell>
          <cell r="AO656">
            <v>0</v>
          </cell>
          <cell r="AR656" t="str">
            <v>41b</v>
          </cell>
        </row>
        <row r="657">
          <cell r="R657">
            <v>0</v>
          </cell>
          <cell r="S657">
            <v>0</v>
          </cell>
          <cell r="T657">
            <v>0</v>
          </cell>
          <cell r="U657">
            <v>0</v>
          </cell>
          <cell r="V657">
            <v>0</v>
          </cell>
          <cell r="W657">
            <v>0</v>
          </cell>
          <cell r="X657">
            <v>0</v>
          </cell>
          <cell r="Y657">
            <v>0</v>
          </cell>
          <cell r="Z657">
            <v>0</v>
          </cell>
          <cell r="AA657">
            <v>0</v>
          </cell>
          <cell r="AB657">
            <v>0</v>
          </cell>
          <cell r="AC657">
            <v>0</v>
          </cell>
          <cell r="AD657">
            <v>0</v>
          </cell>
          <cell r="AE657">
            <v>0</v>
          </cell>
          <cell r="AF657">
            <v>0</v>
          </cell>
          <cell r="AG657">
            <v>0</v>
          </cell>
          <cell r="AH657">
            <v>0</v>
          </cell>
          <cell r="AI657">
            <v>0</v>
          </cell>
          <cell r="AJ657">
            <v>0</v>
          </cell>
          <cell r="AK657">
            <v>0</v>
          </cell>
          <cell r="AL657">
            <v>0</v>
          </cell>
          <cell r="AM657">
            <v>0</v>
          </cell>
          <cell r="AN657">
            <v>0</v>
          </cell>
          <cell r="AO657">
            <v>0</v>
          </cell>
          <cell r="AR657" t="str">
            <v>41b</v>
          </cell>
        </row>
        <row r="658">
          <cell r="R658">
            <v>0</v>
          </cell>
          <cell r="S658">
            <v>-3274.02</v>
          </cell>
          <cell r="T658">
            <v>45666.52</v>
          </cell>
          <cell r="U658">
            <v>45666.52</v>
          </cell>
          <cell r="V658">
            <v>45666.52</v>
          </cell>
          <cell r="W658">
            <v>45666.52</v>
          </cell>
          <cell r="X658">
            <v>46034.67</v>
          </cell>
          <cell r="Y658">
            <v>46034.67</v>
          </cell>
          <cell r="Z658">
            <v>-268407.26</v>
          </cell>
          <cell r="AA658">
            <v>-268407.26</v>
          </cell>
          <cell r="AB658">
            <v>-268407.26</v>
          </cell>
          <cell r="AC658">
            <v>0</v>
          </cell>
          <cell r="AD658">
            <v>-80959.555000000008</v>
          </cell>
          <cell r="AE658">
            <v>-89187.417083333348</v>
          </cell>
          <cell r="AF658">
            <v>-101890.425</v>
          </cell>
          <cell r="AG658">
            <v>-110840.71666666667</v>
          </cell>
          <cell r="AH658">
            <v>-119791.00833333335</v>
          </cell>
          <cell r="AI658">
            <v>-128741.29999999997</v>
          </cell>
          <cell r="AJ658">
            <v>-137658.6945833333</v>
          </cell>
          <cell r="AK658">
            <v>-128784.15875000002</v>
          </cell>
          <cell r="AL658">
            <v>-103636.15041666666</v>
          </cell>
          <cell r="AM658">
            <v>-79973.702916666676</v>
          </cell>
          <cell r="AN658">
            <v>-56311.255416666674</v>
          </cell>
          <cell r="AO658">
            <v>-44480.031666666677</v>
          </cell>
          <cell r="AR658" t="str">
            <v>41b</v>
          </cell>
        </row>
        <row r="659">
          <cell r="R659">
            <v>0</v>
          </cell>
          <cell r="S659">
            <v>0</v>
          </cell>
          <cell r="T659">
            <v>0</v>
          </cell>
          <cell r="U659">
            <v>0</v>
          </cell>
          <cell r="V659">
            <v>0</v>
          </cell>
          <cell r="W659">
            <v>0</v>
          </cell>
          <cell r="X659">
            <v>0</v>
          </cell>
          <cell r="Y659">
            <v>0</v>
          </cell>
          <cell r="Z659">
            <v>0</v>
          </cell>
          <cell r="AA659">
            <v>0</v>
          </cell>
          <cell r="AB659">
            <v>0</v>
          </cell>
          <cell r="AC659">
            <v>0</v>
          </cell>
          <cell r="AD659">
            <v>0</v>
          </cell>
          <cell r="AE659">
            <v>0</v>
          </cell>
          <cell r="AF659">
            <v>0</v>
          </cell>
          <cell r="AG659">
            <v>0</v>
          </cell>
          <cell r="AH659">
            <v>0</v>
          </cell>
          <cell r="AI659">
            <v>0</v>
          </cell>
          <cell r="AJ659">
            <v>0</v>
          </cell>
          <cell r="AK659">
            <v>0</v>
          </cell>
          <cell r="AL659">
            <v>0</v>
          </cell>
          <cell r="AM659">
            <v>0</v>
          </cell>
          <cell r="AN659">
            <v>0</v>
          </cell>
          <cell r="AO659">
            <v>0</v>
          </cell>
          <cell r="AR659" t="str">
            <v>41b</v>
          </cell>
        </row>
        <row r="660">
          <cell r="R660">
            <v>0</v>
          </cell>
          <cell r="S660">
            <v>0</v>
          </cell>
          <cell r="T660">
            <v>0</v>
          </cell>
          <cell r="U660">
            <v>0</v>
          </cell>
          <cell r="V660">
            <v>0</v>
          </cell>
          <cell r="W660">
            <v>0</v>
          </cell>
          <cell r="X660">
            <v>0</v>
          </cell>
          <cell r="Y660">
            <v>0</v>
          </cell>
          <cell r="Z660">
            <v>0</v>
          </cell>
          <cell r="AA660">
            <v>0</v>
          </cell>
          <cell r="AB660">
            <v>0</v>
          </cell>
          <cell r="AC660">
            <v>0</v>
          </cell>
          <cell r="AD660">
            <v>0</v>
          </cell>
          <cell r="AE660">
            <v>0</v>
          </cell>
          <cell r="AF660">
            <v>0</v>
          </cell>
          <cell r="AG660">
            <v>0</v>
          </cell>
          <cell r="AH660">
            <v>0</v>
          </cell>
          <cell r="AI660">
            <v>0</v>
          </cell>
          <cell r="AJ660">
            <v>0</v>
          </cell>
          <cell r="AK660">
            <v>0</v>
          </cell>
          <cell r="AL660">
            <v>0</v>
          </cell>
          <cell r="AM660">
            <v>0</v>
          </cell>
          <cell r="AN660">
            <v>0</v>
          </cell>
          <cell r="AO660">
            <v>0</v>
          </cell>
          <cell r="AR660" t="str">
            <v>41b</v>
          </cell>
        </row>
        <row r="661">
          <cell r="R661">
            <v>0</v>
          </cell>
          <cell r="S661">
            <v>0</v>
          </cell>
          <cell r="T661">
            <v>0</v>
          </cell>
          <cell r="U661">
            <v>0</v>
          </cell>
          <cell r="V661">
            <v>0</v>
          </cell>
          <cell r="W661">
            <v>0</v>
          </cell>
          <cell r="X661">
            <v>0</v>
          </cell>
          <cell r="Y661">
            <v>0</v>
          </cell>
          <cell r="Z661">
            <v>0</v>
          </cell>
          <cell r="AA661">
            <v>0</v>
          </cell>
          <cell r="AB661">
            <v>0</v>
          </cell>
          <cell r="AC661">
            <v>0</v>
          </cell>
          <cell r="AD661">
            <v>0</v>
          </cell>
          <cell r="AE661">
            <v>0</v>
          </cell>
          <cell r="AF661">
            <v>0</v>
          </cell>
          <cell r="AG661">
            <v>0</v>
          </cell>
          <cell r="AH661">
            <v>0</v>
          </cell>
          <cell r="AI661">
            <v>0</v>
          </cell>
          <cell r="AJ661">
            <v>0</v>
          </cell>
          <cell r="AK661">
            <v>0</v>
          </cell>
          <cell r="AL661">
            <v>0</v>
          </cell>
          <cell r="AM661">
            <v>0</v>
          </cell>
          <cell r="AN661">
            <v>0</v>
          </cell>
          <cell r="AO661">
            <v>0</v>
          </cell>
          <cell r="AR661" t="str">
            <v>41b</v>
          </cell>
        </row>
        <row r="662">
          <cell r="R662">
            <v>0</v>
          </cell>
          <cell r="S662">
            <v>0</v>
          </cell>
          <cell r="T662">
            <v>0</v>
          </cell>
          <cell r="U662">
            <v>0</v>
          </cell>
          <cell r="V662">
            <v>0</v>
          </cell>
          <cell r="W662">
            <v>0</v>
          </cell>
          <cell r="X662">
            <v>0</v>
          </cell>
          <cell r="Y662">
            <v>0</v>
          </cell>
          <cell r="Z662">
            <v>0</v>
          </cell>
          <cell r="AA662">
            <v>0</v>
          </cell>
          <cell r="AB662">
            <v>0</v>
          </cell>
          <cell r="AC662">
            <v>0</v>
          </cell>
          <cell r="AD662">
            <v>0</v>
          </cell>
          <cell r="AE662">
            <v>0</v>
          </cell>
          <cell r="AF662">
            <v>0</v>
          </cell>
          <cell r="AG662">
            <v>0</v>
          </cell>
          <cell r="AH662">
            <v>0</v>
          </cell>
          <cell r="AI662">
            <v>0</v>
          </cell>
          <cell r="AJ662">
            <v>0</v>
          </cell>
          <cell r="AK662">
            <v>0</v>
          </cell>
          <cell r="AL662">
            <v>0</v>
          </cell>
          <cell r="AM662">
            <v>0</v>
          </cell>
          <cell r="AN662">
            <v>0</v>
          </cell>
          <cell r="AO662">
            <v>0</v>
          </cell>
          <cell r="AR662" t="str">
            <v>41b</v>
          </cell>
        </row>
        <row r="663">
          <cell r="R663">
            <v>0</v>
          </cell>
          <cell r="S663">
            <v>0</v>
          </cell>
          <cell r="T663">
            <v>0</v>
          </cell>
          <cell r="U663">
            <v>0</v>
          </cell>
          <cell r="V663">
            <v>0</v>
          </cell>
          <cell r="W663">
            <v>0</v>
          </cell>
          <cell r="X663">
            <v>0</v>
          </cell>
          <cell r="Y663">
            <v>0</v>
          </cell>
          <cell r="Z663">
            <v>0</v>
          </cell>
          <cell r="AA663">
            <v>0</v>
          </cell>
          <cell r="AB663">
            <v>0</v>
          </cell>
          <cell r="AC663">
            <v>0</v>
          </cell>
          <cell r="AD663">
            <v>0</v>
          </cell>
          <cell r="AE663">
            <v>0</v>
          </cell>
          <cell r="AF663">
            <v>0</v>
          </cell>
          <cell r="AG663">
            <v>0</v>
          </cell>
          <cell r="AH663">
            <v>0</v>
          </cell>
          <cell r="AI663">
            <v>0</v>
          </cell>
          <cell r="AJ663">
            <v>0</v>
          </cell>
          <cell r="AK663">
            <v>0</v>
          </cell>
          <cell r="AL663">
            <v>0</v>
          </cell>
          <cell r="AM663">
            <v>0</v>
          </cell>
          <cell r="AN663">
            <v>0</v>
          </cell>
          <cell r="AO663">
            <v>0</v>
          </cell>
          <cell r="AR663" t="str">
            <v>41b</v>
          </cell>
        </row>
        <row r="664">
          <cell r="R664">
            <v>0</v>
          </cell>
          <cell r="S664">
            <v>0</v>
          </cell>
          <cell r="T664">
            <v>0</v>
          </cell>
          <cell r="U664">
            <v>0</v>
          </cell>
          <cell r="V664">
            <v>0</v>
          </cell>
          <cell r="W664">
            <v>0</v>
          </cell>
          <cell r="X664">
            <v>0</v>
          </cell>
          <cell r="Y664">
            <v>0</v>
          </cell>
          <cell r="Z664">
            <v>0</v>
          </cell>
          <cell r="AA664">
            <v>0</v>
          </cell>
          <cell r="AB664">
            <v>0</v>
          </cell>
          <cell r="AC664">
            <v>0</v>
          </cell>
          <cell r="AD664">
            <v>433.82625000000002</v>
          </cell>
          <cell r="AE664">
            <v>375.69333333333333</v>
          </cell>
          <cell r="AF664">
            <v>277.25875000000002</v>
          </cell>
          <cell r="AG664">
            <v>146.51708333333332</v>
          </cell>
          <cell r="AH664">
            <v>32.626666666666665</v>
          </cell>
          <cell r="AI664">
            <v>0</v>
          </cell>
          <cell r="AJ664">
            <v>0</v>
          </cell>
          <cell r="AK664">
            <v>0</v>
          </cell>
          <cell r="AL664">
            <v>0</v>
          </cell>
          <cell r="AM664">
            <v>0</v>
          </cell>
          <cell r="AN664">
            <v>0</v>
          </cell>
          <cell r="AO664">
            <v>0</v>
          </cell>
          <cell r="AR664" t="str">
            <v>41b</v>
          </cell>
        </row>
        <row r="665">
          <cell r="R665">
            <v>0</v>
          </cell>
          <cell r="S665">
            <v>0</v>
          </cell>
          <cell r="T665">
            <v>0</v>
          </cell>
          <cell r="U665">
            <v>0</v>
          </cell>
          <cell r="V665">
            <v>0</v>
          </cell>
          <cell r="W665">
            <v>0</v>
          </cell>
          <cell r="X665">
            <v>0</v>
          </cell>
          <cell r="Y665">
            <v>0</v>
          </cell>
          <cell r="Z665">
            <v>0</v>
          </cell>
          <cell r="AA665">
            <v>0</v>
          </cell>
          <cell r="AB665">
            <v>0</v>
          </cell>
          <cell r="AC665">
            <v>0</v>
          </cell>
          <cell r="AD665">
            <v>1358.4279166666665</v>
          </cell>
          <cell r="AE665">
            <v>1183.7250000000001</v>
          </cell>
          <cell r="AF665">
            <v>989.68166666666673</v>
          </cell>
          <cell r="AG665">
            <v>784.29083333333335</v>
          </cell>
          <cell r="AH665">
            <v>337.96083333333337</v>
          </cell>
          <cell r="AI665">
            <v>0</v>
          </cell>
          <cell r="AJ665">
            <v>0</v>
          </cell>
          <cell r="AK665">
            <v>0</v>
          </cell>
          <cell r="AL665">
            <v>0</v>
          </cell>
          <cell r="AM665">
            <v>0</v>
          </cell>
          <cell r="AN665">
            <v>0</v>
          </cell>
          <cell r="AO665">
            <v>0</v>
          </cell>
          <cell r="AR665" t="str">
            <v>41b</v>
          </cell>
        </row>
        <row r="666">
          <cell r="R666">
            <v>0</v>
          </cell>
          <cell r="S666">
            <v>0</v>
          </cell>
          <cell r="T666">
            <v>0</v>
          </cell>
          <cell r="U666">
            <v>0</v>
          </cell>
          <cell r="V666">
            <v>0</v>
          </cell>
          <cell r="W666">
            <v>0</v>
          </cell>
          <cell r="X666">
            <v>0</v>
          </cell>
          <cell r="Y666">
            <v>0</v>
          </cell>
          <cell r="Z666">
            <v>0</v>
          </cell>
          <cell r="AA666">
            <v>0</v>
          </cell>
          <cell r="AB666">
            <v>0</v>
          </cell>
          <cell r="AC666">
            <v>0</v>
          </cell>
          <cell r="AD666">
            <v>11981.306666666665</v>
          </cell>
          <cell r="AE666">
            <v>10070.203333333333</v>
          </cell>
          <cell r="AF666">
            <v>5694.07125</v>
          </cell>
          <cell r="AG666">
            <v>1780.8304166666667</v>
          </cell>
          <cell r="AH666">
            <v>614.72124999999994</v>
          </cell>
          <cell r="AI666">
            <v>0</v>
          </cell>
          <cell r="AJ666">
            <v>0</v>
          </cell>
          <cell r="AK666">
            <v>0</v>
          </cell>
          <cell r="AL666">
            <v>0</v>
          </cell>
          <cell r="AM666">
            <v>0</v>
          </cell>
          <cell r="AN666">
            <v>0</v>
          </cell>
          <cell r="AO666">
            <v>0</v>
          </cell>
          <cell r="AR666" t="str">
            <v>41b</v>
          </cell>
        </row>
        <row r="667">
          <cell r="R667">
            <v>0</v>
          </cell>
          <cell r="S667">
            <v>0</v>
          </cell>
          <cell r="T667">
            <v>0</v>
          </cell>
          <cell r="U667">
            <v>0</v>
          </cell>
          <cell r="V667">
            <v>0</v>
          </cell>
          <cell r="W667">
            <v>0</v>
          </cell>
          <cell r="X667">
            <v>0</v>
          </cell>
          <cell r="Y667">
            <v>0</v>
          </cell>
          <cell r="Z667">
            <v>0</v>
          </cell>
          <cell r="AA667">
            <v>0</v>
          </cell>
          <cell r="AB667">
            <v>0</v>
          </cell>
          <cell r="AC667">
            <v>0</v>
          </cell>
          <cell r="AD667">
            <v>0</v>
          </cell>
          <cell r="AE667">
            <v>0</v>
          </cell>
          <cell r="AF667">
            <v>0</v>
          </cell>
          <cell r="AG667">
            <v>0</v>
          </cell>
          <cell r="AH667">
            <v>0</v>
          </cell>
          <cell r="AI667">
            <v>0</v>
          </cell>
          <cell r="AJ667">
            <v>0</v>
          </cell>
          <cell r="AK667">
            <v>0</v>
          </cell>
          <cell r="AL667">
            <v>0</v>
          </cell>
          <cell r="AM667">
            <v>0</v>
          </cell>
          <cell r="AN667">
            <v>0</v>
          </cell>
          <cell r="AO667">
            <v>0</v>
          </cell>
          <cell r="AR667" t="str">
            <v>41b</v>
          </cell>
        </row>
        <row r="668">
          <cell r="R668">
            <v>0</v>
          </cell>
          <cell r="S668">
            <v>0</v>
          </cell>
          <cell r="T668">
            <v>0</v>
          </cell>
          <cell r="U668">
            <v>0</v>
          </cell>
          <cell r="V668">
            <v>0</v>
          </cell>
          <cell r="W668">
            <v>0</v>
          </cell>
          <cell r="X668">
            <v>0</v>
          </cell>
          <cell r="Y668">
            <v>0</v>
          </cell>
          <cell r="Z668">
            <v>0</v>
          </cell>
          <cell r="AA668">
            <v>0</v>
          </cell>
          <cell r="AB668">
            <v>0</v>
          </cell>
          <cell r="AC668">
            <v>0</v>
          </cell>
          <cell r="AD668">
            <v>0</v>
          </cell>
          <cell r="AE668">
            <v>0</v>
          </cell>
          <cell r="AF668">
            <v>0</v>
          </cell>
          <cell r="AG668">
            <v>0</v>
          </cell>
          <cell r="AH668">
            <v>0</v>
          </cell>
          <cell r="AI668">
            <v>0</v>
          </cell>
          <cell r="AJ668">
            <v>0</v>
          </cell>
          <cell r="AK668">
            <v>0</v>
          </cell>
          <cell r="AL668">
            <v>0</v>
          </cell>
          <cell r="AM668">
            <v>0</v>
          </cell>
          <cell r="AN668">
            <v>0</v>
          </cell>
          <cell r="AO668">
            <v>0</v>
          </cell>
          <cell r="AR668" t="str">
            <v>41b</v>
          </cell>
        </row>
        <row r="669">
          <cell r="R669">
            <v>0</v>
          </cell>
          <cell r="S669">
            <v>0</v>
          </cell>
          <cell r="T669">
            <v>0</v>
          </cell>
          <cell r="U669">
            <v>0</v>
          </cell>
          <cell r="V669">
            <v>0</v>
          </cell>
          <cell r="W669">
            <v>0</v>
          </cell>
          <cell r="X669">
            <v>0</v>
          </cell>
          <cell r="Y669">
            <v>0</v>
          </cell>
          <cell r="Z669">
            <v>0</v>
          </cell>
          <cell r="AA669">
            <v>0</v>
          </cell>
          <cell r="AB669">
            <v>0</v>
          </cell>
          <cell r="AC669">
            <v>0</v>
          </cell>
          <cell r="AD669">
            <v>0</v>
          </cell>
          <cell r="AE669">
            <v>0</v>
          </cell>
          <cell r="AF669">
            <v>0</v>
          </cell>
          <cell r="AG669">
            <v>0</v>
          </cell>
          <cell r="AH669">
            <v>0</v>
          </cell>
          <cell r="AI669">
            <v>0</v>
          </cell>
          <cell r="AJ669">
            <v>0</v>
          </cell>
          <cell r="AK669">
            <v>0</v>
          </cell>
          <cell r="AL669">
            <v>0</v>
          </cell>
          <cell r="AM669">
            <v>0</v>
          </cell>
          <cell r="AN669">
            <v>0</v>
          </cell>
          <cell r="AO669">
            <v>0</v>
          </cell>
          <cell r="AR669" t="str">
            <v>41b</v>
          </cell>
        </row>
        <row r="670">
          <cell r="R670">
            <v>0</v>
          </cell>
          <cell r="S670">
            <v>0</v>
          </cell>
          <cell r="T670">
            <v>0</v>
          </cell>
          <cell r="U670">
            <v>0</v>
          </cell>
          <cell r="V670">
            <v>0</v>
          </cell>
          <cell r="W670">
            <v>0</v>
          </cell>
          <cell r="X670">
            <v>0</v>
          </cell>
          <cell r="Y670">
            <v>0</v>
          </cell>
          <cell r="Z670">
            <v>0</v>
          </cell>
          <cell r="AA670">
            <v>0</v>
          </cell>
          <cell r="AB670">
            <v>0</v>
          </cell>
          <cell r="AC670">
            <v>0</v>
          </cell>
          <cell r="AD670">
            <v>-137.43583333333333</v>
          </cell>
          <cell r="AE670">
            <v>0</v>
          </cell>
          <cell r="AF670">
            <v>0</v>
          </cell>
          <cell r="AG670">
            <v>0</v>
          </cell>
          <cell r="AH670">
            <v>0</v>
          </cell>
          <cell r="AI670">
            <v>0</v>
          </cell>
          <cell r="AJ670">
            <v>0</v>
          </cell>
          <cell r="AK670">
            <v>0</v>
          </cell>
          <cell r="AL670">
            <v>0</v>
          </cell>
          <cell r="AM670">
            <v>0</v>
          </cell>
          <cell r="AN670">
            <v>0</v>
          </cell>
          <cell r="AO670">
            <v>0</v>
          </cell>
          <cell r="AR670" t="str">
            <v>41b</v>
          </cell>
        </row>
        <row r="671">
          <cell r="R671">
            <v>0</v>
          </cell>
          <cell r="S671">
            <v>0</v>
          </cell>
          <cell r="T671">
            <v>0</v>
          </cell>
          <cell r="U671">
            <v>0</v>
          </cell>
          <cell r="V671">
            <v>0</v>
          </cell>
          <cell r="W671">
            <v>0</v>
          </cell>
          <cell r="X671">
            <v>0</v>
          </cell>
          <cell r="Y671">
            <v>0</v>
          </cell>
          <cell r="Z671">
            <v>0</v>
          </cell>
          <cell r="AA671">
            <v>0</v>
          </cell>
          <cell r="AB671">
            <v>0</v>
          </cell>
          <cell r="AC671">
            <v>0</v>
          </cell>
          <cell r="AD671">
            <v>60.588333333333331</v>
          </cell>
          <cell r="AE671">
            <v>45.441249999999997</v>
          </cell>
          <cell r="AF671">
            <v>15.147083333333333</v>
          </cell>
          <cell r="AG671">
            <v>0</v>
          </cell>
          <cell r="AH671">
            <v>0</v>
          </cell>
          <cell r="AI671">
            <v>0</v>
          </cell>
          <cell r="AJ671">
            <v>0</v>
          </cell>
          <cell r="AK671">
            <v>0</v>
          </cell>
          <cell r="AL671">
            <v>0</v>
          </cell>
          <cell r="AM671">
            <v>0</v>
          </cell>
          <cell r="AN671">
            <v>0</v>
          </cell>
          <cell r="AO671">
            <v>0</v>
          </cell>
          <cell r="AR671" t="str">
            <v>41b</v>
          </cell>
        </row>
        <row r="672">
          <cell r="R672">
            <v>791.19</v>
          </cell>
          <cell r="S672">
            <v>0</v>
          </cell>
          <cell r="T672">
            <v>0</v>
          </cell>
          <cell r="U672">
            <v>0</v>
          </cell>
          <cell r="V672">
            <v>0</v>
          </cell>
          <cell r="W672">
            <v>0</v>
          </cell>
          <cell r="X672">
            <v>0</v>
          </cell>
          <cell r="Y672">
            <v>0</v>
          </cell>
          <cell r="Z672">
            <v>0</v>
          </cell>
          <cell r="AA672">
            <v>0</v>
          </cell>
          <cell r="AB672">
            <v>0</v>
          </cell>
          <cell r="AC672">
            <v>0</v>
          </cell>
          <cell r="AD672">
            <v>267.13541666666669</v>
          </cell>
          <cell r="AE672">
            <v>250.08166666666668</v>
          </cell>
          <cell r="AF672">
            <v>217.87333333333333</v>
          </cell>
          <cell r="AG672">
            <v>207.20666666666668</v>
          </cell>
          <cell r="AH672">
            <v>207.20666666666668</v>
          </cell>
          <cell r="AI672">
            <v>207.20666666666668</v>
          </cell>
          <cell r="AJ672">
            <v>187.30500000000004</v>
          </cell>
          <cell r="AK672">
            <v>167.40333333333334</v>
          </cell>
          <cell r="AL672">
            <v>167.40333333333334</v>
          </cell>
          <cell r="AM672">
            <v>117.40333333333335</v>
          </cell>
          <cell r="AN672">
            <v>66.66791666666667</v>
          </cell>
          <cell r="AO672">
            <v>65.932500000000005</v>
          </cell>
          <cell r="AR672" t="str">
            <v>41b</v>
          </cell>
        </row>
        <row r="673">
          <cell r="R673">
            <v>0</v>
          </cell>
          <cell r="S673">
            <v>0</v>
          </cell>
          <cell r="T673">
            <v>0</v>
          </cell>
          <cell r="U673">
            <v>0</v>
          </cell>
          <cell r="V673">
            <v>0</v>
          </cell>
          <cell r="W673">
            <v>0</v>
          </cell>
          <cell r="X673">
            <v>0</v>
          </cell>
          <cell r="Y673">
            <v>0</v>
          </cell>
          <cell r="Z673">
            <v>0</v>
          </cell>
          <cell r="AA673">
            <v>0</v>
          </cell>
          <cell r="AB673">
            <v>0</v>
          </cell>
          <cell r="AC673">
            <v>0</v>
          </cell>
          <cell r="AD673">
            <v>0</v>
          </cell>
          <cell r="AE673">
            <v>0</v>
          </cell>
          <cell r="AF673">
            <v>0</v>
          </cell>
          <cell r="AG673">
            <v>0</v>
          </cell>
          <cell r="AH673">
            <v>0</v>
          </cell>
          <cell r="AI673">
            <v>0</v>
          </cell>
          <cell r="AJ673">
            <v>0</v>
          </cell>
          <cell r="AK673">
            <v>0</v>
          </cell>
          <cell r="AL673">
            <v>0</v>
          </cell>
          <cell r="AM673">
            <v>0</v>
          </cell>
          <cell r="AN673">
            <v>0</v>
          </cell>
          <cell r="AO673">
            <v>0</v>
          </cell>
          <cell r="AR673" t="str">
            <v>41b</v>
          </cell>
        </row>
        <row r="674">
          <cell r="R674">
            <v>0</v>
          </cell>
          <cell r="S674">
            <v>0</v>
          </cell>
          <cell r="T674">
            <v>0</v>
          </cell>
          <cell r="U674">
            <v>0</v>
          </cell>
          <cell r="V674">
            <v>0</v>
          </cell>
          <cell r="W674">
            <v>0</v>
          </cell>
          <cell r="X674">
            <v>0</v>
          </cell>
          <cell r="Y674">
            <v>0</v>
          </cell>
          <cell r="Z674">
            <v>0</v>
          </cell>
          <cell r="AA674">
            <v>0</v>
          </cell>
          <cell r="AB674">
            <v>0</v>
          </cell>
          <cell r="AC674">
            <v>0</v>
          </cell>
          <cell r="AD674">
            <v>0</v>
          </cell>
          <cell r="AE674">
            <v>0</v>
          </cell>
          <cell r="AF674">
            <v>0</v>
          </cell>
          <cell r="AG674">
            <v>0</v>
          </cell>
          <cell r="AH674">
            <v>0</v>
          </cell>
          <cell r="AI674">
            <v>0</v>
          </cell>
          <cell r="AJ674">
            <v>0</v>
          </cell>
          <cell r="AK674">
            <v>0</v>
          </cell>
          <cell r="AL674">
            <v>0</v>
          </cell>
          <cell r="AM674">
            <v>0</v>
          </cell>
          <cell r="AN674">
            <v>0</v>
          </cell>
          <cell r="AO674">
            <v>0</v>
          </cell>
          <cell r="AR674" t="str">
            <v>41b</v>
          </cell>
        </row>
        <row r="675">
          <cell r="R675">
            <v>0</v>
          </cell>
          <cell r="S675">
            <v>0</v>
          </cell>
          <cell r="T675">
            <v>0</v>
          </cell>
          <cell r="U675">
            <v>0</v>
          </cell>
          <cell r="V675">
            <v>0</v>
          </cell>
          <cell r="W675">
            <v>0</v>
          </cell>
          <cell r="X675">
            <v>0</v>
          </cell>
          <cell r="Y675">
            <v>0</v>
          </cell>
          <cell r="Z675">
            <v>0</v>
          </cell>
          <cell r="AA675">
            <v>0</v>
          </cell>
          <cell r="AB675">
            <v>0</v>
          </cell>
          <cell r="AC675">
            <v>0</v>
          </cell>
          <cell r="AD675">
            <v>0</v>
          </cell>
          <cell r="AE675">
            <v>0</v>
          </cell>
          <cell r="AF675">
            <v>0</v>
          </cell>
          <cell r="AG675">
            <v>0</v>
          </cell>
          <cell r="AH675">
            <v>0</v>
          </cell>
          <cell r="AI675">
            <v>0</v>
          </cell>
          <cell r="AJ675">
            <v>0</v>
          </cell>
          <cell r="AK675">
            <v>0</v>
          </cell>
          <cell r="AL675">
            <v>0</v>
          </cell>
          <cell r="AM675">
            <v>0</v>
          </cell>
          <cell r="AN675">
            <v>0</v>
          </cell>
          <cell r="AO675">
            <v>0</v>
          </cell>
          <cell r="AR675" t="str">
            <v>41b</v>
          </cell>
        </row>
        <row r="676">
          <cell r="R676">
            <v>0</v>
          </cell>
          <cell r="S676">
            <v>0</v>
          </cell>
          <cell r="T676">
            <v>0</v>
          </cell>
          <cell r="U676">
            <v>0</v>
          </cell>
          <cell r="V676">
            <v>0</v>
          </cell>
          <cell r="W676">
            <v>0</v>
          </cell>
          <cell r="X676">
            <v>0</v>
          </cell>
          <cell r="Y676">
            <v>0</v>
          </cell>
          <cell r="Z676">
            <v>0</v>
          </cell>
          <cell r="AA676">
            <v>0</v>
          </cell>
          <cell r="AB676">
            <v>0</v>
          </cell>
          <cell r="AC676">
            <v>0</v>
          </cell>
          <cell r="AD676">
            <v>13.296666666666667</v>
          </cell>
          <cell r="AE676">
            <v>13.296666666666667</v>
          </cell>
          <cell r="AF676">
            <v>13.296666666666667</v>
          </cell>
          <cell r="AG676">
            <v>13.296666666666667</v>
          </cell>
          <cell r="AH676">
            <v>13.296666666666667</v>
          </cell>
          <cell r="AI676">
            <v>13.296666666666667</v>
          </cell>
          <cell r="AJ676">
            <v>13.296666666666667</v>
          </cell>
          <cell r="AK676">
            <v>13.296666666666667</v>
          </cell>
          <cell r="AL676">
            <v>13.296666666666667</v>
          </cell>
          <cell r="AM676">
            <v>9.9725000000000001</v>
          </cell>
          <cell r="AN676">
            <v>3.3241666666666667</v>
          </cell>
          <cell r="AO676">
            <v>0</v>
          </cell>
          <cell r="AR676" t="str">
            <v>41b</v>
          </cell>
        </row>
        <row r="677">
          <cell r="R677">
            <v>0</v>
          </cell>
          <cell r="S677">
            <v>0</v>
          </cell>
          <cell r="T677">
            <v>0</v>
          </cell>
          <cell r="U677">
            <v>0</v>
          </cell>
          <cell r="V677">
            <v>0</v>
          </cell>
          <cell r="W677">
            <v>0</v>
          </cell>
          <cell r="X677">
            <v>0</v>
          </cell>
          <cell r="Y677">
            <v>0</v>
          </cell>
          <cell r="Z677">
            <v>0</v>
          </cell>
          <cell r="AA677">
            <v>0</v>
          </cell>
          <cell r="AB677">
            <v>0</v>
          </cell>
          <cell r="AC677">
            <v>0</v>
          </cell>
          <cell r="AD677">
            <v>0</v>
          </cell>
          <cell r="AE677">
            <v>0</v>
          </cell>
          <cell r="AF677">
            <v>0</v>
          </cell>
          <cell r="AG677">
            <v>0</v>
          </cell>
          <cell r="AH677">
            <v>0</v>
          </cell>
          <cell r="AI677">
            <v>0</v>
          </cell>
          <cell r="AJ677">
            <v>0</v>
          </cell>
          <cell r="AK677">
            <v>0</v>
          </cell>
          <cell r="AL677">
            <v>0</v>
          </cell>
          <cell r="AM677">
            <v>0</v>
          </cell>
          <cell r="AN677">
            <v>0</v>
          </cell>
          <cell r="AO677">
            <v>0</v>
          </cell>
          <cell r="AR677" t="str">
            <v>41b</v>
          </cell>
        </row>
        <row r="678">
          <cell r="R678">
            <v>0</v>
          </cell>
          <cell r="S678">
            <v>0</v>
          </cell>
          <cell r="T678">
            <v>0</v>
          </cell>
          <cell r="U678">
            <v>0</v>
          </cell>
          <cell r="V678">
            <v>0</v>
          </cell>
          <cell r="W678">
            <v>0</v>
          </cell>
          <cell r="X678">
            <v>0</v>
          </cell>
          <cell r="Y678">
            <v>0</v>
          </cell>
          <cell r="Z678">
            <v>0</v>
          </cell>
          <cell r="AA678">
            <v>0</v>
          </cell>
          <cell r="AB678">
            <v>0</v>
          </cell>
          <cell r="AC678">
            <v>0</v>
          </cell>
          <cell r="AD678">
            <v>0</v>
          </cell>
          <cell r="AE678">
            <v>0</v>
          </cell>
          <cell r="AF678">
            <v>0</v>
          </cell>
          <cell r="AG678">
            <v>0</v>
          </cell>
          <cell r="AH678">
            <v>0</v>
          </cell>
          <cell r="AI678">
            <v>0</v>
          </cell>
          <cell r="AJ678">
            <v>0</v>
          </cell>
          <cell r="AK678">
            <v>0</v>
          </cell>
          <cell r="AL678">
            <v>0</v>
          </cell>
          <cell r="AM678">
            <v>0</v>
          </cell>
          <cell r="AN678">
            <v>0</v>
          </cell>
          <cell r="AO678">
            <v>0</v>
          </cell>
          <cell r="AR678" t="str">
            <v>41b</v>
          </cell>
        </row>
        <row r="679">
          <cell r="R679">
            <v>0</v>
          </cell>
          <cell r="S679">
            <v>0</v>
          </cell>
          <cell r="T679">
            <v>0</v>
          </cell>
          <cell r="U679">
            <v>0</v>
          </cell>
          <cell r="V679">
            <v>0</v>
          </cell>
          <cell r="W679">
            <v>0</v>
          </cell>
          <cell r="X679">
            <v>0</v>
          </cell>
          <cell r="Y679">
            <v>0</v>
          </cell>
          <cell r="Z679">
            <v>0</v>
          </cell>
          <cell r="AA679">
            <v>0</v>
          </cell>
          <cell r="AB679">
            <v>0</v>
          </cell>
          <cell r="AC679">
            <v>0</v>
          </cell>
          <cell r="AD679">
            <v>6.708333333333333</v>
          </cell>
          <cell r="AE679">
            <v>0</v>
          </cell>
          <cell r="AF679">
            <v>0</v>
          </cell>
          <cell r="AG679">
            <v>0</v>
          </cell>
          <cell r="AH679">
            <v>0</v>
          </cell>
          <cell r="AI679">
            <v>0</v>
          </cell>
          <cell r="AJ679">
            <v>0</v>
          </cell>
          <cell r="AK679">
            <v>0</v>
          </cell>
          <cell r="AL679">
            <v>0</v>
          </cell>
          <cell r="AM679">
            <v>0</v>
          </cell>
          <cell r="AN679">
            <v>0</v>
          </cell>
          <cell r="AO679">
            <v>0</v>
          </cell>
          <cell r="AR679" t="str">
            <v>41b</v>
          </cell>
        </row>
        <row r="680">
          <cell r="R680">
            <v>-107.23</v>
          </cell>
          <cell r="S680">
            <v>-197.6</v>
          </cell>
          <cell r="T680">
            <v>0</v>
          </cell>
          <cell r="U680">
            <v>0</v>
          </cell>
          <cell r="V680">
            <v>0</v>
          </cell>
          <cell r="W680">
            <v>0</v>
          </cell>
          <cell r="X680">
            <v>0</v>
          </cell>
          <cell r="Y680">
            <v>3391.12</v>
          </cell>
          <cell r="Z680">
            <v>0</v>
          </cell>
          <cell r="AA680">
            <v>0</v>
          </cell>
          <cell r="AB680">
            <v>0</v>
          </cell>
          <cell r="AC680">
            <v>0</v>
          </cell>
          <cell r="AD680">
            <v>-20.932916666666667</v>
          </cell>
          <cell r="AE680">
            <v>-33.634166666666665</v>
          </cell>
          <cell r="AF680">
            <v>-41.8675</v>
          </cell>
          <cell r="AG680">
            <v>-41.8675</v>
          </cell>
          <cell r="AH680">
            <v>-41.8675</v>
          </cell>
          <cell r="AI680">
            <v>-41.8675</v>
          </cell>
          <cell r="AJ680">
            <v>-41.8675</v>
          </cell>
          <cell r="AK680">
            <v>107.66166666666668</v>
          </cell>
          <cell r="AL680">
            <v>257.19083333333333</v>
          </cell>
          <cell r="AM680">
            <v>257.19083333333333</v>
          </cell>
          <cell r="AN680">
            <v>257.19083333333333</v>
          </cell>
          <cell r="AO680">
            <v>257.19083333333333</v>
          </cell>
          <cell r="AR680" t="str">
            <v>41b</v>
          </cell>
        </row>
        <row r="681">
          <cell r="R681">
            <v>0</v>
          </cell>
          <cell r="S681">
            <v>16.05</v>
          </cell>
          <cell r="T681">
            <v>0</v>
          </cell>
          <cell r="U681">
            <v>0</v>
          </cell>
          <cell r="V681">
            <v>0</v>
          </cell>
          <cell r="W681">
            <v>0</v>
          </cell>
          <cell r="X681">
            <v>0</v>
          </cell>
          <cell r="Y681">
            <v>0</v>
          </cell>
          <cell r="Z681">
            <v>0</v>
          </cell>
          <cell r="AA681">
            <v>0</v>
          </cell>
          <cell r="AB681">
            <v>0</v>
          </cell>
          <cell r="AC681">
            <v>0</v>
          </cell>
          <cell r="AD681">
            <v>0</v>
          </cell>
          <cell r="AE681">
            <v>0.66875000000000007</v>
          </cell>
          <cell r="AF681">
            <v>1.3375000000000001</v>
          </cell>
          <cell r="AG681">
            <v>1.3375000000000001</v>
          </cell>
          <cell r="AH681">
            <v>1.3375000000000001</v>
          </cell>
          <cell r="AI681">
            <v>1.3375000000000001</v>
          </cell>
          <cell r="AJ681">
            <v>1.3375000000000001</v>
          </cell>
          <cell r="AK681">
            <v>1.3375000000000001</v>
          </cell>
          <cell r="AL681">
            <v>1.3375000000000001</v>
          </cell>
          <cell r="AM681">
            <v>1.3375000000000001</v>
          </cell>
          <cell r="AN681">
            <v>1.3375000000000001</v>
          </cell>
          <cell r="AO681">
            <v>1.3375000000000001</v>
          </cell>
          <cell r="AR681" t="str">
            <v>41b</v>
          </cell>
        </row>
        <row r="682">
          <cell r="AA682">
            <v>20.85</v>
          </cell>
          <cell r="AB682">
            <v>0</v>
          </cell>
          <cell r="AC682">
            <v>0</v>
          </cell>
          <cell r="AM682">
            <v>0.86875000000000002</v>
          </cell>
          <cell r="AN682">
            <v>1.7375</v>
          </cell>
          <cell r="AO682">
            <v>1.7375</v>
          </cell>
          <cell r="AR682" t="str">
            <v>41b</v>
          </cell>
        </row>
        <row r="683">
          <cell r="R683">
            <v>-218928.53</v>
          </cell>
          <cell r="S683">
            <v>-201353.89</v>
          </cell>
          <cell r="T683">
            <v>-193515.45</v>
          </cell>
          <cell r="U683">
            <v>-195799.42</v>
          </cell>
          <cell r="V683">
            <v>-216453.43</v>
          </cell>
          <cell r="W683">
            <v>-235985.35</v>
          </cell>
          <cell r="X683">
            <v>-247025.71</v>
          </cell>
          <cell r="Y683">
            <v>-281532.48</v>
          </cell>
          <cell r="Z683">
            <v>-269831.71000000002</v>
          </cell>
          <cell r="AA683">
            <v>-290899.3</v>
          </cell>
          <cell r="AB683">
            <v>-239382.28</v>
          </cell>
          <cell r="AC683">
            <v>-257906.83</v>
          </cell>
          <cell r="AD683">
            <v>-135314.32083333333</v>
          </cell>
          <cell r="AE683">
            <v>-145604.53666666668</v>
          </cell>
          <cell r="AF683">
            <v>-158807.16833333333</v>
          </cell>
          <cell r="AG683">
            <v>-170911.49541666667</v>
          </cell>
          <cell r="AH683">
            <v>-180219.83374999999</v>
          </cell>
          <cell r="AI683">
            <v>-188957.44291666665</v>
          </cell>
          <cell r="AJ683">
            <v>-197539.06416666662</v>
          </cell>
          <cell r="AK683">
            <v>-207701.16916666666</v>
          </cell>
          <cell r="AL683">
            <v>-217820.21958333335</v>
          </cell>
          <cell r="AM683">
            <v>-226031.40375000003</v>
          </cell>
          <cell r="AN683">
            <v>-230913.31083333332</v>
          </cell>
          <cell r="AO683">
            <v>-234692.48791666667</v>
          </cell>
          <cell r="AR683" t="str">
            <v>42b/62</v>
          </cell>
        </row>
        <row r="684">
          <cell r="Y684">
            <v>86583.81</v>
          </cell>
          <cell r="Z684">
            <v>-368.06</v>
          </cell>
          <cell r="AA684">
            <v>0</v>
          </cell>
          <cell r="AB684">
            <v>0</v>
          </cell>
          <cell r="AC684">
            <v>0</v>
          </cell>
          <cell r="AI684">
            <v>0</v>
          </cell>
          <cell r="AJ684">
            <v>0</v>
          </cell>
          <cell r="AK684">
            <v>3607.6587500000001</v>
          </cell>
          <cell r="AL684">
            <v>7199.9816666666666</v>
          </cell>
          <cell r="AM684">
            <v>7184.645833333333</v>
          </cell>
          <cell r="AN684">
            <v>7184.645833333333</v>
          </cell>
          <cell r="AO684">
            <v>7184.645833333333</v>
          </cell>
          <cell r="AR684" t="str">
            <v>2</v>
          </cell>
        </row>
        <row r="685">
          <cell r="R685">
            <v>-3295.88</v>
          </cell>
          <cell r="S685">
            <v>-7723.53</v>
          </cell>
          <cell r="T685">
            <v>-12181.81</v>
          </cell>
          <cell r="U685">
            <v>-12181.81</v>
          </cell>
          <cell r="V685">
            <v>-12181.81</v>
          </cell>
          <cell r="W685">
            <v>-14865.79</v>
          </cell>
          <cell r="X685">
            <v>-16646.78</v>
          </cell>
          <cell r="Y685">
            <v>-22545.93</v>
          </cell>
          <cell r="Z685">
            <v>-29758.46</v>
          </cell>
          <cell r="AA685">
            <v>-31371.93</v>
          </cell>
          <cell r="AB685">
            <v>-31496.2</v>
          </cell>
          <cell r="AC685">
            <v>-33464.870000000003</v>
          </cell>
          <cell r="AD685">
            <v>13182.112499999996</v>
          </cell>
          <cell r="AE685">
            <v>11008.505416666665</v>
          </cell>
          <cell r="AF685">
            <v>7111.5804166666667</v>
          </cell>
          <cell r="AG685">
            <v>3290.2187500000005</v>
          </cell>
          <cell r="AH685">
            <v>-522.93208333333348</v>
          </cell>
          <cell r="AI685">
            <v>-4576.1441666666669</v>
          </cell>
          <cell r="AJ685">
            <v>-8338.183750000002</v>
          </cell>
          <cell r="AK685">
            <v>-11147.202083333335</v>
          </cell>
          <cell r="AL685">
            <v>-13850.292083333334</v>
          </cell>
          <cell r="AM685">
            <v>-16120.275</v>
          </cell>
          <cell r="AN685">
            <v>-16841.231250000001</v>
          </cell>
          <cell r="AO685">
            <v>-17888.956249999999</v>
          </cell>
          <cell r="AR685" t="str">
            <v>62</v>
          </cell>
        </row>
        <row r="686">
          <cell r="AC686">
            <v>3625.3</v>
          </cell>
          <cell r="AO686">
            <v>151.05416666666667</v>
          </cell>
          <cell r="AR686" t="str">
            <v>62</v>
          </cell>
        </row>
        <row r="687">
          <cell r="R687">
            <v>584327.82999999996</v>
          </cell>
          <cell r="S687">
            <v>710024.84</v>
          </cell>
          <cell r="T687">
            <v>969605.3</v>
          </cell>
          <cell r="U687">
            <v>813138.74</v>
          </cell>
          <cell r="V687">
            <v>995430.55</v>
          </cell>
          <cell r="W687">
            <v>792702.59</v>
          </cell>
          <cell r="X687">
            <v>534010.41</v>
          </cell>
          <cell r="Y687">
            <v>559968.39</v>
          </cell>
          <cell r="Z687">
            <v>523060.87</v>
          </cell>
          <cell r="AA687">
            <v>621445.06999999995</v>
          </cell>
          <cell r="AB687">
            <v>761179.87</v>
          </cell>
          <cell r="AC687">
            <v>935942.15</v>
          </cell>
          <cell r="AD687">
            <v>797340.01208333333</v>
          </cell>
          <cell r="AE687">
            <v>814821.21583333332</v>
          </cell>
          <cell r="AF687">
            <v>825361.51375000004</v>
          </cell>
          <cell r="AG687">
            <v>834094.82041666657</v>
          </cell>
          <cell r="AH687">
            <v>848442.05583333352</v>
          </cell>
          <cell r="AI687">
            <v>852487.40583333338</v>
          </cell>
          <cell r="AJ687">
            <v>835613.77333333332</v>
          </cell>
          <cell r="AK687">
            <v>814590.03083333327</v>
          </cell>
          <cell r="AL687">
            <v>785543.81666666677</v>
          </cell>
          <cell r="AM687">
            <v>758948.30958333332</v>
          </cell>
          <cell r="AN687">
            <v>738212.96666666667</v>
          </cell>
          <cell r="AO687">
            <v>728605.77</v>
          </cell>
          <cell r="AR687" t="str">
            <v>42b/62</v>
          </cell>
        </row>
        <row r="688">
          <cell r="R688">
            <v>0</v>
          </cell>
          <cell r="S688">
            <v>0</v>
          </cell>
          <cell r="T688">
            <v>0</v>
          </cell>
          <cell r="U688">
            <v>0</v>
          </cell>
          <cell r="V688">
            <v>0</v>
          </cell>
          <cell r="W688">
            <v>0</v>
          </cell>
          <cell r="X688">
            <v>0</v>
          </cell>
          <cell r="Y688">
            <v>0</v>
          </cell>
          <cell r="Z688">
            <v>0</v>
          </cell>
          <cell r="AA688">
            <v>0</v>
          </cell>
          <cell r="AB688">
            <v>0</v>
          </cell>
          <cell r="AC688">
            <v>0</v>
          </cell>
          <cell r="AD688">
            <v>0</v>
          </cell>
          <cell r="AE688">
            <v>0</v>
          </cell>
          <cell r="AF688">
            <v>0</v>
          </cell>
          <cell r="AG688">
            <v>0</v>
          </cell>
          <cell r="AH688">
            <v>0</v>
          </cell>
          <cell r="AI688">
            <v>0</v>
          </cell>
          <cell r="AJ688">
            <v>0</v>
          </cell>
          <cell r="AK688">
            <v>0</v>
          </cell>
          <cell r="AL688">
            <v>0</v>
          </cell>
          <cell r="AM688">
            <v>0</v>
          </cell>
          <cell r="AN688">
            <v>0</v>
          </cell>
          <cell r="AO688">
            <v>0</v>
          </cell>
          <cell r="AR688" t="str">
            <v>2</v>
          </cell>
        </row>
        <row r="689">
          <cell r="R689">
            <v>946793.88</v>
          </cell>
          <cell r="S689">
            <v>1022809.38</v>
          </cell>
          <cell r="T689">
            <v>1136278.6599999999</v>
          </cell>
          <cell r="U689">
            <v>982803.25</v>
          </cell>
          <cell r="V689">
            <v>794893.68</v>
          </cell>
          <cell r="W689">
            <v>929372.54</v>
          </cell>
          <cell r="X689">
            <v>1006491.78</v>
          </cell>
          <cell r="Y689">
            <v>836897.37</v>
          </cell>
          <cell r="Z689">
            <v>738032.61</v>
          </cell>
          <cell r="AA689">
            <v>558454.26</v>
          </cell>
          <cell r="AB689">
            <v>594218.44999999995</v>
          </cell>
          <cell r="AC689">
            <v>542460.54</v>
          </cell>
          <cell r="AD689">
            <v>1296931.3508333333</v>
          </cell>
          <cell r="AE689">
            <v>1284830.2904166665</v>
          </cell>
          <cell r="AF689">
            <v>1267782.52</v>
          </cell>
          <cell r="AG689">
            <v>1266826.3020833335</v>
          </cell>
          <cell r="AH689">
            <v>1265260.9187500002</v>
          </cell>
          <cell r="AI689">
            <v>1251758.1825000003</v>
          </cell>
          <cell r="AJ689">
            <v>1231069.4779166665</v>
          </cell>
          <cell r="AK689">
            <v>1196265.9883333333</v>
          </cell>
          <cell r="AL689">
            <v>1133719.6174999999</v>
          </cell>
          <cell r="AM689">
            <v>1049331.9383333332</v>
          </cell>
          <cell r="AN689">
            <v>957009.99999999988</v>
          </cell>
          <cell r="AO689">
            <v>873988.75791666657</v>
          </cell>
          <cell r="AR689" t="str">
            <v>50a</v>
          </cell>
        </row>
        <row r="690">
          <cell r="R690">
            <v>0</v>
          </cell>
          <cell r="S690">
            <v>0</v>
          </cell>
          <cell r="T690">
            <v>0</v>
          </cell>
          <cell r="U690">
            <v>0</v>
          </cell>
          <cell r="V690">
            <v>23.29</v>
          </cell>
          <cell r="W690">
            <v>379.68</v>
          </cell>
          <cell r="X690">
            <v>648.76</v>
          </cell>
          <cell r="Y690">
            <v>726.88</v>
          </cell>
          <cell r="Z690">
            <v>909.92</v>
          </cell>
          <cell r="AA690">
            <v>918.65</v>
          </cell>
          <cell r="AB690">
            <v>922.54</v>
          </cell>
          <cell r="AC690">
            <v>0</v>
          </cell>
          <cell r="AD690">
            <v>614.59249999999997</v>
          </cell>
          <cell r="AE690">
            <v>614.59249999999997</v>
          </cell>
          <cell r="AF690">
            <v>614.59249999999997</v>
          </cell>
          <cell r="AG690">
            <v>614.59249999999997</v>
          </cell>
          <cell r="AH690">
            <v>609.87</v>
          </cell>
          <cell r="AI690">
            <v>599.35749999999996</v>
          </cell>
          <cell r="AJ690">
            <v>580.58416666666665</v>
          </cell>
          <cell r="AK690">
            <v>546.56916666666677</v>
          </cell>
          <cell r="AL690">
            <v>503.50499999999994</v>
          </cell>
          <cell r="AM690">
            <v>455.39249999999998</v>
          </cell>
          <cell r="AN690">
            <v>403.3945833333334</v>
          </cell>
          <cell r="AO690">
            <v>377.47666666666669</v>
          </cell>
          <cell r="AR690" t="str">
            <v>42b/62</v>
          </cell>
        </row>
        <row r="691">
          <cell r="R691">
            <v>0</v>
          </cell>
          <cell r="S691">
            <v>0</v>
          </cell>
          <cell r="T691">
            <v>0</v>
          </cell>
          <cell r="U691">
            <v>0</v>
          </cell>
          <cell r="V691">
            <v>0</v>
          </cell>
          <cell r="W691">
            <v>0</v>
          </cell>
          <cell r="X691">
            <v>0</v>
          </cell>
          <cell r="Y691">
            <v>0</v>
          </cell>
          <cell r="Z691">
            <v>0</v>
          </cell>
          <cell r="AA691">
            <v>0</v>
          </cell>
          <cell r="AB691">
            <v>0</v>
          </cell>
          <cell r="AC691">
            <v>0</v>
          </cell>
          <cell r="AD691">
            <v>0</v>
          </cell>
          <cell r="AE691">
            <v>0</v>
          </cell>
          <cell r="AF691">
            <v>0</v>
          </cell>
          <cell r="AG691">
            <v>0</v>
          </cell>
          <cell r="AH691">
            <v>0</v>
          </cell>
          <cell r="AI691">
            <v>0</v>
          </cell>
          <cell r="AJ691">
            <v>0</v>
          </cell>
          <cell r="AK691">
            <v>0</v>
          </cell>
          <cell r="AL691">
            <v>0</v>
          </cell>
          <cell r="AM691">
            <v>0</v>
          </cell>
          <cell r="AN691">
            <v>0</v>
          </cell>
          <cell r="AO691">
            <v>0</v>
          </cell>
          <cell r="AR691" t="str">
            <v>62</v>
          </cell>
        </row>
        <row r="692">
          <cell r="R692">
            <v>9043000</v>
          </cell>
          <cell r="S692">
            <v>9043000</v>
          </cell>
          <cell r="T692">
            <v>9043582</v>
          </cell>
          <cell r="U692">
            <v>9043582</v>
          </cell>
          <cell r="V692">
            <v>9043582</v>
          </cell>
          <cell r="W692">
            <v>9043582</v>
          </cell>
          <cell r="X692">
            <v>9043582</v>
          </cell>
          <cell r="Y692">
            <v>9043582</v>
          </cell>
          <cell r="Z692">
            <v>9043582</v>
          </cell>
          <cell r="AA692">
            <v>9043582</v>
          </cell>
          <cell r="AB692">
            <v>9043582</v>
          </cell>
          <cell r="AC692">
            <v>7351000</v>
          </cell>
          <cell r="AD692">
            <v>10366000</v>
          </cell>
          <cell r="AE692">
            <v>10240000</v>
          </cell>
          <cell r="AF692">
            <v>10114024.25</v>
          </cell>
          <cell r="AG692">
            <v>9988072.75</v>
          </cell>
          <cell r="AH692">
            <v>9862121.25</v>
          </cell>
          <cell r="AI692">
            <v>9736169.75</v>
          </cell>
          <cell r="AJ692">
            <v>9610218.25</v>
          </cell>
          <cell r="AK692">
            <v>9484266.75</v>
          </cell>
          <cell r="AL692">
            <v>9358315.25</v>
          </cell>
          <cell r="AM692">
            <v>9232363.75</v>
          </cell>
          <cell r="AN692">
            <v>9106412.25</v>
          </cell>
          <cell r="AO692">
            <v>8972936.5</v>
          </cell>
          <cell r="AR692" t="str">
            <v>42b/62</v>
          </cell>
        </row>
        <row r="693">
          <cell r="R693">
            <v>113504.05</v>
          </cell>
          <cell r="S693">
            <v>113504.05</v>
          </cell>
          <cell r="T693">
            <v>113504.05</v>
          </cell>
          <cell r="U693">
            <v>113504.05</v>
          </cell>
          <cell r="V693">
            <v>4940.63</v>
          </cell>
          <cell r="W693">
            <v>4940.63</v>
          </cell>
          <cell r="X693">
            <v>4940.63</v>
          </cell>
          <cell r="Y693">
            <v>4940.63</v>
          </cell>
          <cell r="Z693">
            <v>4940.63</v>
          </cell>
          <cell r="AA693">
            <v>4940.63</v>
          </cell>
          <cell r="AB693">
            <v>4940.63</v>
          </cell>
          <cell r="AC693">
            <v>27238.240000000002</v>
          </cell>
          <cell r="AD693">
            <v>24760.18041666667</v>
          </cell>
          <cell r="AE693">
            <v>34218.85125</v>
          </cell>
          <cell r="AF693">
            <v>43677.522083333337</v>
          </cell>
          <cell r="AG693">
            <v>53136.192916666674</v>
          </cell>
          <cell r="AH693">
            <v>58071.387916666667</v>
          </cell>
          <cell r="AI693">
            <v>58483.107083333336</v>
          </cell>
          <cell r="AJ693">
            <v>58894.826250000006</v>
          </cell>
          <cell r="AK693">
            <v>59306.545416666668</v>
          </cell>
          <cell r="AL693">
            <v>59531.912916666675</v>
          </cell>
          <cell r="AM693">
            <v>58269.942916666674</v>
          </cell>
          <cell r="AN693">
            <v>53581.926666666666</v>
          </cell>
          <cell r="AO693">
            <v>46580.979583333334</v>
          </cell>
          <cell r="AR693" t="str">
            <v>62</v>
          </cell>
        </row>
        <row r="694">
          <cell r="R694">
            <v>113453659.67</v>
          </cell>
          <cell r="S694">
            <v>114170326.34</v>
          </cell>
          <cell r="T694">
            <v>114886993.01000001</v>
          </cell>
          <cell r="U694">
            <v>115603659.68000001</v>
          </cell>
          <cell r="V694">
            <v>116320326.34999999</v>
          </cell>
          <cell r="W694">
            <v>117036993.02</v>
          </cell>
          <cell r="X694">
            <v>117410350.5</v>
          </cell>
          <cell r="Y694">
            <v>118077973</v>
          </cell>
          <cell r="Z694">
            <v>118745595.5</v>
          </cell>
          <cell r="AA694">
            <v>119413218</v>
          </cell>
          <cell r="AB694">
            <v>120080840.5</v>
          </cell>
          <cell r="AC694">
            <v>120748463</v>
          </cell>
          <cell r="AD694">
            <v>96549317.632083341</v>
          </cell>
          <cell r="AE694">
            <v>99820251.715833351</v>
          </cell>
          <cell r="AF694">
            <v>103084241.35541666</v>
          </cell>
          <cell r="AG694">
            <v>106341286.55083333</v>
          </cell>
          <cell r="AH694">
            <v>109591387.30208333</v>
          </cell>
          <cell r="AI694">
            <v>111933396.71333332</v>
          </cell>
          <cell r="AJ694">
            <v>113069993.05791666</v>
          </cell>
          <cell r="AK694">
            <v>113888977.46416669</v>
          </cell>
          <cell r="AL694">
            <v>114674325.89125001</v>
          </cell>
          <cell r="AM694">
            <v>115426038.33916669</v>
          </cell>
          <cell r="AN694">
            <v>116144114.80791669</v>
          </cell>
          <cell r="AO694">
            <v>116828555.2975</v>
          </cell>
          <cell r="AR694" t="str">
            <v>42b/62</v>
          </cell>
        </row>
        <row r="695">
          <cell r="R695">
            <v>12071.8</v>
          </cell>
          <cell r="S695">
            <v>8115.17</v>
          </cell>
          <cell r="T695">
            <v>8883.58</v>
          </cell>
          <cell r="U695">
            <v>8605.68</v>
          </cell>
          <cell r="V695">
            <v>8900.98</v>
          </cell>
          <cell r="W695">
            <v>17137.7</v>
          </cell>
          <cell r="X695">
            <v>8625.75</v>
          </cell>
          <cell r="Y695">
            <v>17653.41</v>
          </cell>
          <cell r="Z695">
            <v>23487.1</v>
          </cell>
          <cell r="AA695">
            <v>32309.22</v>
          </cell>
          <cell r="AB695">
            <v>35234.22</v>
          </cell>
          <cell r="AC695">
            <v>9039.9599999999991</v>
          </cell>
          <cell r="AD695">
            <v>5786.4274999999989</v>
          </cell>
          <cell r="AE695">
            <v>6627.5512500000004</v>
          </cell>
          <cell r="AF695">
            <v>7335.8324999999995</v>
          </cell>
          <cell r="AG695">
            <v>8064.5516666666663</v>
          </cell>
          <cell r="AH695">
            <v>8793.9958333333325</v>
          </cell>
          <cell r="AI695">
            <v>9088.4016666666648</v>
          </cell>
          <cell r="AJ695">
            <v>9002.5216666666656</v>
          </cell>
          <cell r="AK695">
            <v>9374.2283333333344</v>
          </cell>
          <cell r="AL695">
            <v>10390.67375</v>
          </cell>
          <cell r="AM695">
            <v>11981.943333333335</v>
          </cell>
          <cell r="AN695">
            <v>14011.635000000002</v>
          </cell>
          <cell r="AO695">
            <v>15462.049166666669</v>
          </cell>
          <cell r="AR695" t="str">
            <v>62</v>
          </cell>
        </row>
        <row r="696">
          <cell r="R696">
            <v>41589.129999999997</v>
          </cell>
          <cell r="S696">
            <v>36437.89</v>
          </cell>
          <cell r="T696">
            <v>31286.65</v>
          </cell>
          <cell r="U696">
            <v>26135.41</v>
          </cell>
          <cell r="V696">
            <v>20984.17</v>
          </cell>
          <cell r="W696">
            <v>15832.93</v>
          </cell>
          <cell r="X696">
            <v>10681.69</v>
          </cell>
          <cell r="Y696">
            <v>5530.45</v>
          </cell>
          <cell r="Z696">
            <v>379.21</v>
          </cell>
          <cell r="AA696">
            <v>357.18</v>
          </cell>
          <cell r="AB696">
            <v>335.15</v>
          </cell>
          <cell r="AC696">
            <v>313.12</v>
          </cell>
          <cell r="AD696">
            <v>89474.356666666645</v>
          </cell>
          <cell r="AE696">
            <v>80343.947916666672</v>
          </cell>
          <cell r="AF696">
            <v>71744.094999999987</v>
          </cell>
          <cell r="AG696">
            <v>63674.797916666663</v>
          </cell>
          <cell r="AH696">
            <v>56136.056666666664</v>
          </cell>
          <cell r="AI696">
            <v>49127.871249999997</v>
          </cell>
          <cell r="AJ696">
            <v>42650.241666666661</v>
          </cell>
          <cell r="AK696">
            <v>36703.167916666665</v>
          </cell>
          <cell r="AL696">
            <v>31286.649999999998</v>
          </cell>
          <cell r="AM696">
            <v>26349.127083333336</v>
          </cell>
          <cell r="AN696">
            <v>21839.038333333334</v>
          </cell>
          <cell r="AO696">
            <v>17756.383749999997</v>
          </cell>
          <cell r="AR696" t="str">
            <v>62</v>
          </cell>
        </row>
        <row r="697">
          <cell r="R697">
            <v>0</v>
          </cell>
          <cell r="S697">
            <v>0</v>
          </cell>
          <cell r="T697">
            <v>0</v>
          </cell>
          <cell r="U697">
            <v>0</v>
          </cell>
          <cell r="V697">
            <v>0</v>
          </cell>
          <cell r="W697">
            <v>0</v>
          </cell>
          <cell r="X697">
            <v>0</v>
          </cell>
          <cell r="Y697">
            <v>0</v>
          </cell>
          <cell r="Z697">
            <v>0</v>
          </cell>
          <cell r="AA697">
            <v>0</v>
          </cell>
          <cell r="AB697">
            <v>0</v>
          </cell>
          <cell r="AC697">
            <v>0</v>
          </cell>
          <cell r="AD697">
            <v>0</v>
          </cell>
          <cell r="AE697">
            <v>0</v>
          </cell>
          <cell r="AF697">
            <v>0</v>
          </cell>
          <cell r="AG697">
            <v>0</v>
          </cell>
          <cell r="AH697">
            <v>0</v>
          </cell>
          <cell r="AI697">
            <v>0</v>
          </cell>
          <cell r="AJ697">
            <v>0</v>
          </cell>
          <cell r="AK697">
            <v>0</v>
          </cell>
          <cell r="AL697">
            <v>0</v>
          </cell>
          <cell r="AM697">
            <v>0</v>
          </cell>
          <cell r="AN697">
            <v>0</v>
          </cell>
          <cell r="AO697">
            <v>0</v>
          </cell>
          <cell r="AR697" t="str">
            <v>62</v>
          </cell>
        </row>
        <row r="698">
          <cell r="R698">
            <v>0</v>
          </cell>
          <cell r="S698">
            <v>2035.82</v>
          </cell>
          <cell r="T698">
            <v>5776.98</v>
          </cell>
          <cell r="U698">
            <v>10770.62</v>
          </cell>
          <cell r="V698">
            <v>10770.62</v>
          </cell>
          <cell r="W698">
            <v>13156.72</v>
          </cell>
          <cell r="X698">
            <v>13827.82</v>
          </cell>
          <cell r="Y698">
            <v>14072.26</v>
          </cell>
          <cell r="Z698">
            <v>0</v>
          </cell>
          <cell r="AA698">
            <v>0</v>
          </cell>
          <cell r="AB698">
            <v>0</v>
          </cell>
          <cell r="AC698">
            <v>0</v>
          </cell>
          <cell r="AD698">
            <v>0</v>
          </cell>
          <cell r="AE698">
            <v>84.825833333333335</v>
          </cell>
          <cell r="AF698">
            <v>410.35916666666662</v>
          </cell>
          <cell r="AG698">
            <v>1099.8425</v>
          </cell>
          <cell r="AH698">
            <v>1997.3941666666667</v>
          </cell>
          <cell r="AI698">
            <v>2994.3666666666668</v>
          </cell>
          <cell r="AJ698">
            <v>4118.7224999999999</v>
          </cell>
          <cell r="AK698">
            <v>5281.225833333333</v>
          </cell>
          <cell r="AL698">
            <v>5867.57</v>
          </cell>
          <cell r="AM698">
            <v>5867.57</v>
          </cell>
          <cell r="AN698">
            <v>5867.57</v>
          </cell>
          <cell r="AO698">
            <v>5867.57</v>
          </cell>
          <cell r="AR698" t="str">
            <v>62</v>
          </cell>
        </row>
        <row r="699">
          <cell r="R699">
            <v>0</v>
          </cell>
          <cell r="S699">
            <v>0</v>
          </cell>
          <cell r="T699">
            <v>0</v>
          </cell>
          <cell r="U699">
            <v>0</v>
          </cell>
          <cell r="V699">
            <v>0</v>
          </cell>
          <cell r="W699">
            <v>0</v>
          </cell>
          <cell r="X699">
            <v>0</v>
          </cell>
          <cell r="Y699">
            <v>0</v>
          </cell>
          <cell r="Z699">
            <v>0</v>
          </cell>
          <cell r="AA699">
            <v>0</v>
          </cell>
          <cell r="AB699">
            <v>0</v>
          </cell>
          <cell r="AC699">
            <v>0</v>
          </cell>
          <cell r="AD699">
            <v>-99.884999999999991</v>
          </cell>
          <cell r="AE699">
            <v>-99.884999999999991</v>
          </cell>
          <cell r="AF699">
            <v>-99.884999999999991</v>
          </cell>
          <cell r="AG699">
            <v>-99.884999999999991</v>
          </cell>
          <cell r="AH699">
            <v>-99.884999999999991</v>
          </cell>
          <cell r="AI699">
            <v>-111.56583333333333</v>
          </cell>
          <cell r="AJ699">
            <v>-145.33666666666667</v>
          </cell>
          <cell r="AK699">
            <v>-146.49833333333333</v>
          </cell>
          <cell r="AL699">
            <v>-104.64166666666665</v>
          </cell>
          <cell r="AM699">
            <v>-62.784999999999997</v>
          </cell>
          <cell r="AN699">
            <v>-20.928333333333331</v>
          </cell>
          <cell r="AO699">
            <v>0</v>
          </cell>
          <cell r="AR699" t="str">
            <v>62</v>
          </cell>
        </row>
        <row r="700">
          <cell r="R700">
            <v>245.35</v>
          </cell>
          <cell r="S700">
            <v>269.54000000000002</v>
          </cell>
          <cell r="T700">
            <v>434.03</v>
          </cell>
          <cell r="U700">
            <v>532.70000000000005</v>
          </cell>
          <cell r="V700">
            <v>555.62</v>
          </cell>
          <cell r="W700">
            <v>737.1</v>
          </cell>
          <cell r="X700">
            <v>868.11</v>
          </cell>
          <cell r="Y700">
            <v>1134.68</v>
          </cell>
          <cell r="Z700">
            <v>1151.06</v>
          </cell>
          <cell r="AA700">
            <v>1264.3499999999999</v>
          </cell>
          <cell r="AB700">
            <v>1295.32</v>
          </cell>
          <cell r="AC700">
            <v>0</v>
          </cell>
          <cell r="AD700">
            <v>883.54208333333338</v>
          </cell>
          <cell r="AE700">
            <v>888.56083333333345</v>
          </cell>
          <cell r="AF700">
            <v>895.30666666666684</v>
          </cell>
          <cell r="AG700">
            <v>903.72833333333358</v>
          </cell>
          <cell r="AH700">
            <v>904.04291666666688</v>
          </cell>
          <cell r="AI700">
            <v>889.81333333333384</v>
          </cell>
          <cell r="AJ700">
            <v>861.7258333333333</v>
          </cell>
          <cell r="AK700">
            <v>833.81666666666661</v>
          </cell>
          <cell r="AL700">
            <v>806.90541666666661</v>
          </cell>
          <cell r="AM700">
            <v>770.21666666666658</v>
          </cell>
          <cell r="AN700">
            <v>728.44791666666663</v>
          </cell>
          <cell r="AO700">
            <v>707.32166666666672</v>
          </cell>
          <cell r="AR700" t="str">
            <v>42b/62</v>
          </cell>
        </row>
        <row r="701">
          <cell r="R701">
            <v>0</v>
          </cell>
          <cell r="S701">
            <v>0</v>
          </cell>
          <cell r="T701">
            <v>0</v>
          </cell>
          <cell r="U701">
            <v>124.75</v>
          </cell>
          <cell r="V701">
            <v>688.6</v>
          </cell>
          <cell r="W701">
            <v>1279.3</v>
          </cell>
          <cell r="X701">
            <v>1781.93</v>
          </cell>
          <cell r="Y701">
            <v>1781.93</v>
          </cell>
          <cell r="Z701">
            <v>0</v>
          </cell>
          <cell r="AA701">
            <v>0</v>
          </cell>
          <cell r="AB701">
            <v>0</v>
          </cell>
          <cell r="AC701">
            <v>0</v>
          </cell>
          <cell r="AD701">
            <v>0</v>
          </cell>
          <cell r="AE701">
            <v>0</v>
          </cell>
          <cell r="AF701">
            <v>0</v>
          </cell>
          <cell r="AG701">
            <v>5.197916666666667</v>
          </cell>
          <cell r="AH701">
            <v>39.087499999999999</v>
          </cell>
          <cell r="AI701">
            <v>121.08333333333333</v>
          </cell>
          <cell r="AJ701">
            <v>248.63458333333335</v>
          </cell>
          <cell r="AK701">
            <v>397.12875000000003</v>
          </cell>
          <cell r="AL701">
            <v>471.37583333333333</v>
          </cell>
          <cell r="AM701">
            <v>471.37583333333333</v>
          </cell>
          <cell r="AN701">
            <v>471.37583333333333</v>
          </cell>
          <cell r="AO701">
            <v>471.37583333333333</v>
          </cell>
          <cell r="AR701" t="str">
            <v>62</v>
          </cell>
        </row>
        <row r="702">
          <cell r="R702">
            <v>739157.7</v>
          </cell>
          <cell r="S702">
            <v>830920.62</v>
          </cell>
          <cell r="T702">
            <v>1307507.1399999999</v>
          </cell>
          <cell r="U702">
            <v>1392264.7</v>
          </cell>
          <cell r="V702">
            <v>1499111.17</v>
          </cell>
          <cell r="W702">
            <v>1818814.5</v>
          </cell>
          <cell r="X702">
            <v>1935147.08</v>
          </cell>
          <cell r="Y702">
            <v>1602815.67</v>
          </cell>
          <cell r="Z702">
            <v>1670143.3</v>
          </cell>
          <cell r="AA702">
            <v>1792326.22</v>
          </cell>
          <cell r="AB702">
            <v>2154946.7000000002</v>
          </cell>
          <cell r="AC702">
            <v>2074554.89</v>
          </cell>
          <cell r="AD702">
            <v>672558.43458333344</v>
          </cell>
          <cell r="AE702">
            <v>680133.02458333329</v>
          </cell>
          <cell r="AF702">
            <v>715492.36624999996</v>
          </cell>
          <cell r="AG702">
            <v>794272.68291666673</v>
          </cell>
          <cell r="AH702">
            <v>891759.50916666666</v>
          </cell>
          <cell r="AI702">
            <v>976802.15041666664</v>
          </cell>
          <cell r="AJ702">
            <v>1058351.9079166667</v>
          </cell>
          <cell r="AK702">
            <v>1127545.8341666665</v>
          </cell>
          <cell r="AL702">
            <v>1195987.1533333333</v>
          </cell>
          <cell r="AM702">
            <v>1288069.9841666666</v>
          </cell>
          <cell r="AN702">
            <v>1399047.6766666668</v>
          </cell>
          <cell r="AO702">
            <v>1513624.5595833333</v>
          </cell>
          <cell r="AR702" t="str">
            <v>62</v>
          </cell>
        </row>
        <row r="703">
          <cell r="R703">
            <v>352903.21</v>
          </cell>
          <cell r="S703">
            <v>348651.37</v>
          </cell>
          <cell r="T703">
            <v>344399.53</v>
          </cell>
          <cell r="U703">
            <v>340147.69</v>
          </cell>
          <cell r="V703">
            <v>335895.85</v>
          </cell>
          <cell r="W703">
            <v>331644.01</v>
          </cell>
          <cell r="X703">
            <v>327392.17</v>
          </cell>
          <cell r="Y703">
            <v>323140.33</v>
          </cell>
          <cell r="Z703">
            <v>318888.49</v>
          </cell>
          <cell r="AA703">
            <v>314636.65000000002</v>
          </cell>
          <cell r="AB703">
            <v>310384.81</v>
          </cell>
          <cell r="AC703">
            <v>306132.96999999997</v>
          </cell>
          <cell r="AD703">
            <v>378414.25</v>
          </cell>
          <cell r="AE703">
            <v>374162.41</v>
          </cell>
          <cell r="AF703">
            <v>369910.57</v>
          </cell>
          <cell r="AG703">
            <v>365658.73</v>
          </cell>
          <cell r="AH703">
            <v>361406.88999999996</v>
          </cell>
          <cell r="AI703">
            <v>357155.05</v>
          </cell>
          <cell r="AJ703">
            <v>352903.21</v>
          </cell>
          <cell r="AK703">
            <v>348651.36999999994</v>
          </cell>
          <cell r="AL703">
            <v>344399.53</v>
          </cell>
          <cell r="AM703">
            <v>340147.69000000006</v>
          </cell>
          <cell r="AN703">
            <v>335895.85000000003</v>
          </cell>
          <cell r="AO703">
            <v>331644.01</v>
          </cell>
          <cell r="AR703" t="str">
            <v>62</v>
          </cell>
        </row>
        <row r="704">
          <cell r="R704">
            <v>0</v>
          </cell>
          <cell r="S704">
            <v>0</v>
          </cell>
          <cell r="T704">
            <v>0</v>
          </cell>
          <cell r="U704">
            <v>0</v>
          </cell>
          <cell r="V704">
            <v>0</v>
          </cell>
          <cell r="W704">
            <v>0</v>
          </cell>
          <cell r="X704">
            <v>0</v>
          </cell>
          <cell r="Y704">
            <v>0</v>
          </cell>
          <cell r="Z704">
            <v>0</v>
          </cell>
          <cell r="AA704">
            <v>0</v>
          </cell>
          <cell r="AB704">
            <v>0</v>
          </cell>
          <cell r="AC704">
            <v>0</v>
          </cell>
          <cell r="AD704">
            <v>271.66666666666669</v>
          </cell>
          <cell r="AE704">
            <v>271.66666666666669</v>
          </cell>
          <cell r="AF704">
            <v>271.66666666666669</v>
          </cell>
          <cell r="AG704">
            <v>271.66666666666669</v>
          </cell>
          <cell r="AH704">
            <v>271.66666666666669</v>
          </cell>
          <cell r="AI704">
            <v>271.66666666666669</v>
          </cell>
          <cell r="AJ704">
            <v>237.70833333333334</v>
          </cell>
          <cell r="AK704">
            <v>169.79166666666666</v>
          </cell>
          <cell r="AL704">
            <v>101.875</v>
          </cell>
          <cell r="AM704">
            <v>33.958333333333336</v>
          </cell>
          <cell r="AN704">
            <v>0</v>
          </cell>
          <cell r="AO704">
            <v>0</v>
          </cell>
          <cell r="AR704" t="str">
            <v>2</v>
          </cell>
        </row>
        <row r="705">
          <cell r="R705">
            <v>0</v>
          </cell>
          <cell r="S705">
            <v>0</v>
          </cell>
          <cell r="T705">
            <v>0</v>
          </cell>
          <cell r="U705">
            <v>0</v>
          </cell>
          <cell r="V705">
            <v>0</v>
          </cell>
          <cell r="W705">
            <v>0</v>
          </cell>
          <cell r="X705">
            <v>0</v>
          </cell>
          <cell r="Y705">
            <v>0</v>
          </cell>
          <cell r="Z705">
            <v>0</v>
          </cell>
          <cell r="AA705">
            <v>0</v>
          </cell>
          <cell r="AB705">
            <v>0</v>
          </cell>
          <cell r="AC705">
            <v>0</v>
          </cell>
          <cell r="AD705">
            <v>412787.5</v>
          </cell>
          <cell r="AE705">
            <v>357749.16666666669</v>
          </cell>
          <cell r="AF705">
            <v>302710.83333333331</v>
          </cell>
          <cell r="AG705">
            <v>247672.5</v>
          </cell>
          <cell r="AH705">
            <v>192634.16666666666</v>
          </cell>
          <cell r="AI705">
            <v>137595.83333333334</v>
          </cell>
          <cell r="AJ705">
            <v>82557.5</v>
          </cell>
          <cell r="AK705">
            <v>27519.166666666668</v>
          </cell>
          <cell r="AL705">
            <v>0</v>
          </cell>
          <cell r="AM705">
            <v>0</v>
          </cell>
          <cell r="AN705">
            <v>0</v>
          </cell>
          <cell r="AO705">
            <v>0</v>
          </cell>
          <cell r="AR705" t="str">
            <v>62</v>
          </cell>
        </row>
        <row r="706">
          <cell r="R706">
            <v>0</v>
          </cell>
          <cell r="S706">
            <v>0</v>
          </cell>
          <cell r="T706">
            <v>0</v>
          </cell>
          <cell r="U706">
            <v>216.13</v>
          </cell>
          <cell r="V706">
            <v>1402669.03</v>
          </cell>
          <cell r="W706">
            <v>0</v>
          </cell>
          <cell r="X706">
            <v>0</v>
          </cell>
          <cell r="Y706">
            <v>39733.89</v>
          </cell>
          <cell r="Z706">
            <v>-214.36</v>
          </cell>
          <cell r="AA706">
            <v>45187.32</v>
          </cell>
          <cell r="AB706">
            <v>0</v>
          </cell>
          <cell r="AC706">
            <v>0</v>
          </cell>
          <cell r="AD706">
            <v>0</v>
          </cell>
          <cell r="AE706">
            <v>0</v>
          </cell>
          <cell r="AF706">
            <v>0</v>
          </cell>
          <cell r="AG706">
            <v>9.0054166666666671</v>
          </cell>
          <cell r="AH706">
            <v>58462.553749999999</v>
          </cell>
          <cell r="AI706">
            <v>116907.09666666666</v>
          </cell>
          <cell r="AJ706">
            <v>116907.09666666666</v>
          </cell>
          <cell r="AK706">
            <v>118562.67541666667</v>
          </cell>
          <cell r="AL706">
            <v>120209.32249999999</v>
          </cell>
          <cell r="AM706">
            <v>122083.1958333333</v>
          </cell>
          <cell r="AN706">
            <v>123966.00083333331</v>
          </cell>
          <cell r="AO706">
            <v>123966.00083333331</v>
          </cell>
          <cell r="AR706" t="str">
            <v>2</v>
          </cell>
        </row>
        <row r="707">
          <cell r="R707">
            <v>0</v>
          </cell>
          <cell r="S707">
            <v>0</v>
          </cell>
          <cell r="T707">
            <v>0</v>
          </cell>
          <cell r="U707">
            <v>0</v>
          </cell>
          <cell r="V707">
            <v>0</v>
          </cell>
          <cell r="W707">
            <v>0</v>
          </cell>
          <cell r="X707">
            <v>0</v>
          </cell>
          <cell r="Y707">
            <v>0</v>
          </cell>
          <cell r="Z707">
            <v>0</v>
          </cell>
          <cell r="AA707">
            <v>0</v>
          </cell>
          <cell r="AB707">
            <v>0</v>
          </cell>
          <cell r="AC707">
            <v>74937.789999999994</v>
          </cell>
          <cell r="AD707">
            <v>-5406.7300000000005</v>
          </cell>
          <cell r="AE707">
            <v>-5406.7300000000005</v>
          </cell>
          <cell r="AF707">
            <v>-5406.7300000000005</v>
          </cell>
          <cell r="AG707">
            <v>-5406.7300000000005</v>
          </cell>
          <cell r="AH707">
            <v>-5406.7300000000005</v>
          </cell>
          <cell r="AI707">
            <v>-5406.7300000000005</v>
          </cell>
          <cell r="AJ707">
            <v>-5406.7300000000005</v>
          </cell>
          <cell r="AK707">
            <v>-5406.7300000000005</v>
          </cell>
          <cell r="AL707">
            <v>-5406.7300000000005</v>
          </cell>
          <cell r="AM707">
            <v>-5406.7300000000005</v>
          </cell>
          <cell r="AN707">
            <v>-5406.7300000000005</v>
          </cell>
          <cell r="AO707">
            <v>419.04291666666631</v>
          </cell>
          <cell r="AR707" t="str">
            <v>62</v>
          </cell>
        </row>
        <row r="708">
          <cell r="R708">
            <v>0</v>
          </cell>
          <cell r="S708">
            <v>0</v>
          </cell>
          <cell r="T708">
            <v>0</v>
          </cell>
          <cell r="U708">
            <v>0</v>
          </cell>
          <cell r="V708">
            <v>0</v>
          </cell>
          <cell r="W708">
            <v>0</v>
          </cell>
          <cell r="X708">
            <v>0</v>
          </cell>
          <cell r="Y708">
            <v>0</v>
          </cell>
          <cell r="Z708">
            <v>0</v>
          </cell>
          <cell r="AA708">
            <v>0</v>
          </cell>
          <cell r="AB708">
            <v>0</v>
          </cell>
          <cell r="AC708">
            <v>0</v>
          </cell>
          <cell r="AD708">
            <v>202.3125</v>
          </cell>
          <cell r="AE708">
            <v>0</v>
          </cell>
          <cell r="AF708">
            <v>0</v>
          </cell>
          <cell r="AG708">
            <v>0</v>
          </cell>
          <cell r="AH708">
            <v>0</v>
          </cell>
          <cell r="AI708">
            <v>0</v>
          </cell>
          <cell r="AJ708">
            <v>0</v>
          </cell>
          <cell r="AK708">
            <v>0</v>
          </cell>
          <cell r="AL708">
            <v>0</v>
          </cell>
          <cell r="AM708">
            <v>0</v>
          </cell>
          <cell r="AN708">
            <v>0</v>
          </cell>
          <cell r="AO708">
            <v>0</v>
          </cell>
          <cell r="AR708" t="str">
            <v>62</v>
          </cell>
        </row>
        <row r="709">
          <cell r="R709">
            <v>0</v>
          </cell>
          <cell r="S709">
            <v>0</v>
          </cell>
          <cell r="T709">
            <v>0</v>
          </cell>
          <cell r="U709">
            <v>0</v>
          </cell>
          <cell r="V709">
            <v>0</v>
          </cell>
          <cell r="W709">
            <v>0</v>
          </cell>
          <cell r="X709">
            <v>0</v>
          </cell>
          <cell r="Y709">
            <v>0</v>
          </cell>
          <cell r="Z709">
            <v>0</v>
          </cell>
          <cell r="AA709">
            <v>0</v>
          </cell>
          <cell r="AB709">
            <v>0</v>
          </cell>
          <cell r="AC709">
            <v>0</v>
          </cell>
          <cell r="AD709">
            <v>0</v>
          </cell>
          <cell r="AE709">
            <v>0</v>
          </cell>
          <cell r="AF709">
            <v>0</v>
          </cell>
          <cell r="AG709">
            <v>0</v>
          </cell>
          <cell r="AH709">
            <v>0</v>
          </cell>
          <cell r="AI709">
            <v>0</v>
          </cell>
          <cell r="AJ709">
            <v>0</v>
          </cell>
          <cell r="AK709">
            <v>0</v>
          </cell>
          <cell r="AL709">
            <v>0</v>
          </cell>
          <cell r="AM709">
            <v>0</v>
          </cell>
          <cell r="AN709">
            <v>0</v>
          </cell>
          <cell r="AO709">
            <v>0</v>
          </cell>
          <cell r="AR709" t="str">
            <v>62</v>
          </cell>
        </row>
        <row r="710">
          <cell r="R710">
            <v>0</v>
          </cell>
          <cell r="S710">
            <v>0</v>
          </cell>
          <cell r="T710">
            <v>0</v>
          </cell>
          <cell r="U710">
            <v>0</v>
          </cell>
          <cell r="V710">
            <v>0</v>
          </cell>
          <cell r="W710">
            <v>0</v>
          </cell>
          <cell r="X710">
            <v>0</v>
          </cell>
          <cell r="Y710">
            <v>0</v>
          </cell>
          <cell r="Z710">
            <v>0</v>
          </cell>
          <cell r="AA710">
            <v>0</v>
          </cell>
          <cell r="AB710">
            <v>0</v>
          </cell>
          <cell r="AC710">
            <v>0</v>
          </cell>
          <cell r="AD710">
            <v>0</v>
          </cell>
          <cell r="AE710">
            <v>0</v>
          </cell>
          <cell r="AF710">
            <v>0</v>
          </cell>
          <cell r="AG710">
            <v>0</v>
          </cell>
          <cell r="AH710">
            <v>0</v>
          </cell>
          <cell r="AI710">
            <v>0</v>
          </cell>
          <cell r="AJ710">
            <v>0</v>
          </cell>
          <cell r="AK710">
            <v>0</v>
          </cell>
          <cell r="AL710">
            <v>0</v>
          </cell>
          <cell r="AM710">
            <v>0</v>
          </cell>
          <cell r="AN710">
            <v>0</v>
          </cell>
          <cell r="AO710">
            <v>0</v>
          </cell>
          <cell r="AR710" t="str">
            <v>62</v>
          </cell>
        </row>
        <row r="711">
          <cell r="R711">
            <v>0</v>
          </cell>
          <cell r="S711">
            <v>0</v>
          </cell>
          <cell r="T711">
            <v>0</v>
          </cell>
          <cell r="U711">
            <v>0</v>
          </cell>
          <cell r="V711">
            <v>0</v>
          </cell>
          <cell r="W711">
            <v>0</v>
          </cell>
          <cell r="X711">
            <v>0</v>
          </cell>
          <cell r="Y711">
            <v>0</v>
          </cell>
          <cell r="Z711">
            <v>0</v>
          </cell>
          <cell r="AA711">
            <v>0</v>
          </cell>
          <cell r="AB711">
            <v>0</v>
          </cell>
          <cell r="AC711">
            <v>0</v>
          </cell>
          <cell r="AD711">
            <v>0</v>
          </cell>
          <cell r="AE711">
            <v>0</v>
          </cell>
          <cell r="AF711">
            <v>0</v>
          </cell>
          <cell r="AG711">
            <v>0</v>
          </cell>
          <cell r="AH711">
            <v>0</v>
          </cell>
          <cell r="AI711">
            <v>0</v>
          </cell>
          <cell r="AJ711">
            <v>0</v>
          </cell>
          <cell r="AK711">
            <v>0</v>
          </cell>
          <cell r="AL711">
            <v>0</v>
          </cell>
          <cell r="AM711">
            <v>0</v>
          </cell>
          <cell r="AN711">
            <v>0</v>
          </cell>
          <cell r="AO711">
            <v>0</v>
          </cell>
          <cell r="AR711" t="str">
            <v>62</v>
          </cell>
        </row>
        <row r="712">
          <cell r="R712">
            <v>0</v>
          </cell>
          <cell r="S712">
            <v>0</v>
          </cell>
          <cell r="T712">
            <v>0</v>
          </cell>
          <cell r="U712">
            <v>0</v>
          </cell>
          <cell r="V712">
            <v>0</v>
          </cell>
          <cell r="W712">
            <v>0</v>
          </cell>
          <cell r="X712">
            <v>0</v>
          </cell>
          <cell r="Y712">
            <v>0</v>
          </cell>
          <cell r="Z712">
            <v>0</v>
          </cell>
          <cell r="AA712">
            <v>0</v>
          </cell>
          <cell r="AB712">
            <v>0</v>
          </cell>
          <cell r="AC712">
            <v>0</v>
          </cell>
          <cell r="AD712">
            <v>4528.875</v>
          </cell>
          <cell r="AE712">
            <v>4528.875</v>
          </cell>
          <cell r="AF712">
            <v>4528.875</v>
          </cell>
          <cell r="AG712">
            <v>4528.875</v>
          </cell>
          <cell r="AH712">
            <v>4528.875</v>
          </cell>
          <cell r="AI712">
            <v>4528.875</v>
          </cell>
          <cell r="AJ712">
            <v>4387.3125</v>
          </cell>
          <cell r="AK712">
            <v>3222.3333333333335</v>
          </cell>
          <cell r="AL712">
            <v>1099.4583333333333</v>
          </cell>
          <cell r="AM712">
            <v>0</v>
          </cell>
          <cell r="AN712">
            <v>0</v>
          </cell>
          <cell r="AO712">
            <v>0</v>
          </cell>
          <cell r="AR712" t="str">
            <v>2</v>
          </cell>
        </row>
        <row r="713">
          <cell r="R713">
            <v>0</v>
          </cell>
          <cell r="S713">
            <v>0</v>
          </cell>
          <cell r="T713">
            <v>0</v>
          </cell>
          <cell r="U713">
            <v>0</v>
          </cell>
          <cell r="V713">
            <v>0</v>
          </cell>
          <cell r="W713">
            <v>0</v>
          </cell>
          <cell r="X713">
            <v>0</v>
          </cell>
          <cell r="Y713">
            <v>0</v>
          </cell>
          <cell r="Z713">
            <v>0</v>
          </cell>
          <cell r="AA713">
            <v>0</v>
          </cell>
          <cell r="AB713">
            <v>0</v>
          </cell>
          <cell r="AC713">
            <v>0</v>
          </cell>
          <cell r="AD713">
            <v>11828.791666666666</v>
          </cell>
          <cell r="AE713">
            <v>11828.791666666666</v>
          </cell>
          <cell r="AF713">
            <v>11828.791666666666</v>
          </cell>
          <cell r="AG713">
            <v>11828.791666666666</v>
          </cell>
          <cell r="AH713">
            <v>11828.791666666666</v>
          </cell>
          <cell r="AI713">
            <v>11828.791666666666</v>
          </cell>
          <cell r="AJ713">
            <v>11153.791666666666</v>
          </cell>
          <cell r="AK713">
            <v>8783.0208333333339</v>
          </cell>
          <cell r="AL713">
            <v>5315.4375</v>
          </cell>
          <cell r="AM713">
            <v>1771.8125</v>
          </cell>
          <cell r="AN713">
            <v>0</v>
          </cell>
          <cell r="AO713">
            <v>0</v>
          </cell>
          <cell r="AR713" t="str">
            <v>2</v>
          </cell>
        </row>
        <row r="714">
          <cell r="R714">
            <v>0</v>
          </cell>
          <cell r="S714">
            <v>0</v>
          </cell>
          <cell r="T714">
            <v>0</v>
          </cell>
          <cell r="U714">
            <v>0</v>
          </cell>
          <cell r="V714">
            <v>0</v>
          </cell>
          <cell r="W714">
            <v>0</v>
          </cell>
          <cell r="X714">
            <v>0</v>
          </cell>
          <cell r="Y714">
            <v>0</v>
          </cell>
          <cell r="Z714">
            <v>0</v>
          </cell>
          <cell r="AA714">
            <v>0</v>
          </cell>
          <cell r="AB714">
            <v>0</v>
          </cell>
          <cell r="AC714">
            <v>0</v>
          </cell>
          <cell r="AD714">
            <v>0</v>
          </cell>
          <cell r="AE714">
            <v>0</v>
          </cell>
          <cell r="AF714">
            <v>0</v>
          </cell>
          <cell r="AG714">
            <v>0</v>
          </cell>
          <cell r="AH714">
            <v>0</v>
          </cell>
          <cell r="AI714">
            <v>0</v>
          </cell>
          <cell r="AJ714">
            <v>0</v>
          </cell>
          <cell r="AK714">
            <v>0</v>
          </cell>
          <cell r="AL714">
            <v>0</v>
          </cell>
          <cell r="AM714">
            <v>0</v>
          </cell>
          <cell r="AN714">
            <v>0</v>
          </cell>
          <cell r="AO714">
            <v>0</v>
          </cell>
          <cell r="AR714" t="str">
            <v>2</v>
          </cell>
        </row>
        <row r="715">
          <cell r="R715">
            <v>0</v>
          </cell>
          <cell r="S715">
            <v>0</v>
          </cell>
          <cell r="T715">
            <v>0</v>
          </cell>
          <cell r="U715">
            <v>0</v>
          </cell>
          <cell r="V715">
            <v>0</v>
          </cell>
          <cell r="W715">
            <v>0</v>
          </cell>
          <cell r="X715">
            <v>0</v>
          </cell>
          <cell r="Y715">
            <v>0</v>
          </cell>
          <cell r="Z715">
            <v>0</v>
          </cell>
          <cell r="AA715">
            <v>0</v>
          </cell>
          <cell r="AB715">
            <v>0</v>
          </cell>
          <cell r="AC715">
            <v>0</v>
          </cell>
          <cell r="AD715">
            <v>0</v>
          </cell>
          <cell r="AE715">
            <v>0</v>
          </cell>
          <cell r="AF715">
            <v>0</v>
          </cell>
          <cell r="AG715">
            <v>0</v>
          </cell>
          <cell r="AH715">
            <v>0</v>
          </cell>
          <cell r="AI715">
            <v>0</v>
          </cell>
          <cell r="AJ715">
            <v>0</v>
          </cell>
          <cell r="AK715">
            <v>0</v>
          </cell>
          <cell r="AL715">
            <v>0</v>
          </cell>
          <cell r="AM715">
            <v>0</v>
          </cell>
          <cell r="AN715">
            <v>0</v>
          </cell>
          <cell r="AO715">
            <v>0</v>
          </cell>
          <cell r="AR715" t="str">
            <v>62</v>
          </cell>
        </row>
        <row r="716">
          <cell r="R716">
            <v>0</v>
          </cell>
          <cell r="S716">
            <v>0</v>
          </cell>
          <cell r="T716">
            <v>0</v>
          </cell>
          <cell r="U716">
            <v>0</v>
          </cell>
          <cell r="V716">
            <v>0</v>
          </cell>
          <cell r="W716">
            <v>0</v>
          </cell>
          <cell r="X716">
            <v>0</v>
          </cell>
          <cell r="Y716">
            <v>0</v>
          </cell>
          <cell r="Z716">
            <v>0</v>
          </cell>
          <cell r="AA716">
            <v>0</v>
          </cell>
          <cell r="AB716">
            <v>0</v>
          </cell>
          <cell r="AC716">
            <v>0</v>
          </cell>
          <cell r="AD716">
            <v>172.70749999999998</v>
          </cell>
          <cell r="AE716">
            <v>172.70749999999998</v>
          </cell>
          <cell r="AF716">
            <v>172.70749999999998</v>
          </cell>
          <cell r="AG716">
            <v>172.70749999999998</v>
          </cell>
          <cell r="AH716">
            <v>86.353749999999991</v>
          </cell>
          <cell r="AI716">
            <v>0</v>
          </cell>
          <cell r="AJ716">
            <v>0</v>
          </cell>
          <cell r="AK716">
            <v>0</v>
          </cell>
          <cell r="AL716">
            <v>0</v>
          </cell>
          <cell r="AM716">
            <v>0</v>
          </cell>
          <cell r="AN716">
            <v>0</v>
          </cell>
          <cell r="AO716">
            <v>0</v>
          </cell>
          <cell r="AR716" t="str">
            <v>2</v>
          </cell>
        </row>
        <row r="717">
          <cell r="R717">
            <v>5285023.66</v>
          </cell>
          <cell r="S717">
            <v>5285023.66</v>
          </cell>
          <cell r="T717">
            <v>9011727.9600000009</v>
          </cell>
          <cell r="U717">
            <v>137391.96</v>
          </cell>
          <cell r="V717">
            <v>7562486.96</v>
          </cell>
          <cell r="W717">
            <v>366928.34</v>
          </cell>
          <cell r="X717">
            <v>0</v>
          </cell>
          <cell r="Y717">
            <v>0</v>
          </cell>
          <cell r="Z717">
            <v>0</v>
          </cell>
          <cell r="AA717">
            <v>0</v>
          </cell>
          <cell r="AB717">
            <v>-1287.79</v>
          </cell>
          <cell r="AC717">
            <v>0</v>
          </cell>
          <cell r="AD717">
            <v>220209.31916666668</v>
          </cell>
          <cell r="AE717">
            <v>660627.95750000002</v>
          </cell>
          <cell r="AF717">
            <v>1256325.9416666667</v>
          </cell>
          <cell r="AG717">
            <v>1637539.2716666667</v>
          </cell>
          <cell r="AH717">
            <v>1958367.5600000003</v>
          </cell>
          <cell r="AI717">
            <v>2288759.8641666672</v>
          </cell>
          <cell r="AJ717">
            <v>2304048.5450000004</v>
          </cell>
          <cell r="AK717">
            <v>2304048.5450000004</v>
          </cell>
          <cell r="AL717">
            <v>2304048.5450000004</v>
          </cell>
          <cell r="AM717">
            <v>2304048.5450000004</v>
          </cell>
          <cell r="AN717">
            <v>2303994.8870833335</v>
          </cell>
          <cell r="AO717">
            <v>2303941.229166667</v>
          </cell>
          <cell r="AR717" t="str">
            <v>62</v>
          </cell>
        </row>
        <row r="718">
          <cell r="R718">
            <v>-576</v>
          </cell>
          <cell r="S718">
            <v>-576</v>
          </cell>
          <cell r="T718">
            <v>0</v>
          </cell>
          <cell r="U718">
            <v>0</v>
          </cell>
          <cell r="V718">
            <v>17.670000000000002</v>
          </cell>
          <cell r="W718">
            <v>0</v>
          </cell>
          <cell r="X718">
            <v>0</v>
          </cell>
          <cell r="Y718">
            <v>0</v>
          </cell>
          <cell r="Z718">
            <v>0</v>
          </cell>
          <cell r="AA718">
            <v>0</v>
          </cell>
          <cell r="AB718">
            <v>0</v>
          </cell>
          <cell r="AC718">
            <v>0</v>
          </cell>
          <cell r="AD718">
            <v>116985.12</v>
          </cell>
          <cell r="AE718">
            <v>102472.55166666664</v>
          </cell>
          <cell r="AF718">
            <v>87963.983333333337</v>
          </cell>
          <cell r="AG718">
            <v>73125.149999999994</v>
          </cell>
          <cell r="AH718">
            <v>61179.53</v>
          </cell>
          <cell r="AI718">
            <v>52460.652083333327</v>
          </cell>
          <cell r="AJ718">
            <v>42228.064999999995</v>
          </cell>
          <cell r="AK718">
            <v>31995.477916666667</v>
          </cell>
          <cell r="AL718">
            <v>23321.999583333334</v>
          </cell>
          <cell r="AM718">
            <v>14672.865416666667</v>
          </cell>
          <cell r="AN718">
            <v>7865.2458333333334</v>
          </cell>
          <cell r="AO718">
            <v>2649.2808333333328</v>
          </cell>
          <cell r="AR718" t="str">
            <v>2</v>
          </cell>
        </row>
        <row r="719">
          <cell r="R719">
            <v>0</v>
          </cell>
          <cell r="S719">
            <v>0</v>
          </cell>
          <cell r="T719">
            <v>0</v>
          </cell>
          <cell r="U719">
            <v>0</v>
          </cell>
          <cell r="V719">
            <v>0</v>
          </cell>
          <cell r="W719">
            <v>0</v>
          </cell>
          <cell r="X719">
            <v>0</v>
          </cell>
          <cell r="Y719">
            <v>0</v>
          </cell>
          <cell r="Z719">
            <v>0</v>
          </cell>
          <cell r="AA719">
            <v>0</v>
          </cell>
          <cell r="AB719">
            <v>0</v>
          </cell>
          <cell r="AC719">
            <v>0</v>
          </cell>
          <cell r="AD719">
            <v>10277.379166666668</v>
          </cell>
          <cell r="AE719">
            <v>10115.679166666667</v>
          </cell>
          <cell r="AF719">
            <v>10015.958333333334</v>
          </cell>
          <cell r="AG719">
            <v>10015.958333333334</v>
          </cell>
          <cell r="AH719">
            <v>10015.958333333334</v>
          </cell>
          <cell r="AI719">
            <v>10015.958333333334</v>
          </cell>
          <cell r="AJ719">
            <v>10008.713750000001</v>
          </cell>
          <cell r="AK719">
            <v>5000.7345833333338</v>
          </cell>
          <cell r="AL719">
            <v>0</v>
          </cell>
          <cell r="AM719">
            <v>0</v>
          </cell>
          <cell r="AN719">
            <v>0</v>
          </cell>
          <cell r="AO719">
            <v>0</v>
          </cell>
          <cell r="AR719" t="str">
            <v>2</v>
          </cell>
        </row>
        <row r="720">
          <cell r="R720">
            <v>0</v>
          </cell>
          <cell r="S720">
            <v>0</v>
          </cell>
          <cell r="T720">
            <v>0</v>
          </cell>
          <cell r="U720">
            <v>0</v>
          </cell>
          <cell r="V720">
            <v>0</v>
          </cell>
          <cell r="W720">
            <v>0</v>
          </cell>
          <cell r="X720">
            <v>0</v>
          </cell>
          <cell r="Y720">
            <v>0</v>
          </cell>
          <cell r="Z720">
            <v>0</v>
          </cell>
          <cell r="AA720">
            <v>0</v>
          </cell>
          <cell r="AB720">
            <v>0</v>
          </cell>
          <cell r="AC720">
            <v>0</v>
          </cell>
          <cell r="AD720">
            <v>0</v>
          </cell>
          <cell r="AE720">
            <v>0</v>
          </cell>
          <cell r="AF720">
            <v>0</v>
          </cell>
          <cell r="AG720">
            <v>0</v>
          </cell>
          <cell r="AH720">
            <v>0</v>
          </cell>
          <cell r="AI720">
            <v>0</v>
          </cell>
          <cell r="AJ720">
            <v>0</v>
          </cell>
          <cell r="AK720">
            <v>0</v>
          </cell>
          <cell r="AL720">
            <v>0</v>
          </cell>
          <cell r="AM720">
            <v>0</v>
          </cell>
          <cell r="AN720">
            <v>0</v>
          </cell>
          <cell r="AO720">
            <v>0</v>
          </cell>
          <cell r="AR720" t="str">
            <v>62</v>
          </cell>
        </row>
        <row r="721">
          <cell r="R721">
            <v>9233.49</v>
          </cell>
          <cell r="S721">
            <v>9350.02</v>
          </cell>
          <cell r="T721">
            <v>19105.45</v>
          </cell>
          <cell r="U721">
            <v>19273.88</v>
          </cell>
          <cell r="V721">
            <v>19284.38</v>
          </cell>
          <cell r="W721">
            <v>19284.38</v>
          </cell>
          <cell r="X721">
            <v>19284.38</v>
          </cell>
          <cell r="Y721">
            <v>19211.62</v>
          </cell>
          <cell r="Z721">
            <v>228.95</v>
          </cell>
          <cell r="AA721">
            <v>561.32000000000005</v>
          </cell>
          <cell r="AB721">
            <v>561.32000000000005</v>
          </cell>
          <cell r="AC721">
            <v>0</v>
          </cell>
          <cell r="AD721">
            <v>6264.180833333332</v>
          </cell>
          <cell r="AE721">
            <v>6688.7241666666669</v>
          </cell>
          <cell r="AF721">
            <v>7481.0408333333335</v>
          </cell>
          <cell r="AG721">
            <v>8648.2975000000006</v>
          </cell>
          <cell r="AH721">
            <v>9795.7979166666682</v>
          </cell>
          <cell r="AI721">
            <v>10926.665833333334</v>
          </cell>
          <cell r="AJ721">
            <v>12041.260833333334</v>
          </cell>
          <cell r="AK721">
            <v>13142.415416666665</v>
          </cell>
          <cell r="AL721">
            <v>13442.046666666667</v>
          </cell>
          <cell r="AM721">
            <v>12921.295416666668</v>
          </cell>
          <cell r="AN721">
            <v>12328.326666666668</v>
          </cell>
          <cell r="AO721">
            <v>11644.825833333338</v>
          </cell>
          <cell r="AR721" t="str">
            <v>62</v>
          </cell>
        </row>
        <row r="722">
          <cell r="R722">
            <v>0</v>
          </cell>
          <cell r="S722">
            <v>0</v>
          </cell>
          <cell r="T722">
            <v>0</v>
          </cell>
          <cell r="U722">
            <v>0</v>
          </cell>
          <cell r="V722">
            <v>0</v>
          </cell>
          <cell r="W722">
            <v>0</v>
          </cell>
          <cell r="X722">
            <v>0</v>
          </cell>
          <cell r="Y722">
            <v>0</v>
          </cell>
          <cell r="Z722">
            <v>0</v>
          </cell>
          <cell r="AA722">
            <v>0</v>
          </cell>
          <cell r="AB722">
            <v>0</v>
          </cell>
          <cell r="AC722">
            <v>0</v>
          </cell>
          <cell r="AD722">
            <v>0</v>
          </cell>
          <cell r="AE722">
            <v>0</v>
          </cell>
          <cell r="AF722">
            <v>0</v>
          </cell>
          <cell r="AG722">
            <v>0</v>
          </cell>
          <cell r="AH722">
            <v>0</v>
          </cell>
          <cell r="AI722">
            <v>0</v>
          </cell>
          <cell r="AJ722">
            <v>0</v>
          </cell>
          <cell r="AK722">
            <v>0</v>
          </cell>
          <cell r="AL722">
            <v>0</v>
          </cell>
          <cell r="AM722">
            <v>0</v>
          </cell>
          <cell r="AN722">
            <v>0</v>
          </cell>
          <cell r="AO722">
            <v>0</v>
          </cell>
          <cell r="AR722" t="str">
            <v>62</v>
          </cell>
        </row>
        <row r="723">
          <cell r="R723">
            <v>0</v>
          </cell>
          <cell r="S723">
            <v>0</v>
          </cell>
          <cell r="T723">
            <v>0</v>
          </cell>
          <cell r="U723">
            <v>0</v>
          </cell>
          <cell r="V723">
            <v>0</v>
          </cell>
          <cell r="W723">
            <v>0</v>
          </cell>
          <cell r="X723">
            <v>0</v>
          </cell>
          <cell r="Y723">
            <v>0</v>
          </cell>
          <cell r="Z723">
            <v>0</v>
          </cell>
          <cell r="AA723">
            <v>0</v>
          </cell>
          <cell r="AB723">
            <v>0</v>
          </cell>
          <cell r="AC723">
            <v>0</v>
          </cell>
          <cell r="AD723">
            <v>0</v>
          </cell>
          <cell r="AE723">
            <v>0</v>
          </cell>
          <cell r="AF723">
            <v>0</v>
          </cell>
          <cell r="AG723">
            <v>0</v>
          </cell>
          <cell r="AH723">
            <v>0</v>
          </cell>
          <cell r="AI723">
            <v>0</v>
          </cell>
          <cell r="AJ723">
            <v>0</v>
          </cell>
          <cell r="AK723">
            <v>0</v>
          </cell>
          <cell r="AL723">
            <v>0</v>
          </cell>
          <cell r="AM723">
            <v>0</v>
          </cell>
          <cell r="AN723">
            <v>0</v>
          </cell>
          <cell r="AO723">
            <v>0</v>
          </cell>
          <cell r="AR723" t="str">
            <v>62</v>
          </cell>
        </row>
        <row r="724">
          <cell r="R724">
            <v>190511</v>
          </cell>
          <cell r="S724">
            <v>190511</v>
          </cell>
          <cell r="T724">
            <v>188923.41</v>
          </cell>
          <cell r="U724">
            <v>187335.82</v>
          </cell>
          <cell r="V724">
            <v>185748.23</v>
          </cell>
          <cell r="W724">
            <v>184160.64000000001</v>
          </cell>
          <cell r="X724">
            <v>182573.05</v>
          </cell>
          <cell r="Y724">
            <v>180985.46</v>
          </cell>
          <cell r="Z724">
            <v>179397.87</v>
          </cell>
          <cell r="AA724">
            <v>177810.28</v>
          </cell>
          <cell r="AB724">
            <v>176222.69</v>
          </cell>
          <cell r="AC724">
            <v>174635.1</v>
          </cell>
          <cell r="AD724">
            <v>7937.958333333333</v>
          </cell>
          <cell r="AE724">
            <v>23813.875</v>
          </cell>
          <cell r="AF724">
            <v>39623.642083333332</v>
          </cell>
          <cell r="AG724">
            <v>55301.110000000008</v>
          </cell>
          <cell r="AH724">
            <v>70846.278749999998</v>
          </cell>
          <cell r="AI724">
            <v>86259.148333333331</v>
          </cell>
          <cell r="AJ724">
            <v>101539.71875</v>
          </cell>
          <cell r="AK724">
            <v>116687.99</v>
          </cell>
          <cell r="AL724">
            <v>131703.96208333335</v>
          </cell>
          <cell r="AM724">
            <v>146587.63499999998</v>
          </cell>
          <cell r="AN724">
            <v>161339.00875000001</v>
          </cell>
          <cell r="AO724">
            <v>175958.08333333334</v>
          </cell>
          <cell r="AR724" t="str">
            <v>62</v>
          </cell>
        </row>
        <row r="725">
          <cell r="R725">
            <v>0</v>
          </cell>
          <cell r="S725">
            <v>0</v>
          </cell>
          <cell r="T725">
            <v>0</v>
          </cell>
          <cell r="U725">
            <v>0</v>
          </cell>
          <cell r="V725">
            <v>0</v>
          </cell>
          <cell r="W725">
            <v>0</v>
          </cell>
          <cell r="X725">
            <v>0</v>
          </cell>
          <cell r="Y725">
            <v>0</v>
          </cell>
          <cell r="Z725">
            <v>0</v>
          </cell>
          <cell r="AA725">
            <v>0</v>
          </cell>
          <cell r="AB725">
            <v>0</v>
          </cell>
          <cell r="AC725">
            <v>0</v>
          </cell>
          <cell r="AD725">
            <v>0</v>
          </cell>
          <cell r="AE725">
            <v>0</v>
          </cell>
          <cell r="AF725">
            <v>0</v>
          </cell>
          <cell r="AG725">
            <v>0</v>
          </cell>
          <cell r="AH725">
            <v>0</v>
          </cell>
          <cell r="AI725">
            <v>0</v>
          </cell>
          <cell r="AJ725">
            <v>0</v>
          </cell>
          <cell r="AK725">
            <v>0</v>
          </cell>
          <cell r="AL725">
            <v>0</v>
          </cell>
          <cell r="AM725">
            <v>0</v>
          </cell>
          <cell r="AN725">
            <v>0</v>
          </cell>
          <cell r="AO725">
            <v>0</v>
          </cell>
          <cell r="AR725" t="str">
            <v>2</v>
          </cell>
        </row>
        <row r="726">
          <cell r="R726">
            <v>0</v>
          </cell>
          <cell r="S726">
            <v>0</v>
          </cell>
          <cell r="T726">
            <v>0</v>
          </cell>
          <cell r="U726">
            <v>0</v>
          </cell>
          <cell r="V726">
            <v>0</v>
          </cell>
          <cell r="W726">
            <v>0</v>
          </cell>
          <cell r="X726">
            <v>0</v>
          </cell>
          <cell r="Y726">
            <v>0</v>
          </cell>
          <cell r="Z726">
            <v>0</v>
          </cell>
          <cell r="AA726">
            <v>0</v>
          </cell>
          <cell r="AB726">
            <v>0</v>
          </cell>
          <cell r="AC726">
            <v>0</v>
          </cell>
          <cell r="AD726">
            <v>0</v>
          </cell>
          <cell r="AE726">
            <v>0</v>
          </cell>
          <cell r="AF726">
            <v>0</v>
          </cell>
          <cell r="AG726">
            <v>0</v>
          </cell>
          <cell r="AH726">
            <v>0</v>
          </cell>
          <cell r="AI726">
            <v>0</v>
          </cell>
          <cell r="AJ726">
            <v>0</v>
          </cell>
          <cell r="AK726">
            <v>0</v>
          </cell>
          <cell r="AL726">
            <v>0</v>
          </cell>
          <cell r="AM726">
            <v>0</v>
          </cell>
          <cell r="AN726">
            <v>0</v>
          </cell>
          <cell r="AO726">
            <v>0</v>
          </cell>
          <cell r="AR726" t="str">
            <v>62</v>
          </cell>
        </row>
        <row r="727">
          <cell r="R727">
            <v>0</v>
          </cell>
          <cell r="S727">
            <v>0</v>
          </cell>
          <cell r="T727">
            <v>0</v>
          </cell>
          <cell r="U727">
            <v>0</v>
          </cell>
          <cell r="V727">
            <v>0</v>
          </cell>
          <cell r="W727">
            <v>0</v>
          </cell>
          <cell r="X727">
            <v>0</v>
          </cell>
          <cell r="Y727">
            <v>0</v>
          </cell>
          <cell r="Z727">
            <v>0</v>
          </cell>
          <cell r="AA727">
            <v>0</v>
          </cell>
          <cell r="AB727">
            <v>0</v>
          </cell>
          <cell r="AC727">
            <v>0</v>
          </cell>
          <cell r="AD727">
            <v>0</v>
          </cell>
          <cell r="AE727">
            <v>0</v>
          </cell>
          <cell r="AF727">
            <v>0</v>
          </cell>
          <cell r="AG727">
            <v>0</v>
          </cell>
          <cell r="AH727">
            <v>0</v>
          </cell>
          <cell r="AI727">
            <v>0</v>
          </cell>
          <cell r="AJ727">
            <v>0</v>
          </cell>
          <cell r="AK727">
            <v>0</v>
          </cell>
          <cell r="AL727">
            <v>0</v>
          </cell>
          <cell r="AM727">
            <v>0</v>
          </cell>
          <cell r="AN727">
            <v>0</v>
          </cell>
          <cell r="AO727">
            <v>0</v>
          </cell>
          <cell r="AR727" t="str">
            <v>62</v>
          </cell>
        </row>
        <row r="728">
          <cell r="R728">
            <v>0</v>
          </cell>
          <cell r="S728">
            <v>0</v>
          </cell>
          <cell r="T728">
            <v>0</v>
          </cell>
          <cell r="U728">
            <v>0</v>
          </cell>
          <cell r="V728">
            <v>0</v>
          </cell>
          <cell r="W728">
            <v>0</v>
          </cell>
          <cell r="X728">
            <v>0</v>
          </cell>
          <cell r="Y728">
            <v>0</v>
          </cell>
          <cell r="Z728">
            <v>0</v>
          </cell>
          <cell r="AA728">
            <v>0</v>
          </cell>
          <cell r="AB728">
            <v>0</v>
          </cell>
          <cell r="AC728">
            <v>0</v>
          </cell>
          <cell r="AD728">
            <v>0</v>
          </cell>
          <cell r="AE728">
            <v>0</v>
          </cell>
          <cell r="AF728">
            <v>0</v>
          </cell>
          <cell r="AG728">
            <v>0</v>
          </cell>
          <cell r="AH728">
            <v>0</v>
          </cell>
          <cell r="AI728">
            <v>0</v>
          </cell>
          <cell r="AJ728">
            <v>0</v>
          </cell>
          <cell r="AK728">
            <v>0</v>
          </cell>
          <cell r="AL728">
            <v>0</v>
          </cell>
          <cell r="AM728">
            <v>0</v>
          </cell>
          <cell r="AN728">
            <v>0</v>
          </cell>
          <cell r="AO728">
            <v>0</v>
          </cell>
          <cell r="AR728" t="str">
            <v>62</v>
          </cell>
        </row>
        <row r="729">
          <cell r="R729">
            <v>0</v>
          </cell>
          <cell r="S729">
            <v>0</v>
          </cell>
          <cell r="T729">
            <v>0</v>
          </cell>
          <cell r="U729">
            <v>0</v>
          </cell>
          <cell r="V729">
            <v>0</v>
          </cell>
          <cell r="W729">
            <v>0</v>
          </cell>
          <cell r="X729">
            <v>0</v>
          </cell>
          <cell r="Y729">
            <v>0</v>
          </cell>
          <cell r="Z729">
            <v>0</v>
          </cell>
          <cell r="AA729">
            <v>0</v>
          </cell>
          <cell r="AB729">
            <v>0</v>
          </cell>
          <cell r="AC729">
            <v>0</v>
          </cell>
          <cell r="AD729">
            <v>0</v>
          </cell>
          <cell r="AE729">
            <v>0</v>
          </cell>
          <cell r="AF729">
            <v>0</v>
          </cell>
          <cell r="AG729">
            <v>0</v>
          </cell>
          <cell r="AH729">
            <v>0</v>
          </cell>
          <cell r="AI729">
            <v>0</v>
          </cell>
          <cell r="AJ729">
            <v>0</v>
          </cell>
          <cell r="AK729">
            <v>0</v>
          </cell>
          <cell r="AL729">
            <v>0</v>
          </cell>
          <cell r="AM729">
            <v>0</v>
          </cell>
          <cell r="AN729">
            <v>0</v>
          </cell>
          <cell r="AO729">
            <v>0</v>
          </cell>
          <cell r="AR729" t="str">
            <v>62</v>
          </cell>
        </row>
        <row r="730">
          <cell r="R730">
            <v>0</v>
          </cell>
          <cell r="S730">
            <v>0</v>
          </cell>
          <cell r="T730">
            <v>0</v>
          </cell>
          <cell r="U730">
            <v>0</v>
          </cell>
          <cell r="V730">
            <v>0</v>
          </cell>
          <cell r="W730">
            <v>0</v>
          </cell>
          <cell r="X730">
            <v>0</v>
          </cell>
          <cell r="Y730">
            <v>0</v>
          </cell>
          <cell r="Z730">
            <v>0</v>
          </cell>
          <cell r="AA730">
            <v>0</v>
          </cell>
          <cell r="AB730">
            <v>0</v>
          </cell>
          <cell r="AC730">
            <v>0</v>
          </cell>
          <cell r="AD730">
            <v>0</v>
          </cell>
          <cell r="AE730">
            <v>0</v>
          </cell>
          <cell r="AF730">
            <v>0</v>
          </cell>
          <cell r="AG730">
            <v>0</v>
          </cell>
          <cell r="AH730">
            <v>0</v>
          </cell>
          <cell r="AI730">
            <v>0</v>
          </cell>
          <cell r="AJ730">
            <v>0</v>
          </cell>
          <cell r="AK730">
            <v>0</v>
          </cell>
          <cell r="AL730">
            <v>0</v>
          </cell>
          <cell r="AM730">
            <v>0</v>
          </cell>
          <cell r="AN730">
            <v>0</v>
          </cell>
          <cell r="AO730">
            <v>0</v>
          </cell>
          <cell r="AR730" t="str">
            <v>62</v>
          </cell>
        </row>
        <row r="731">
          <cell r="R731">
            <v>-24459420</v>
          </cell>
          <cell r="S731">
            <v>-24611484</v>
          </cell>
          <cell r="T731">
            <v>-21852537</v>
          </cell>
          <cell r="U731">
            <v>-21346125</v>
          </cell>
          <cell r="V731">
            <v>-20968013</v>
          </cell>
          <cell r="W731">
            <v>-36540039</v>
          </cell>
          <cell r="X731">
            <v>-36540039</v>
          </cell>
          <cell r="Y731">
            <v>-36540039</v>
          </cell>
          <cell r="Z731">
            <v>-59200663</v>
          </cell>
          <cell r="AA731">
            <v>-49175255</v>
          </cell>
          <cell r="AB731">
            <v>-48129560</v>
          </cell>
          <cell r="AC731">
            <v>-30810129</v>
          </cell>
          <cell r="AD731">
            <v>-3045566.5833333335</v>
          </cell>
          <cell r="AE731">
            <v>-5090187.583333333</v>
          </cell>
          <cell r="AF731">
            <v>-7026188.458333333</v>
          </cell>
          <cell r="AG731">
            <v>-8826132.708333334</v>
          </cell>
          <cell r="AH731">
            <v>-10589221.791666666</v>
          </cell>
          <cell r="AI731">
            <v>-12985390.625</v>
          </cell>
          <cell r="AJ731">
            <v>-16030393.875</v>
          </cell>
          <cell r="AK731">
            <v>-19075397.125</v>
          </cell>
          <cell r="AL731">
            <v>-23064593.041666668</v>
          </cell>
          <cell r="AM731">
            <v>-27580256.291666668</v>
          </cell>
          <cell r="AN731">
            <v>-31634623.583333332</v>
          </cell>
          <cell r="AO731">
            <v>-33910565.25</v>
          </cell>
          <cell r="AR731" t="str">
            <v>62</v>
          </cell>
        </row>
        <row r="732">
          <cell r="R732">
            <v>3250409</v>
          </cell>
          <cell r="S732">
            <v>3250409</v>
          </cell>
          <cell r="T732">
            <v>-7111753</v>
          </cell>
          <cell r="U732">
            <v>-7111753</v>
          </cell>
          <cell r="V732">
            <v>-7111753</v>
          </cell>
          <cell r="W732">
            <v>-4178587</v>
          </cell>
          <cell r="X732">
            <v>-4178587</v>
          </cell>
          <cell r="Y732">
            <v>-4178587</v>
          </cell>
          <cell r="Z732">
            <v>-10363101</v>
          </cell>
          <cell r="AA732">
            <v>-10363101</v>
          </cell>
          <cell r="AB732">
            <v>-10363101</v>
          </cell>
          <cell r="AC732">
            <v>12135814</v>
          </cell>
          <cell r="AD732">
            <v>-2025893</v>
          </cell>
          <cell r="AE732">
            <v>-1451909.3333333333</v>
          </cell>
          <cell r="AF732">
            <v>-1269647.2916666667</v>
          </cell>
          <cell r="AG732">
            <v>-1479106.875</v>
          </cell>
          <cell r="AH732">
            <v>-1688566.4583333333</v>
          </cell>
          <cell r="AI732">
            <v>-1826914.875</v>
          </cell>
          <cell r="AJ732">
            <v>-1894152.125</v>
          </cell>
          <cell r="AK732">
            <v>-1961389.375</v>
          </cell>
          <cell r="AL732">
            <v>-2429299.6666666665</v>
          </cell>
          <cell r="AM732">
            <v>-3297883</v>
          </cell>
          <cell r="AN732">
            <v>-4166466.3333333335</v>
          </cell>
          <cell r="AO732">
            <v>-4230532.791666667</v>
          </cell>
          <cell r="AR732" t="str">
            <v>62</v>
          </cell>
        </row>
        <row r="733">
          <cell r="R733">
            <v>0</v>
          </cell>
          <cell r="S733">
            <v>0</v>
          </cell>
          <cell r="T733">
            <v>0</v>
          </cell>
          <cell r="U733">
            <v>0</v>
          </cell>
          <cell r="V733">
            <v>0</v>
          </cell>
          <cell r="W733">
            <v>0</v>
          </cell>
          <cell r="X733">
            <v>0</v>
          </cell>
          <cell r="Y733">
            <v>0</v>
          </cell>
          <cell r="Z733">
            <v>0</v>
          </cell>
          <cell r="AA733">
            <v>0</v>
          </cell>
          <cell r="AB733">
            <v>0</v>
          </cell>
          <cell r="AC733">
            <v>0</v>
          </cell>
          <cell r="AD733">
            <v>0</v>
          </cell>
          <cell r="AE733">
            <v>0</v>
          </cell>
          <cell r="AF733">
            <v>0</v>
          </cell>
          <cell r="AG733">
            <v>0</v>
          </cell>
          <cell r="AH733">
            <v>0</v>
          </cell>
          <cell r="AI733">
            <v>0</v>
          </cell>
          <cell r="AJ733">
            <v>0</v>
          </cell>
          <cell r="AK733">
            <v>0</v>
          </cell>
          <cell r="AL733">
            <v>0</v>
          </cell>
          <cell r="AM733">
            <v>0</v>
          </cell>
          <cell r="AN733">
            <v>0</v>
          </cell>
          <cell r="AO733">
            <v>0</v>
          </cell>
          <cell r="AR733" t="str">
            <v>2</v>
          </cell>
        </row>
        <row r="734">
          <cell r="AC734">
            <v>2599393</v>
          </cell>
          <cell r="AO734">
            <v>108308.04166666667</v>
          </cell>
          <cell r="AR734" t="str">
            <v>62</v>
          </cell>
        </row>
        <row r="735">
          <cell r="R735">
            <v>258.83999999999997</v>
          </cell>
          <cell r="S735">
            <v>258.83999999999997</v>
          </cell>
          <cell r="T735">
            <v>0</v>
          </cell>
          <cell r="U735">
            <v>0</v>
          </cell>
          <cell r="V735">
            <v>0</v>
          </cell>
          <cell r="W735">
            <v>0</v>
          </cell>
          <cell r="X735">
            <v>0</v>
          </cell>
          <cell r="Y735">
            <v>0</v>
          </cell>
          <cell r="Z735">
            <v>0</v>
          </cell>
          <cell r="AA735">
            <v>0</v>
          </cell>
          <cell r="AB735">
            <v>0</v>
          </cell>
          <cell r="AC735">
            <v>0</v>
          </cell>
          <cell r="AD735">
            <v>491.64249999999993</v>
          </cell>
          <cell r="AE735">
            <v>469.4708333333333</v>
          </cell>
          <cell r="AF735">
            <v>436.51416666666665</v>
          </cell>
          <cell r="AG735">
            <v>392.77250000000004</v>
          </cell>
          <cell r="AH735">
            <v>349.03083333333342</v>
          </cell>
          <cell r="AI735">
            <v>305.28916666666669</v>
          </cell>
          <cell r="AJ735">
            <v>261.54750000000001</v>
          </cell>
          <cell r="AK735">
            <v>217.80583333333331</v>
          </cell>
          <cell r="AL735">
            <v>174.06416666666664</v>
          </cell>
          <cell r="AM735">
            <v>130.32249999999999</v>
          </cell>
          <cell r="AN735">
            <v>86.580833333333331</v>
          </cell>
          <cell r="AO735">
            <v>53.92499999999999</v>
          </cell>
          <cell r="AR735" t="str">
            <v>62</v>
          </cell>
        </row>
        <row r="736">
          <cell r="R736">
            <v>36760.44</v>
          </cell>
          <cell r="S736">
            <v>84677.87</v>
          </cell>
          <cell r="T736">
            <v>195229.06</v>
          </cell>
          <cell r="U736">
            <v>293739.88</v>
          </cell>
          <cell r="V736">
            <v>273271.32</v>
          </cell>
          <cell r="W736">
            <v>378428.29</v>
          </cell>
          <cell r="X736">
            <v>417051.43</v>
          </cell>
          <cell r="Y736">
            <v>532931.11</v>
          </cell>
          <cell r="Z736">
            <v>598250.46</v>
          </cell>
          <cell r="AA736">
            <v>692612.46</v>
          </cell>
          <cell r="AB736">
            <v>685476.22</v>
          </cell>
          <cell r="AC736">
            <v>0</v>
          </cell>
          <cell r="AD736">
            <v>1531.6850000000002</v>
          </cell>
          <cell r="AE736">
            <v>6591.614583333333</v>
          </cell>
          <cell r="AF736">
            <v>18254.403333333332</v>
          </cell>
          <cell r="AG736">
            <v>38628.109166666669</v>
          </cell>
          <cell r="AH736">
            <v>62253.575833333336</v>
          </cell>
          <cell r="AI736">
            <v>89407.726250000007</v>
          </cell>
          <cell r="AJ736">
            <v>122552.71458333335</v>
          </cell>
          <cell r="AK736">
            <v>162135.32041666665</v>
          </cell>
          <cell r="AL736">
            <v>209267.88583333333</v>
          </cell>
          <cell r="AM736">
            <v>263053.84083333332</v>
          </cell>
          <cell r="AN736">
            <v>320474.20249999996</v>
          </cell>
          <cell r="AO736">
            <v>349035.71166666667</v>
          </cell>
          <cell r="AR736" t="str">
            <v>62</v>
          </cell>
        </row>
        <row r="737">
          <cell r="R737">
            <v>226287.12</v>
          </cell>
          <cell r="S737">
            <v>222385.62</v>
          </cell>
          <cell r="T737">
            <v>218484.12</v>
          </cell>
          <cell r="U737">
            <v>214582.62</v>
          </cell>
          <cell r="V737">
            <v>210681.12</v>
          </cell>
          <cell r="W737">
            <v>206779.62</v>
          </cell>
          <cell r="X737">
            <v>202878.12</v>
          </cell>
          <cell r="Y737">
            <v>198976.62</v>
          </cell>
          <cell r="Z737">
            <v>195075.12</v>
          </cell>
          <cell r="AA737">
            <v>191173.62</v>
          </cell>
          <cell r="AB737">
            <v>187272.12</v>
          </cell>
          <cell r="AC737">
            <v>183370.62</v>
          </cell>
          <cell r="AD737">
            <v>155455.52000000002</v>
          </cell>
          <cell r="AE737">
            <v>148092.36750000002</v>
          </cell>
          <cell r="AF737">
            <v>143877.21</v>
          </cell>
          <cell r="AG737">
            <v>142810.04749999999</v>
          </cell>
          <cell r="AH737">
            <v>144890.88</v>
          </cell>
          <cell r="AI737">
            <v>150119.70750000002</v>
          </cell>
          <cell r="AJ737">
            <v>157629.03666666671</v>
          </cell>
          <cell r="AK737">
            <v>166551.3741666667</v>
          </cell>
          <cell r="AL737">
            <v>176886.72</v>
          </cell>
          <cell r="AM737">
            <v>188635.07416666672</v>
          </cell>
          <cell r="AN737">
            <v>201796.43666666673</v>
          </cell>
          <cell r="AO737">
            <v>206779.62000000008</v>
          </cell>
          <cell r="AR737" t="str">
            <v>2</v>
          </cell>
        </row>
        <row r="738">
          <cell r="R738">
            <v>0</v>
          </cell>
          <cell r="S738">
            <v>0</v>
          </cell>
          <cell r="T738">
            <v>0</v>
          </cell>
          <cell r="U738">
            <v>0</v>
          </cell>
          <cell r="V738">
            <v>0</v>
          </cell>
          <cell r="W738">
            <v>0</v>
          </cell>
          <cell r="X738">
            <v>0</v>
          </cell>
          <cell r="Y738">
            <v>0</v>
          </cell>
          <cell r="Z738">
            <v>0</v>
          </cell>
          <cell r="AA738">
            <v>0</v>
          </cell>
          <cell r="AB738">
            <v>0</v>
          </cell>
          <cell r="AC738">
            <v>0</v>
          </cell>
          <cell r="AD738">
            <v>12209.5</v>
          </cell>
          <cell r="AE738">
            <v>4069.8333333333335</v>
          </cell>
          <cell r="AF738">
            <v>0</v>
          </cell>
          <cell r="AG738">
            <v>0</v>
          </cell>
          <cell r="AH738">
            <v>0</v>
          </cell>
          <cell r="AI738">
            <v>0</v>
          </cell>
          <cell r="AJ738">
            <v>0</v>
          </cell>
          <cell r="AK738">
            <v>0</v>
          </cell>
          <cell r="AL738">
            <v>0</v>
          </cell>
          <cell r="AM738">
            <v>0</v>
          </cell>
          <cell r="AN738">
            <v>0</v>
          </cell>
          <cell r="AO738">
            <v>0</v>
          </cell>
          <cell r="AR738" t="str">
            <v>2</v>
          </cell>
        </row>
        <row r="739">
          <cell r="R739">
            <v>-630.4</v>
          </cell>
          <cell r="S739">
            <v>0</v>
          </cell>
          <cell r="T739">
            <v>0</v>
          </cell>
          <cell r="U739">
            <v>0</v>
          </cell>
          <cell r="V739">
            <v>0</v>
          </cell>
          <cell r="W739">
            <v>0</v>
          </cell>
          <cell r="X739">
            <v>0</v>
          </cell>
          <cell r="Y739">
            <v>0</v>
          </cell>
          <cell r="Z739">
            <v>0</v>
          </cell>
          <cell r="AA739">
            <v>0</v>
          </cell>
          <cell r="AB739">
            <v>0</v>
          </cell>
          <cell r="AC739">
            <v>0</v>
          </cell>
          <cell r="AD739">
            <v>198583.45541666666</v>
          </cell>
          <cell r="AE739">
            <v>67146.481249999997</v>
          </cell>
          <cell r="AF739">
            <v>1441.1274999999998</v>
          </cell>
          <cell r="AG739">
            <v>1441.1274999999998</v>
          </cell>
          <cell r="AH739">
            <v>1441.1274999999998</v>
          </cell>
          <cell r="AI739">
            <v>1441.1274999999998</v>
          </cell>
          <cell r="AJ739">
            <v>695.13041666666675</v>
          </cell>
          <cell r="AK739">
            <v>-51.699999999999996</v>
          </cell>
          <cell r="AL739">
            <v>-52.533333333333331</v>
          </cell>
          <cell r="AM739">
            <v>-52.533333333333331</v>
          </cell>
          <cell r="AN739">
            <v>-52.533333333333331</v>
          </cell>
          <cell r="AO739">
            <v>-52.533333333333331</v>
          </cell>
          <cell r="AR739" t="str">
            <v>2</v>
          </cell>
        </row>
        <row r="740">
          <cell r="R740">
            <v>148</v>
          </cell>
          <cell r="S740">
            <v>0</v>
          </cell>
          <cell r="T740">
            <v>0</v>
          </cell>
          <cell r="U740">
            <v>0</v>
          </cell>
          <cell r="V740">
            <v>0</v>
          </cell>
          <cell r="W740">
            <v>0</v>
          </cell>
          <cell r="X740">
            <v>0</v>
          </cell>
          <cell r="Y740">
            <v>2872</v>
          </cell>
          <cell r="Z740">
            <v>0</v>
          </cell>
          <cell r="AA740">
            <v>0</v>
          </cell>
          <cell r="AB740">
            <v>0</v>
          </cell>
          <cell r="AC740">
            <v>0</v>
          </cell>
          <cell r="AD740">
            <v>61184.54</v>
          </cell>
          <cell r="AE740">
            <v>30974.964166666668</v>
          </cell>
          <cell r="AF740">
            <v>759.83333333333337</v>
          </cell>
          <cell r="AG740">
            <v>759.83333333333337</v>
          </cell>
          <cell r="AH740">
            <v>759.83333333333337</v>
          </cell>
          <cell r="AI740">
            <v>759.83333333333337</v>
          </cell>
          <cell r="AJ740">
            <v>759.83333333333337</v>
          </cell>
          <cell r="AK740">
            <v>879.5</v>
          </cell>
          <cell r="AL740">
            <v>999.16666666666663</v>
          </cell>
          <cell r="AM740">
            <v>999.16666666666663</v>
          </cell>
          <cell r="AN740">
            <v>625.41666666666663</v>
          </cell>
          <cell r="AO740">
            <v>251.66666666666666</v>
          </cell>
          <cell r="AR740" t="str">
            <v>2</v>
          </cell>
        </row>
        <row r="741">
          <cell r="R741">
            <v>0</v>
          </cell>
          <cell r="S741">
            <v>0</v>
          </cell>
          <cell r="T741">
            <v>0</v>
          </cell>
          <cell r="U741">
            <v>0</v>
          </cell>
          <cell r="V741">
            <v>0</v>
          </cell>
          <cell r="W741">
            <v>0</v>
          </cell>
          <cell r="X741">
            <v>0</v>
          </cell>
          <cell r="Y741">
            <v>0</v>
          </cell>
          <cell r="Z741">
            <v>0</v>
          </cell>
          <cell r="AA741">
            <v>0</v>
          </cell>
          <cell r="AB741">
            <v>0</v>
          </cell>
          <cell r="AC741">
            <v>0</v>
          </cell>
          <cell r="AD741">
            <v>0</v>
          </cell>
          <cell r="AE741">
            <v>0</v>
          </cell>
          <cell r="AF741">
            <v>0</v>
          </cell>
          <cell r="AG741">
            <v>0</v>
          </cell>
          <cell r="AH741">
            <v>0</v>
          </cell>
          <cell r="AI741">
            <v>0</v>
          </cell>
          <cell r="AJ741">
            <v>0</v>
          </cell>
          <cell r="AK741">
            <v>0</v>
          </cell>
          <cell r="AL741">
            <v>0</v>
          </cell>
          <cell r="AM741">
            <v>0</v>
          </cell>
          <cell r="AN741">
            <v>0</v>
          </cell>
          <cell r="AO741">
            <v>0</v>
          </cell>
          <cell r="AR741" t="str">
            <v>2</v>
          </cell>
        </row>
        <row r="742">
          <cell r="Y742">
            <v>226.8</v>
          </cell>
          <cell r="Z742">
            <v>0</v>
          </cell>
          <cell r="AA742">
            <v>0</v>
          </cell>
          <cell r="AB742">
            <v>0</v>
          </cell>
          <cell r="AC742">
            <v>0</v>
          </cell>
          <cell r="AI742">
            <v>0</v>
          </cell>
          <cell r="AJ742">
            <v>0</v>
          </cell>
          <cell r="AK742">
            <v>9.4500000000000011</v>
          </cell>
          <cell r="AL742">
            <v>18.900000000000002</v>
          </cell>
          <cell r="AM742">
            <v>18.900000000000002</v>
          </cell>
          <cell r="AN742">
            <v>18.900000000000002</v>
          </cell>
          <cell r="AO742">
            <v>18.900000000000002</v>
          </cell>
          <cell r="AR742" t="str">
            <v>2</v>
          </cell>
        </row>
        <row r="743">
          <cell r="R743">
            <v>28484.9</v>
          </cell>
          <cell r="S743">
            <v>82321.899999999994</v>
          </cell>
          <cell r="T743">
            <v>83467.960000000006</v>
          </cell>
          <cell r="U743">
            <v>86052.160000000003</v>
          </cell>
          <cell r="V743">
            <v>161752.16</v>
          </cell>
          <cell r="W743">
            <v>161726.10999999999</v>
          </cell>
          <cell r="X743">
            <v>166338.01</v>
          </cell>
          <cell r="Y743">
            <v>107840.44</v>
          </cell>
          <cell r="Z743">
            <v>108399.72</v>
          </cell>
          <cell r="AA743">
            <v>108964.66</v>
          </cell>
          <cell r="AB743">
            <v>108964.66</v>
          </cell>
          <cell r="AC743">
            <v>108199.78</v>
          </cell>
          <cell r="AD743">
            <v>1186.8708333333334</v>
          </cell>
          <cell r="AE743">
            <v>5803.8208333333341</v>
          </cell>
          <cell r="AF743">
            <v>12711.731666666667</v>
          </cell>
          <cell r="AG743">
            <v>19775.070000000003</v>
          </cell>
          <cell r="AH743">
            <v>30100.250000000004</v>
          </cell>
          <cell r="AI743">
            <v>43578.511250000003</v>
          </cell>
          <cell r="AJ743">
            <v>57247.849583333336</v>
          </cell>
          <cell r="AK743">
            <v>68671.951666666675</v>
          </cell>
          <cell r="AL743">
            <v>77681.958333333343</v>
          </cell>
          <cell r="AM743">
            <v>86738.80750000001</v>
          </cell>
          <cell r="AN743">
            <v>95819.195833333346</v>
          </cell>
          <cell r="AO743">
            <v>104867.71416666666</v>
          </cell>
          <cell r="AR743" t="str">
            <v>2</v>
          </cell>
        </row>
        <row r="744">
          <cell r="R744">
            <v>0</v>
          </cell>
          <cell r="S744">
            <v>0</v>
          </cell>
          <cell r="T744">
            <v>0</v>
          </cell>
          <cell r="U744">
            <v>0</v>
          </cell>
          <cell r="V744">
            <v>0</v>
          </cell>
          <cell r="W744">
            <v>0</v>
          </cell>
          <cell r="X744">
            <v>0</v>
          </cell>
          <cell r="Y744">
            <v>0</v>
          </cell>
          <cell r="Z744">
            <v>0</v>
          </cell>
          <cell r="AA744">
            <v>0</v>
          </cell>
          <cell r="AB744">
            <v>0</v>
          </cell>
          <cell r="AC744">
            <v>0</v>
          </cell>
          <cell r="AD744">
            <v>0</v>
          </cell>
          <cell r="AE744">
            <v>0</v>
          </cell>
          <cell r="AF744">
            <v>0</v>
          </cell>
          <cell r="AG744">
            <v>0</v>
          </cell>
          <cell r="AH744">
            <v>0</v>
          </cell>
          <cell r="AI744">
            <v>0</v>
          </cell>
          <cell r="AJ744">
            <v>0</v>
          </cell>
          <cell r="AK744">
            <v>0</v>
          </cell>
          <cell r="AL744">
            <v>0</v>
          </cell>
          <cell r="AM744">
            <v>0</v>
          </cell>
          <cell r="AN744">
            <v>0</v>
          </cell>
          <cell r="AO744">
            <v>0</v>
          </cell>
          <cell r="AR744" t="str">
            <v>62</v>
          </cell>
        </row>
        <row r="745">
          <cell r="R745">
            <v>31881857.5</v>
          </cell>
          <cell r="S745">
            <v>31881857.5</v>
          </cell>
          <cell r="T745">
            <v>31938944.460000001</v>
          </cell>
          <cell r="U745">
            <v>31938944.460000001</v>
          </cell>
          <cell r="V745">
            <v>31938944.460000001</v>
          </cell>
          <cell r="W745">
            <v>31384086.16</v>
          </cell>
          <cell r="X745">
            <v>31384086.16</v>
          </cell>
          <cell r="Y745">
            <v>31384086.16</v>
          </cell>
          <cell r="Z745">
            <v>31000034.600000001</v>
          </cell>
          <cell r="AA745">
            <v>31000034.600000001</v>
          </cell>
          <cell r="AB745">
            <v>31000034.600000001</v>
          </cell>
          <cell r="AC745">
            <v>30484768.050000001</v>
          </cell>
          <cell r="AD745">
            <v>32308725.966249999</v>
          </cell>
          <cell r="AE745">
            <v>32190016.170416664</v>
          </cell>
          <cell r="AF745">
            <v>32093529.618750002</v>
          </cell>
          <cell r="AG745">
            <v>32019266.311250001</v>
          </cell>
          <cell r="AH745">
            <v>31945003.003749996</v>
          </cell>
          <cell r="AI745">
            <v>31870287.171249997</v>
          </cell>
          <cell r="AJ745">
            <v>31795118.813749999</v>
          </cell>
          <cell r="AK745">
            <v>31719950.456250008</v>
          </cell>
          <cell r="AL745">
            <v>31660510.344583344</v>
          </cell>
          <cell r="AM745">
            <v>31616798.478750005</v>
          </cell>
          <cell r="AN745">
            <v>31573086.612916674</v>
          </cell>
          <cell r="AO745">
            <v>31493018.619583338</v>
          </cell>
          <cell r="AR745" t="str">
            <v>42b</v>
          </cell>
        </row>
        <row r="746">
          <cell r="R746">
            <v>-58177768.280000001</v>
          </cell>
          <cell r="S746">
            <v>-58177768.280000001</v>
          </cell>
          <cell r="T746">
            <v>-58177768.280000001</v>
          </cell>
          <cell r="U746">
            <v>-58177768.280000001</v>
          </cell>
          <cell r="V746">
            <v>-58177768.280000001</v>
          </cell>
          <cell r="W746">
            <v>-58177768.280000001</v>
          </cell>
          <cell r="X746">
            <v>-58177768.280000001</v>
          </cell>
          <cell r="Y746">
            <v>-58177768.280000001</v>
          </cell>
          <cell r="Z746">
            <v>-58177768.280000001</v>
          </cell>
          <cell r="AA746">
            <v>-58177768.280000001</v>
          </cell>
          <cell r="AB746">
            <v>-58177768.280000001</v>
          </cell>
          <cell r="AC746">
            <v>-58177768.280000001</v>
          </cell>
          <cell r="AD746">
            <v>-58187233.507083334</v>
          </cell>
          <cell r="AE746">
            <v>-58130260.671666674</v>
          </cell>
          <cell r="AF746">
            <v>-58106621.713333338</v>
          </cell>
          <cell r="AG746">
            <v>-58126111.058333337</v>
          </cell>
          <cell r="AH746">
            <v>-58141333.11583332</v>
          </cell>
          <cell r="AI746">
            <v>-58148770.980416656</v>
          </cell>
          <cell r="AJ746">
            <v>-58152691.106249988</v>
          </cell>
          <cell r="AK746">
            <v>-58156610.398749985</v>
          </cell>
          <cell r="AL746">
            <v>-58161769.75083331</v>
          </cell>
          <cell r="AM746">
            <v>-58168169.162499987</v>
          </cell>
          <cell r="AN746">
            <v>-58174568.574166656</v>
          </cell>
          <cell r="AO746">
            <v>-58177768.279999979</v>
          </cell>
          <cell r="AR746" t="str">
            <v>44b</v>
          </cell>
        </row>
        <row r="747">
          <cell r="R747">
            <v>36590301.560000002</v>
          </cell>
          <cell r="S747">
            <v>36599854.880000003</v>
          </cell>
          <cell r="T747">
            <v>36638765.049999997</v>
          </cell>
          <cell r="U747">
            <v>36670829.939999998</v>
          </cell>
          <cell r="V747">
            <v>36679808.990000002</v>
          </cell>
          <cell r="W747">
            <v>36703796.850000001</v>
          </cell>
          <cell r="X747">
            <v>36722972.229999997</v>
          </cell>
          <cell r="Y747">
            <v>36730045.479999997</v>
          </cell>
          <cell r="Z747">
            <v>36733929.890000001</v>
          </cell>
          <cell r="AA747">
            <v>36753889.859999999</v>
          </cell>
          <cell r="AB747">
            <v>36775384.340000004</v>
          </cell>
          <cell r="AC747">
            <v>36813477.909999996</v>
          </cell>
          <cell r="AD747">
            <v>36463274.133749999</v>
          </cell>
          <cell r="AE747">
            <v>36490622.334166668</v>
          </cell>
          <cell r="AF747">
            <v>36514407.562499993</v>
          </cell>
          <cell r="AG747">
            <v>36535953.212083332</v>
          </cell>
          <cell r="AH747">
            <v>36556760.461666666</v>
          </cell>
          <cell r="AI747">
            <v>36576982.172083333</v>
          </cell>
          <cell r="AJ747">
            <v>36596727.750000007</v>
          </cell>
          <cell r="AK747">
            <v>36615630.115833335</v>
          </cell>
          <cell r="AL747">
            <v>36634370.151250005</v>
          </cell>
          <cell r="AM747">
            <v>36652902.011250004</v>
          </cell>
          <cell r="AN747">
            <v>36671287.704583332</v>
          </cell>
          <cell r="AO747">
            <v>36690773.963750005</v>
          </cell>
          <cell r="AR747" t="str">
            <v>42b</v>
          </cell>
        </row>
        <row r="748">
          <cell r="R748">
            <v>9350129.5299999993</v>
          </cell>
          <cell r="S748">
            <v>9350129.5299999993</v>
          </cell>
          <cell r="T748">
            <v>9350129.5299999993</v>
          </cell>
          <cell r="U748">
            <v>9350129.5299999993</v>
          </cell>
          <cell r="V748">
            <v>9351936.5800000001</v>
          </cell>
          <cell r="W748">
            <v>9351936.5800000001</v>
          </cell>
          <cell r="X748">
            <v>9351936.5800000001</v>
          </cell>
          <cell r="Y748">
            <v>9351936.5800000001</v>
          </cell>
          <cell r="Z748">
            <v>9351936.5800000001</v>
          </cell>
          <cell r="AA748">
            <v>9351936.5800000001</v>
          </cell>
          <cell r="AB748">
            <v>9351936.5800000001</v>
          </cell>
          <cell r="AC748">
            <v>9351936.5800000001</v>
          </cell>
          <cell r="AD748">
            <v>9350129.5299999993</v>
          </cell>
          <cell r="AE748">
            <v>9350129.5299999993</v>
          </cell>
          <cell r="AF748">
            <v>9350129.5299999993</v>
          </cell>
          <cell r="AG748">
            <v>9350129.5299999993</v>
          </cell>
          <cell r="AH748">
            <v>9350204.8237499986</v>
          </cell>
          <cell r="AI748">
            <v>9350355.4112500008</v>
          </cell>
          <cell r="AJ748">
            <v>9350505.9987499993</v>
          </cell>
          <cell r="AK748">
            <v>9350656.5862499997</v>
          </cell>
          <cell r="AL748">
            <v>9350807.1737500001</v>
          </cell>
          <cell r="AM748">
            <v>9350957.7612499986</v>
          </cell>
          <cell r="AN748">
            <v>9351108.3487500008</v>
          </cell>
          <cell r="AO748">
            <v>9351258.9362499993</v>
          </cell>
          <cell r="AR748" t="str">
            <v>42b</v>
          </cell>
        </row>
        <row r="749">
          <cell r="R749">
            <v>209796.52</v>
          </cell>
          <cell r="S749">
            <v>209796.52</v>
          </cell>
          <cell r="T749">
            <v>209796.52</v>
          </cell>
          <cell r="U749">
            <v>209796.52</v>
          </cell>
          <cell r="V749">
            <v>209796.52</v>
          </cell>
          <cell r="W749">
            <v>209796.52</v>
          </cell>
          <cell r="X749">
            <v>209796.52</v>
          </cell>
          <cell r="Y749">
            <v>209796.52</v>
          </cell>
          <cell r="Z749">
            <v>209796.52</v>
          </cell>
          <cell r="AA749">
            <v>209796.52</v>
          </cell>
          <cell r="AB749">
            <v>209796.52</v>
          </cell>
          <cell r="AC749">
            <v>209796.52</v>
          </cell>
          <cell r="AD749">
            <v>209796.52</v>
          </cell>
          <cell r="AE749">
            <v>209796.52</v>
          </cell>
          <cell r="AF749">
            <v>209796.52</v>
          </cell>
          <cell r="AG749">
            <v>209796.52</v>
          </cell>
          <cell r="AH749">
            <v>209796.52</v>
          </cell>
          <cell r="AI749">
            <v>209796.52</v>
          </cell>
          <cell r="AJ749">
            <v>209796.52</v>
          </cell>
          <cell r="AK749">
            <v>209796.52</v>
          </cell>
          <cell r="AL749">
            <v>209796.52</v>
          </cell>
          <cell r="AM749">
            <v>209796.52</v>
          </cell>
          <cell r="AN749">
            <v>209796.52</v>
          </cell>
          <cell r="AO749">
            <v>209796.52</v>
          </cell>
          <cell r="AR749" t="str">
            <v>42b</v>
          </cell>
        </row>
        <row r="750">
          <cell r="R750">
            <v>1240172.07</v>
          </cell>
          <cell r="S750">
            <v>1240172.07</v>
          </cell>
          <cell r="T750">
            <v>1240172.07</v>
          </cell>
          <cell r="U750">
            <v>1243662.04</v>
          </cell>
          <cell r="V750">
            <v>1242842.5900000001</v>
          </cell>
          <cell r="W750">
            <v>1239833.58</v>
          </cell>
          <cell r="X750">
            <v>1239833.58</v>
          </cell>
          <cell r="Y750">
            <v>1239833.58</v>
          </cell>
          <cell r="Z750">
            <v>1239946.08</v>
          </cell>
          <cell r="AA750">
            <v>1240988.58</v>
          </cell>
          <cell r="AB750">
            <v>1241888.58</v>
          </cell>
          <cell r="AC750">
            <v>1241888.58</v>
          </cell>
          <cell r="AD750">
            <v>1239894.1225000001</v>
          </cell>
          <cell r="AE750">
            <v>1240079.4208333334</v>
          </cell>
          <cell r="AF750">
            <v>1240172.07</v>
          </cell>
          <cell r="AG750">
            <v>1240317.4854166668</v>
          </cell>
          <cell r="AH750">
            <v>1240574.1725000001</v>
          </cell>
          <cell r="AI750">
            <v>1240671.3404166668</v>
          </cell>
          <cell r="AJ750">
            <v>1240643.1329166668</v>
          </cell>
          <cell r="AK750">
            <v>1240614.9254166668</v>
          </cell>
          <cell r="AL750">
            <v>1240591.4054166668</v>
          </cell>
          <cell r="AM750">
            <v>1240616.0104166667</v>
          </cell>
          <cell r="AN750">
            <v>1240721.5529166667</v>
          </cell>
          <cell r="AO750">
            <v>1240864.5954166667</v>
          </cell>
          <cell r="AR750" t="str">
            <v>42b</v>
          </cell>
        </row>
        <row r="751">
          <cell r="R751">
            <v>7601.05</v>
          </cell>
          <cell r="S751">
            <v>7601.05</v>
          </cell>
          <cell r="T751">
            <v>7601.05</v>
          </cell>
          <cell r="U751">
            <v>7601.05</v>
          </cell>
          <cell r="V751">
            <v>8717.5</v>
          </cell>
          <cell r="W751">
            <v>8717.5</v>
          </cell>
          <cell r="X751">
            <v>8717.5</v>
          </cell>
          <cell r="Y751">
            <v>8717.5</v>
          </cell>
          <cell r="Z751">
            <v>8717.5</v>
          </cell>
          <cell r="AA751">
            <v>8717.5</v>
          </cell>
          <cell r="AB751">
            <v>8717.5</v>
          </cell>
          <cell r="AC751">
            <v>8717.5</v>
          </cell>
          <cell r="AD751">
            <v>7601.050000000002</v>
          </cell>
          <cell r="AE751">
            <v>7601.050000000002</v>
          </cell>
          <cell r="AF751">
            <v>7601.050000000002</v>
          </cell>
          <cell r="AG751">
            <v>7601.050000000002</v>
          </cell>
          <cell r="AH751">
            <v>7647.5687500000013</v>
          </cell>
          <cell r="AI751">
            <v>7740.6062500000007</v>
          </cell>
          <cell r="AJ751">
            <v>7833.6437500000002</v>
          </cell>
          <cell r="AK751">
            <v>7926.6812500000005</v>
          </cell>
          <cell r="AL751">
            <v>8019.71875</v>
          </cell>
          <cell r="AM751">
            <v>8112.7562499999995</v>
          </cell>
          <cell r="AN751">
            <v>8205.7937499999989</v>
          </cell>
          <cell r="AO751">
            <v>8298.8312499999993</v>
          </cell>
          <cell r="AR751" t="str">
            <v>42b</v>
          </cell>
        </row>
        <row r="752">
          <cell r="R752">
            <v>1926661.23</v>
          </cell>
          <cell r="S752">
            <v>1926661.23</v>
          </cell>
          <cell r="T752">
            <v>1930211.78</v>
          </cell>
          <cell r="U752">
            <v>1931248.71</v>
          </cell>
          <cell r="V752">
            <v>1953850.18</v>
          </cell>
          <cell r="W752">
            <v>1961210.86</v>
          </cell>
          <cell r="X752">
            <v>1976510.91</v>
          </cell>
          <cell r="Y752">
            <v>2018019.66</v>
          </cell>
          <cell r="Z752">
            <v>2083174.83</v>
          </cell>
          <cell r="AA752">
            <v>2129899.0699999998</v>
          </cell>
          <cell r="AB752">
            <v>2141716.83</v>
          </cell>
          <cell r="AC752">
            <v>2169065.88</v>
          </cell>
          <cell r="AD752">
            <v>1878573.3370833332</v>
          </cell>
          <cell r="AE752">
            <v>1886344.1879166665</v>
          </cell>
          <cell r="AF752">
            <v>1894262.9783333333</v>
          </cell>
          <cell r="AG752">
            <v>1902321.3720833333</v>
          </cell>
          <cell r="AH752">
            <v>1911029.1991666669</v>
          </cell>
          <cell r="AI752">
            <v>1919615.1316666668</v>
          </cell>
          <cell r="AJ752">
            <v>1927016.1604166667</v>
          </cell>
          <cell r="AK752">
            <v>1935504.9395833332</v>
          </cell>
          <cell r="AL752">
            <v>1947808.3995833334</v>
          </cell>
          <cell r="AM752">
            <v>1964330.1333333335</v>
          </cell>
          <cell r="AN752">
            <v>1982845.7508333332</v>
          </cell>
          <cell r="AO752">
            <v>2002252.4037499998</v>
          </cell>
          <cell r="AR752" t="str">
            <v>42b</v>
          </cell>
        </row>
        <row r="753">
          <cell r="R753">
            <v>2576812.0299999998</v>
          </cell>
          <cell r="S753">
            <v>2576812.0299999998</v>
          </cell>
          <cell r="T753">
            <v>2576812.0299999998</v>
          </cell>
          <cell r="U753">
            <v>2576812.0299999998</v>
          </cell>
          <cell r="V753">
            <v>2573828.37</v>
          </cell>
          <cell r="W753">
            <v>2573828.37</v>
          </cell>
          <cell r="X753">
            <v>2573828.37</v>
          </cell>
          <cell r="Y753">
            <v>2573828.37</v>
          </cell>
          <cell r="Z753">
            <v>2573828.37</v>
          </cell>
          <cell r="AA753">
            <v>2573828.37</v>
          </cell>
          <cell r="AB753">
            <v>2573828.37</v>
          </cell>
          <cell r="AC753">
            <v>2573828.37</v>
          </cell>
          <cell r="AD753">
            <v>2577338.3599999994</v>
          </cell>
          <cell r="AE753">
            <v>2577180.7266666666</v>
          </cell>
          <cell r="AF753">
            <v>2577023.0933333333</v>
          </cell>
          <cell r="AG753">
            <v>2576865.4600000004</v>
          </cell>
          <cell r="AH753">
            <v>2576664.1375000007</v>
          </cell>
          <cell r="AI753">
            <v>2576419.1258333339</v>
          </cell>
          <cell r="AJ753">
            <v>2576174.1141666672</v>
          </cell>
          <cell r="AK753">
            <v>2575929.1025000005</v>
          </cell>
          <cell r="AL753">
            <v>2575684.0908333338</v>
          </cell>
          <cell r="AM753">
            <v>2575439.0791666671</v>
          </cell>
          <cell r="AN753">
            <v>2575194.0675000004</v>
          </cell>
          <cell r="AO753">
            <v>2574947.2425000002</v>
          </cell>
          <cell r="AR753" t="str">
            <v>42b</v>
          </cell>
        </row>
        <row r="754">
          <cell r="R754">
            <v>709003.06</v>
          </cell>
          <cell r="S754">
            <v>726516.67</v>
          </cell>
          <cell r="T754">
            <v>739650.74</v>
          </cell>
          <cell r="U754">
            <v>750073.74</v>
          </cell>
          <cell r="V754">
            <v>763422.75</v>
          </cell>
          <cell r="W754">
            <v>776591.54</v>
          </cell>
          <cell r="X754">
            <v>797487</v>
          </cell>
          <cell r="Y754">
            <v>815025.13</v>
          </cell>
          <cell r="Z754">
            <v>829413.36</v>
          </cell>
          <cell r="AA754">
            <v>829413.36</v>
          </cell>
          <cell r="AB754">
            <v>860424.69</v>
          </cell>
          <cell r="AC754">
            <v>881434.75</v>
          </cell>
          <cell r="AD754">
            <v>594568.93166666664</v>
          </cell>
          <cell r="AE754">
            <v>612295.41708333336</v>
          </cell>
          <cell r="AF754">
            <v>630293.59625000006</v>
          </cell>
          <cell r="AG754">
            <v>648033.29125000001</v>
          </cell>
          <cell r="AH754">
            <v>665211.46750000014</v>
          </cell>
          <cell r="AI754">
            <v>681779.10458333336</v>
          </cell>
          <cell r="AJ754">
            <v>698171.79041666677</v>
          </cell>
          <cell r="AK754">
            <v>715430</v>
          </cell>
          <cell r="AL754">
            <v>733173.56083333341</v>
          </cell>
          <cell r="AM754">
            <v>750208.56333333335</v>
          </cell>
          <cell r="AN754">
            <v>766998.2895833333</v>
          </cell>
          <cell r="AO754">
            <v>782686.74541666673</v>
          </cell>
          <cell r="AR754" t="str">
            <v>42b</v>
          </cell>
        </row>
        <row r="755">
          <cell r="R755">
            <v>366.95</v>
          </cell>
          <cell r="S755">
            <v>366.95</v>
          </cell>
          <cell r="T755">
            <v>366.95</v>
          </cell>
          <cell r="U755">
            <v>366.95</v>
          </cell>
          <cell r="V755">
            <v>366.95</v>
          </cell>
          <cell r="W755">
            <v>366.95</v>
          </cell>
          <cell r="X755">
            <v>366.95</v>
          </cell>
          <cell r="Y755">
            <v>366.95</v>
          </cell>
          <cell r="Z755">
            <v>366.95</v>
          </cell>
          <cell r="AA755">
            <v>366.95</v>
          </cell>
          <cell r="AB755">
            <v>366.95</v>
          </cell>
          <cell r="AC755">
            <v>366.95</v>
          </cell>
          <cell r="AD755">
            <v>366.94999999999987</v>
          </cell>
          <cell r="AE755">
            <v>366.94999999999987</v>
          </cell>
          <cell r="AF755">
            <v>366.94999999999987</v>
          </cell>
          <cell r="AG755">
            <v>366.94999999999987</v>
          </cell>
          <cell r="AH755">
            <v>366.94999999999987</v>
          </cell>
          <cell r="AI755">
            <v>366.94999999999987</v>
          </cell>
          <cell r="AJ755">
            <v>366.94999999999987</v>
          </cell>
          <cell r="AK755">
            <v>366.94999999999987</v>
          </cell>
          <cell r="AL755">
            <v>366.94999999999987</v>
          </cell>
          <cell r="AM755">
            <v>366.94999999999987</v>
          </cell>
          <cell r="AN755">
            <v>366.94999999999987</v>
          </cell>
          <cell r="AO755">
            <v>366.94999999999987</v>
          </cell>
          <cell r="AR755" t="str">
            <v>42b</v>
          </cell>
        </row>
        <row r="756">
          <cell r="R756">
            <v>-25835.27</v>
          </cell>
          <cell r="S756">
            <v>-25835.27</v>
          </cell>
          <cell r="T756">
            <v>-25835.27</v>
          </cell>
          <cell r="U756">
            <v>-25835.27</v>
          </cell>
          <cell r="V756">
            <v>0</v>
          </cell>
          <cell r="W756">
            <v>0</v>
          </cell>
          <cell r="X756">
            <v>0</v>
          </cell>
          <cell r="Y756">
            <v>0</v>
          </cell>
          <cell r="Z756">
            <v>0</v>
          </cell>
          <cell r="AA756">
            <v>0</v>
          </cell>
          <cell r="AB756">
            <v>0</v>
          </cell>
          <cell r="AC756">
            <v>0</v>
          </cell>
          <cell r="AD756">
            <v>-25835.27</v>
          </cell>
          <cell r="AE756">
            <v>-25835.27</v>
          </cell>
          <cell r="AF756">
            <v>-25835.27</v>
          </cell>
          <cell r="AG756">
            <v>-25835.27</v>
          </cell>
          <cell r="AH756">
            <v>-24758.800416666665</v>
          </cell>
          <cell r="AI756">
            <v>-22605.861249999998</v>
          </cell>
          <cell r="AJ756">
            <v>-20452.922083333331</v>
          </cell>
          <cell r="AK756">
            <v>-18299.982916666664</v>
          </cell>
          <cell r="AL756">
            <v>-16147.043749999999</v>
          </cell>
          <cell r="AM756">
            <v>-13994.104583333334</v>
          </cell>
          <cell r="AN756">
            <v>-11841.165416666669</v>
          </cell>
          <cell r="AO756">
            <v>-9688.2262499999997</v>
          </cell>
          <cell r="AR756" t="str">
            <v>42b</v>
          </cell>
        </row>
        <row r="757">
          <cell r="R757">
            <v>405426.67</v>
          </cell>
          <cell r="S757">
            <v>405426.67</v>
          </cell>
          <cell r="T757">
            <v>405426.67</v>
          </cell>
          <cell r="U757">
            <v>405426.67</v>
          </cell>
          <cell r="V757">
            <v>379591.4</v>
          </cell>
          <cell r="W757">
            <v>379591.4</v>
          </cell>
          <cell r="X757">
            <v>379591.4</v>
          </cell>
          <cell r="Y757">
            <v>379591.4</v>
          </cell>
          <cell r="Z757">
            <v>379591.4</v>
          </cell>
          <cell r="AA757">
            <v>379591.4</v>
          </cell>
          <cell r="AB757">
            <v>379591.4</v>
          </cell>
          <cell r="AC757">
            <v>379591.4</v>
          </cell>
          <cell r="AD757">
            <v>405426.67</v>
          </cell>
          <cell r="AE757">
            <v>405426.67</v>
          </cell>
          <cell r="AF757">
            <v>405426.67</v>
          </cell>
          <cell r="AG757">
            <v>405426.67</v>
          </cell>
          <cell r="AH757">
            <v>404350.20041666669</v>
          </cell>
          <cell r="AI757">
            <v>402197.26124999998</v>
          </cell>
          <cell r="AJ757">
            <v>400044.32208333333</v>
          </cell>
          <cell r="AK757">
            <v>397891.38291666663</v>
          </cell>
          <cell r="AL757">
            <v>395738.44375000003</v>
          </cell>
          <cell r="AM757">
            <v>393585.50458333333</v>
          </cell>
          <cell r="AN757">
            <v>391432.56541666668</v>
          </cell>
          <cell r="AO757">
            <v>389279.62624999997</v>
          </cell>
          <cell r="AR757" t="str">
            <v>42b</v>
          </cell>
        </row>
        <row r="758">
          <cell r="R758">
            <v>692242.38</v>
          </cell>
          <cell r="S758">
            <v>693923.51</v>
          </cell>
          <cell r="T758">
            <v>694489.81</v>
          </cell>
          <cell r="U758">
            <v>696148.98</v>
          </cell>
          <cell r="V758">
            <v>690872.43</v>
          </cell>
          <cell r="W758">
            <v>694188.08</v>
          </cell>
          <cell r="X758">
            <v>694188.08</v>
          </cell>
          <cell r="Y758">
            <v>696161.63</v>
          </cell>
          <cell r="Z758">
            <v>699738.56</v>
          </cell>
          <cell r="AA758">
            <v>701062.98</v>
          </cell>
          <cell r="AB758">
            <v>700610.52</v>
          </cell>
          <cell r="AC758">
            <v>702821.18</v>
          </cell>
          <cell r="AD758">
            <v>682695.48666666669</v>
          </cell>
          <cell r="AE758">
            <v>684721.00583333336</v>
          </cell>
          <cell r="AF758">
            <v>686621.70333333325</v>
          </cell>
          <cell r="AG758">
            <v>688399.96208333329</v>
          </cell>
          <cell r="AH758">
            <v>689573.74750000006</v>
          </cell>
          <cell r="AI758">
            <v>690227.13166666671</v>
          </cell>
          <cell r="AJ758">
            <v>690768.57208333339</v>
          </cell>
          <cell r="AK758">
            <v>691401.61125000007</v>
          </cell>
          <cell r="AL758">
            <v>692401.67041666666</v>
          </cell>
          <cell r="AM758">
            <v>693637.30624999991</v>
          </cell>
          <cell r="AN758">
            <v>694884.0029166668</v>
          </cell>
          <cell r="AO758">
            <v>695909.46958333335</v>
          </cell>
          <cell r="AR758" t="str">
            <v>42b</v>
          </cell>
        </row>
        <row r="759">
          <cell r="R759">
            <v>9152.75</v>
          </cell>
          <cell r="S759">
            <v>9152.75</v>
          </cell>
          <cell r="T759">
            <v>9152.75</v>
          </cell>
          <cell r="U759">
            <v>9152.75</v>
          </cell>
          <cell r="V759">
            <v>15888.2</v>
          </cell>
          <cell r="W759">
            <v>15888.2</v>
          </cell>
          <cell r="X759">
            <v>15888.2</v>
          </cell>
          <cell r="Y759">
            <v>15888.2</v>
          </cell>
          <cell r="Z759">
            <v>15888.2</v>
          </cell>
          <cell r="AA759">
            <v>15888.2</v>
          </cell>
          <cell r="AB759">
            <v>15888.2</v>
          </cell>
          <cell r="AC759">
            <v>15888.2</v>
          </cell>
          <cell r="AD759">
            <v>9152.75</v>
          </cell>
          <cell r="AE759">
            <v>9152.75</v>
          </cell>
          <cell r="AF759">
            <v>9152.75</v>
          </cell>
          <cell r="AG759">
            <v>9152.75</v>
          </cell>
          <cell r="AH759">
            <v>9433.3937500000011</v>
          </cell>
          <cell r="AI759">
            <v>9994.6812499999996</v>
          </cell>
          <cell r="AJ759">
            <v>10555.96875</v>
          </cell>
          <cell r="AK759">
            <v>11117.256249999999</v>
          </cell>
          <cell r="AL759">
            <v>11678.543749999999</v>
          </cell>
          <cell r="AM759">
            <v>12239.831250000001</v>
          </cell>
          <cell r="AN759">
            <v>12801.11875</v>
          </cell>
          <cell r="AO759">
            <v>13362.40625</v>
          </cell>
          <cell r="AR759" t="str">
            <v>42b</v>
          </cell>
        </row>
        <row r="760">
          <cell r="R760">
            <v>2239171.16</v>
          </cell>
          <cell r="S760">
            <v>2242580.27</v>
          </cell>
          <cell r="T760">
            <v>2261934.04</v>
          </cell>
          <cell r="U760">
            <v>2754346.29</v>
          </cell>
          <cell r="V760">
            <v>2645860.09</v>
          </cell>
          <cell r="W760">
            <v>2645811.66</v>
          </cell>
          <cell r="X760">
            <v>2647153.75</v>
          </cell>
          <cell r="Y760">
            <v>2664761.71</v>
          </cell>
          <cell r="Z760">
            <v>2667148.34</v>
          </cell>
          <cell r="AA760">
            <v>2689396.57</v>
          </cell>
          <cell r="AB760">
            <v>2696427.4</v>
          </cell>
          <cell r="AC760">
            <v>2716635.21</v>
          </cell>
          <cell r="AD760">
            <v>1515501.6933333334</v>
          </cell>
          <cell r="AE760">
            <v>1599070.57</v>
          </cell>
          <cell r="AF760">
            <v>1681420.8008333333</v>
          </cell>
          <cell r="AG760">
            <v>1780977.8066666666</v>
          </cell>
          <cell r="AH760">
            <v>1892128.0862499999</v>
          </cell>
          <cell r="AI760">
            <v>1994934.9804166667</v>
          </cell>
          <cell r="AJ760">
            <v>2095627.1345833333</v>
          </cell>
          <cell r="AK760">
            <v>2196811.2374999998</v>
          </cell>
          <cell r="AL760">
            <v>2298283.9166666665</v>
          </cell>
          <cell r="AM760">
            <v>2400569.2829166665</v>
          </cell>
          <cell r="AN760">
            <v>2492373.1629166664</v>
          </cell>
          <cell r="AO760">
            <v>2552572.2187499995</v>
          </cell>
          <cell r="AR760" t="str">
            <v>42b</v>
          </cell>
        </row>
        <row r="761">
          <cell r="R761">
            <v>2354799.7999999998</v>
          </cell>
          <cell r="S761">
            <v>2377022.5</v>
          </cell>
          <cell r="T761">
            <v>2404815.71</v>
          </cell>
          <cell r="U761">
            <v>2436916.58</v>
          </cell>
          <cell r="V761">
            <v>2560457.6</v>
          </cell>
          <cell r="W761">
            <v>2600956.84</v>
          </cell>
          <cell r="X761">
            <v>2626925.7200000002</v>
          </cell>
          <cell r="Y761">
            <v>2644929.98</v>
          </cell>
          <cell r="Z761">
            <v>2693686.9</v>
          </cell>
          <cell r="AA761">
            <v>2693686.9</v>
          </cell>
          <cell r="AB761">
            <v>2769081.07</v>
          </cell>
          <cell r="AC761">
            <v>2798208.02</v>
          </cell>
          <cell r="AD761">
            <v>2203350.706666667</v>
          </cell>
          <cell r="AE761">
            <v>2231098.3137500002</v>
          </cell>
          <cell r="AF761">
            <v>2258676.5758333337</v>
          </cell>
          <cell r="AG761">
            <v>2285740.4425000004</v>
          </cell>
          <cell r="AH761">
            <v>2316594.3479166664</v>
          </cell>
          <cell r="AI761">
            <v>2351073.5429166672</v>
          </cell>
          <cell r="AJ761">
            <v>2385220.5820833337</v>
          </cell>
          <cell r="AK761">
            <v>2419963.3120833337</v>
          </cell>
          <cell r="AL761">
            <v>2455149.5629166667</v>
          </cell>
          <cell r="AM761">
            <v>2489037.0412499998</v>
          </cell>
          <cell r="AN761">
            <v>2524329.0029166662</v>
          </cell>
          <cell r="AO761">
            <v>2561648.625833333</v>
          </cell>
          <cell r="AR761" t="str">
            <v>42b</v>
          </cell>
        </row>
        <row r="762">
          <cell r="R762">
            <v>995</v>
          </cell>
          <cell r="S762">
            <v>995</v>
          </cell>
          <cell r="T762">
            <v>995</v>
          </cell>
          <cell r="U762">
            <v>995</v>
          </cell>
          <cell r="V762">
            <v>995</v>
          </cell>
          <cell r="W762">
            <v>995</v>
          </cell>
          <cell r="X762">
            <v>995</v>
          </cell>
          <cell r="Y762">
            <v>995</v>
          </cell>
          <cell r="Z762">
            <v>995</v>
          </cell>
          <cell r="AA762">
            <v>995</v>
          </cell>
          <cell r="AB762">
            <v>995</v>
          </cell>
          <cell r="AC762">
            <v>995</v>
          </cell>
          <cell r="AD762">
            <v>995</v>
          </cell>
          <cell r="AE762">
            <v>995</v>
          </cell>
          <cell r="AF762">
            <v>995</v>
          </cell>
          <cell r="AG762">
            <v>995</v>
          </cell>
          <cell r="AH762">
            <v>995</v>
          </cell>
          <cell r="AI762">
            <v>995</v>
          </cell>
          <cell r="AJ762">
            <v>995</v>
          </cell>
          <cell r="AK762">
            <v>995</v>
          </cell>
          <cell r="AL762">
            <v>995</v>
          </cell>
          <cell r="AM762">
            <v>995</v>
          </cell>
          <cell r="AN762">
            <v>995</v>
          </cell>
          <cell r="AO762">
            <v>995</v>
          </cell>
          <cell r="AR762" t="str">
            <v>42b</v>
          </cell>
        </row>
        <row r="763">
          <cell r="R763">
            <v>1519</v>
          </cell>
          <cell r="S763">
            <v>1519</v>
          </cell>
          <cell r="T763">
            <v>1519</v>
          </cell>
          <cell r="U763">
            <v>1519</v>
          </cell>
          <cell r="V763">
            <v>1519</v>
          </cell>
          <cell r="W763">
            <v>1519</v>
          </cell>
          <cell r="X763">
            <v>1519</v>
          </cell>
          <cell r="Y763">
            <v>1519</v>
          </cell>
          <cell r="Z763">
            <v>1519</v>
          </cell>
          <cell r="AA763">
            <v>1519</v>
          </cell>
          <cell r="AB763">
            <v>1519</v>
          </cell>
          <cell r="AC763">
            <v>1519</v>
          </cell>
          <cell r="AD763">
            <v>1519</v>
          </cell>
          <cell r="AE763">
            <v>1519</v>
          </cell>
          <cell r="AF763">
            <v>1519</v>
          </cell>
          <cell r="AG763">
            <v>1519</v>
          </cell>
          <cell r="AH763">
            <v>1519</v>
          </cell>
          <cell r="AI763">
            <v>1519</v>
          </cell>
          <cell r="AJ763">
            <v>1519</v>
          </cell>
          <cell r="AK763">
            <v>1519</v>
          </cell>
          <cell r="AL763">
            <v>1519</v>
          </cell>
          <cell r="AM763">
            <v>1519</v>
          </cell>
          <cell r="AN763">
            <v>1519</v>
          </cell>
          <cell r="AO763">
            <v>1519</v>
          </cell>
          <cell r="AR763" t="str">
            <v>42b</v>
          </cell>
        </row>
        <row r="764">
          <cell r="R764">
            <v>87604.47</v>
          </cell>
          <cell r="S764">
            <v>89700.37</v>
          </cell>
          <cell r="T764">
            <v>90775.12</v>
          </cell>
          <cell r="U764">
            <v>96993.82</v>
          </cell>
          <cell r="V764">
            <v>102138.12</v>
          </cell>
          <cell r="W764">
            <v>108227.99</v>
          </cell>
          <cell r="X764">
            <v>108975.61</v>
          </cell>
          <cell r="Y764">
            <v>108975.61</v>
          </cell>
          <cell r="Z764">
            <v>108975.61</v>
          </cell>
          <cell r="AA764">
            <v>112823.03</v>
          </cell>
          <cell r="AB764">
            <v>112823.03</v>
          </cell>
          <cell r="AC764">
            <v>112823.03</v>
          </cell>
          <cell r="AD764">
            <v>54406.384583333325</v>
          </cell>
          <cell r="AE764">
            <v>61794.086249999993</v>
          </cell>
          <cell r="AF764">
            <v>69313.898333333316</v>
          </cell>
          <cell r="AG764">
            <v>77137.604166666657</v>
          </cell>
          <cell r="AH764">
            <v>83363.576666666646</v>
          </cell>
          <cell r="AI764">
            <v>87702.159583333341</v>
          </cell>
          <cell r="AJ764">
            <v>91094.440416666665</v>
          </cell>
          <cell r="AK764">
            <v>93434.037916666653</v>
          </cell>
          <cell r="AL764">
            <v>95617.567500000005</v>
          </cell>
          <cell r="AM764">
            <v>97869.763333333321</v>
          </cell>
          <cell r="AN764">
            <v>100134.35166666667</v>
          </cell>
          <cell r="AO764">
            <v>102315.96083333333</v>
          </cell>
          <cell r="AR764" t="str">
            <v>42b</v>
          </cell>
        </row>
        <row r="765">
          <cell r="R765">
            <v>1940396.8</v>
          </cell>
          <cell r="S765">
            <v>1965699.03</v>
          </cell>
          <cell r="T765">
            <v>1981760.65</v>
          </cell>
          <cell r="U765">
            <v>2041118.81</v>
          </cell>
          <cell r="V765">
            <v>2225440.39</v>
          </cell>
          <cell r="W765">
            <v>2236777.6800000002</v>
          </cell>
          <cell r="X765">
            <v>2378999.67</v>
          </cell>
          <cell r="Y765">
            <v>2424905.6</v>
          </cell>
          <cell r="Z765">
            <v>2478099.19</v>
          </cell>
          <cell r="AA765">
            <v>2479956.61</v>
          </cell>
          <cell r="AB765">
            <v>2561963.44</v>
          </cell>
          <cell r="AC765">
            <v>2685211.33</v>
          </cell>
          <cell r="AD765">
            <v>1774203.4037499998</v>
          </cell>
          <cell r="AE765">
            <v>1800908.18875</v>
          </cell>
          <cell r="AF765">
            <v>1828125.24</v>
          </cell>
          <cell r="AG765">
            <v>1857052.66</v>
          </cell>
          <cell r="AH765">
            <v>1893659.8774999997</v>
          </cell>
          <cell r="AI765">
            <v>1934961.7866666664</v>
          </cell>
          <cell r="AJ765">
            <v>1980528.1441666668</v>
          </cell>
          <cell r="AK765">
            <v>2033653.1595833332</v>
          </cell>
          <cell r="AL765">
            <v>2088769.7595833337</v>
          </cell>
          <cell r="AM765">
            <v>2141729.4333333336</v>
          </cell>
          <cell r="AN765">
            <v>2194157.0641666669</v>
          </cell>
          <cell r="AO765">
            <v>2252291.7533333339</v>
          </cell>
          <cell r="AR765" t="str">
            <v>42b</v>
          </cell>
        </row>
        <row r="766">
          <cell r="R766">
            <v>3579284.26</v>
          </cell>
          <cell r="S766">
            <v>3579918.26</v>
          </cell>
          <cell r="T766">
            <v>3582146.17</v>
          </cell>
          <cell r="U766">
            <v>3582263.67</v>
          </cell>
          <cell r="V766">
            <v>2382134.44</v>
          </cell>
          <cell r="W766">
            <v>2382134.44</v>
          </cell>
          <cell r="X766">
            <v>2382134.44</v>
          </cell>
          <cell r="Y766">
            <v>2382148.69</v>
          </cell>
          <cell r="Z766">
            <v>2382220.0099999998</v>
          </cell>
          <cell r="AA766">
            <v>2382220.0099999998</v>
          </cell>
          <cell r="AB766">
            <v>2382234.2599999998</v>
          </cell>
          <cell r="AC766">
            <v>2382234.2599999998</v>
          </cell>
          <cell r="AD766">
            <v>3571250.7737499997</v>
          </cell>
          <cell r="AE766">
            <v>3576194.9683333333</v>
          </cell>
          <cell r="AF766">
            <v>3578781.8541666665</v>
          </cell>
          <cell r="AG766">
            <v>3579172.1887500002</v>
          </cell>
          <cell r="AH766">
            <v>3529534.2641666667</v>
          </cell>
          <cell r="AI766">
            <v>3429874.6266666665</v>
          </cell>
          <cell r="AJ766">
            <v>3330206.6820833329</v>
          </cell>
          <cell r="AK766">
            <v>3230536.7533333339</v>
          </cell>
          <cell r="AL766">
            <v>3130858.2754166671</v>
          </cell>
          <cell r="AM766">
            <v>3031170.0270833336</v>
          </cell>
          <cell r="AN766">
            <v>2931477.7108333334</v>
          </cell>
          <cell r="AO766">
            <v>2831692.9541666661</v>
          </cell>
          <cell r="AR766" t="str">
            <v>42b</v>
          </cell>
        </row>
        <row r="767">
          <cell r="R767">
            <v>-1415286.74</v>
          </cell>
          <cell r="S767">
            <v>-1415286.74</v>
          </cell>
          <cell r="T767">
            <v>-1416721.82</v>
          </cell>
          <cell r="U767">
            <v>-1735431.32</v>
          </cell>
          <cell r="V767">
            <v>-1413413.82</v>
          </cell>
          <cell r="W767">
            <v>-1413413.82</v>
          </cell>
          <cell r="X767">
            <v>-1413413.82</v>
          </cell>
          <cell r="Y767">
            <v>-1413413.82</v>
          </cell>
          <cell r="Z767">
            <v>-1413413.82</v>
          </cell>
          <cell r="AA767">
            <v>-1413413.82</v>
          </cell>
          <cell r="AB767">
            <v>-1413413.82</v>
          </cell>
          <cell r="AC767">
            <v>-1413413.82</v>
          </cell>
          <cell r="AD767">
            <v>-1037137.8241666667</v>
          </cell>
          <cell r="AE767">
            <v>-1154802.7191666667</v>
          </cell>
          <cell r="AF767">
            <v>-1227019.1079166669</v>
          </cell>
          <cell r="AG767">
            <v>-1267066.5529166667</v>
          </cell>
          <cell r="AH767">
            <v>-1306976.1645833335</v>
          </cell>
          <cell r="AI767">
            <v>-1333468.3804166669</v>
          </cell>
          <cell r="AJ767">
            <v>-1359960.5962500002</v>
          </cell>
          <cell r="AK767">
            <v>-1385237.9345833336</v>
          </cell>
          <cell r="AL767">
            <v>-1408060.3358333334</v>
          </cell>
          <cell r="AM767">
            <v>-1424386.7570833333</v>
          </cell>
          <cell r="AN767">
            <v>-1435457.2579166668</v>
          </cell>
          <cell r="AO767">
            <v>-1440914.47</v>
          </cell>
          <cell r="AR767" t="str">
            <v>42b</v>
          </cell>
        </row>
        <row r="768">
          <cell r="R768">
            <v>0</v>
          </cell>
          <cell r="S768">
            <v>0</v>
          </cell>
          <cell r="T768">
            <v>0</v>
          </cell>
          <cell r="U768">
            <v>0</v>
          </cell>
          <cell r="V768">
            <v>1196863.98</v>
          </cell>
          <cell r="W768">
            <v>1196863.98</v>
          </cell>
          <cell r="X768">
            <v>1196863.98</v>
          </cell>
          <cell r="Y768">
            <v>1196863.98</v>
          </cell>
          <cell r="Z768">
            <v>1196863.98</v>
          </cell>
          <cell r="AA768">
            <v>1196863.98</v>
          </cell>
          <cell r="AB768">
            <v>1196863.98</v>
          </cell>
          <cell r="AC768">
            <v>1196863.98</v>
          </cell>
          <cell r="AD768">
            <v>0</v>
          </cell>
          <cell r="AE768">
            <v>0</v>
          </cell>
          <cell r="AF768">
            <v>0</v>
          </cell>
          <cell r="AG768">
            <v>0</v>
          </cell>
          <cell r="AH768">
            <v>49869.332499999997</v>
          </cell>
          <cell r="AI768">
            <v>149607.9975</v>
          </cell>
          <cell r="AJ768">
            <v>249346.66250000001</v>
          </cell>
          <cell r="AK768">
            <v>349085.32749999996</v>
          </cell>
          <cell r="AL768">
            <v>448823.99249999999</v>
          </cell>
          <cell r="AM768">
            <v>548562.65750000009</v>
          </cell>
          <cell r="AN768">
            <v>648301.32250000013</v>
          </cell>
          <cell r="AO768">
            <v>748039.98750000016</v>
          </cell>
          <cell r="AR768" t="str">
            <v>42b</v>
          </cell>
        </row>
        <row r="769">
          <cell r="R769">
            <v>0</v>
          </cell>
          <cell r="S769">
            <v>0</v>
          </cell>
          <cell r="T769">
            <v>0</v>
          </cell>
          <cell r="U769">
            <v>0</v>
          </cell>
          <cell r="V769">
            <v>-1075000</v>
          </cell>
          <cell r="W769">
            <v>-1075000</v>
          </cell>
          <cell r="X769">
            <v>-1075000</v>
          </cell>
          <cell r="Y769">
            <v>-1075000</v>
          </cell>
          <cell r="Z769">
            <v>-1075000</v>
          </cell>
          <cell r="AA769">
            <v>-1075000</v>
          </cell>
          <cell r="AB769">
            <v>-1075000</v>
          </cell>
          <cell r="AC769">
            <v>-1075000</v>
          </cell>
          <cell r="AD769">
            <v>0</v>
          </cell>
          <cell r="AE769">
            <v>0</v>
          </cell>
          <cell r="AF769">
            <v>0</v>
          </cell>
          <cell r="AG769">
            <v>0</v>
          </cell>
          <cell r="AH769">
            <v>-44791.666666666664</v>
          </cell>
          <cell r="AI769">
            <v>-134375</v>
          </cell>
          <cell r="AJ769">
            <v>-223958.33333333334</v>
          </cell>
          <cell r="AK769">
            <v>-313541.66666666669</v>
          </cell>
          <cell r="AL769">
            <v>-403125</v>
          </cell>
          <cell r="AM769">
            <v>-492708.33333333331</v>
          </cell>
          <cell r="AN769">
            <v>-582291.66666666663</v>
          </cell>
          <cell r="AO769">
            <v>-671875</v>
          </cell>
          <cell r="AR769" t="str">
            <v>42b</v>
          </cell>
        </row>
        <row r="770">
          <cell r="R770">
            <v>66942.149999999994</v>
          </cell>
          <cell r="S770">
            <v>66942.149999999994</v>
          </cell>
          <cell r="T770">
            <v>66942.149999999994</v>
          </cell>
          <cell r="U770">
            <v>66942.149999999994</v>
          </cell>
          <cell r="V770">
            <v>66942.149999999994</v>
          </cell>
          <cell r="W770">
            <v>66942.149999999994</v>
          </cell>
          <cell r="X770">
            <v>66942.149999999994</v>
          </cell>
          <cell r="Y770">
            <v>66942.149999999994</v>
          </cell>
          <cell r="Z770">
            <v>66942.149999999994</v>
          </cell>
          <cell r="AA770">
            <v>66942.149999999994</v>
          </cell>
          <cell r="AB770">
            <v>66942.149999999994</v>
          </cell>
          <cell r="AC770">
            <v>66942.149999999994</v>
          </cell>
          <cell r="AD770">
            <v>66942.150000000009</v>
          </cell>
          <cell r="AE770">
            <v>66942.150000000009</v>
          </cell>
          <cell r="AF770">
            <v>66942.150000000009</v>
          </cell>
          <cell r="AG770">
            <v>66942.150000000009</v>
          </cell>
          <cell r="AH770">
            <v>66942.150000000009</v>
          </cell>
          <cell r="AI770">
            <v>66942.150000000009</v>
          </cell>
          <cell r="AJ770">
            <v>66942.150000000009</v>
          </cell>
          <cell r="AK770">
            <v>66942.150000000009</v>
          </cell>
          <cell r="AL770">
            <v>66942.150000000009</v>
          </cell>
          <cell r="AM770">
            <v>66942.150000000009</v>
          </cell>
          <cell r="AN770">
            <v>66942.150000000009</v>
          </cell>
          <cell r="AO770">
            <v>66942.150000000009</v>
          </cell>
          <cell r="AR770" t="str">
            <v>42b</v>
          </cell>
        </row>
        <row r="771">
          <cell r="R771">
            <v>1757836.13</v>
          </cell>
          <cell r="S771">
            <v>1801384.73</v>
          </cell>
          <cell r="T771">
            <v>1845616.45</v>
          </cell>
          <cell r="U771">
            <v>1902801.06</v>
          </cell>
          <cell r="V771">
            <v>2056149.45</v>
          </cell>
          <cell r="W771">
            <v>2098177.9900000002</v>
          </cell>
          <cell r="X771">
            <v>2149393.52</v>
          </cell>
          <cell r="Y771">
            <v>2206055.2200000002</v>
          </cell>
          <cell r="Z771">
            <v>2284046.9900000002</v>
          </cell>
          <cell r="AA771">
            <v>2396121.7999999998</v>
          </cell>
          <cell r="AB771">
            <v>2466376.08</v>
          </cell>
          <cell r="AC771">
            <v>2658910.5</v>
          </cell>
          <cell r="AD771">
            <v>1564580.6837500001</v>
          </cell>
          <cell r="AE771">
            <v>1617767.1429166666</v>
          </cell>
          <cell r="AF771">
            <v>1664622.26875</v>
          </cell>
          <cell r="AG771">
            <v>1706347.7095833335</v>
          </cell>
          <cell r="AH771">
            <v>1747943.9849999996</v>
          </cell>
          <cell r="AI771">
            <v>1791960.8224999998</v>
          </cell>
          <cell r="AJ771">
            <v>1835373.3329166668</v>
          </cell>
          <cell r="AK771">
            <v>1877127.7191666663</v>
          </cell>
          <cell r="AL771">
            <v>1920360.5</v>
          </cell>
          <cell r="AM771">
            <v>1971176.770833333</v>
          </cell>
          <cell r="AN771">
            <v>2029517.6004166668</v>
          </cell>
          <cell r="AO771">
            <v>2097694.3945833337</v>
          </cell>
          <cell r="AR771" t="str">
            <v>42b</v>
          </cell>
        </row>
        <row r="772">
          <cell r="R772">
            <v>2331401.12</v>
          </cell>
          <cell r="S772">
            <v>2241841.52</v>
          </cell>
          <cell r="T772">
            <v>2149768.85</v>
          </cell>
          <cell r="U772">
            <v>2057696.18</v>
          </cell>
          <cell r="V772">
            <v>1965623.51</v>
          </cell>
          <cell r="W772">
            <v>1874643.24</v>
          </cell>
          <cell r="X772">
            <v>1782570.57</v>
          </cell>
          <cell r="Y772">
            <v>1690497.9</v>
          </cell>
          <cell r="Z772">
            <v>1598425.23</v>
          </cell>
          <cell r="AA772">
            <v>1506862.76</v>
          </cell>
          <cell r="AB772">
            <v>1414790.09</v>
          </cell>
          <cell r="AC772">
            <v>1323107.31</v>
          </cell>
          <cell r="AD772">
            <v>2879517.2549999994</v>
          </cell>
          <cell r="AE772">
            <v>2787964.6929166666</v>
          </cell>
          <cell r="AF772">
            <v>2696516.8420833331</v>
          </cell>
          <cell r="AG772">
            <v>2605068.99125</v>
          </cell>
          <cell r="AH772">
            <v>2513608.9629166671</v>
          </cell>
          <cell r="AI772">
            <v>2422182.2737500002</v>
          </cell>
          <cell r="AJ772">
            <v>2330801.1012499998</v>
          </cell>
          <cell r="AK772">
            <v>2239419.92875</v>
          </cell>
          <cell r="AL772">
            <v>2148038.7562499996</v>
          </cell>
          <cell r="AM772">
            <v>2056678.8420833331</v>
          </cell>
          <cell r="AN772">
            <v>1965340.18625</v>
          </cell>
          <cell r="AO772">
            <v>1873886.6075000002</v>
          </cell>
          <cell r="AR772" t="str">
            <v>62</v>
          </cell>
        </row>
        <row r="773">
          <cell r="R773">
            <v>0</v>
          </cell>
          <cell r="S773">
            <v>0</v>
          </cell>
          <cell r="T773">
            <v>0</v>
          </cell>
          <cell r="U773">
            <v>0</v>
          </cell>
          <cell r="V773">
            <v>0</v>
          </cell>
          <cell r="W773">
            <v>0</v>
          </cell>
          <cell r="X773">
            <v>0</v>
          </cell>
          <cell r="Y773">
            <v>0</v>
          </cell>
          <cell r="Z773">
            <v>0</v>
          </cell>
          <cell r="AA773">
            <v>0</v>
          </cell>
          <cell r="AB773">
            <v>0</v>
          </cell>
          <cell r="AC773">
            <v>0</v>
          </cell>
          <cell r="AD773">
            <v>0</v>
          </cell>
          <cell r="AE773">
            <v>0</v>
          </cell>
          <cell r="AF773">
            <v>0</v>
          </cell>
          <cell r="AG773">
            <v>0</v>
          </cell>
          <cell r="AH773">
            <v>0</v>
          </cell>
          <cell r="AI773">
            <v>0</v>
          </cell>
          <cell r="AJ773">
            <v>0</v>
          </cell>
          <cell r="AK773">
            <v>0</v>
          </cell>
          <cell r="AL773">
            <v>0</v>
          </cell>
          <cell r="AM773">
            <v>0</v>
          </cell>
          <cell r="AN773">
            <v>0</v>
          </cell>
          <cell r="AO773">
            <v>0</v>
          </cell>
          <cell r="AR773" t="str">
            <v>57</v>
          </cell>
        </row>
        <row r="774">
          <cell r="R774">
            <v>234574</v>
          </cell>
          <cell r="S774">
            <v>233046</v>
          </cell>
          <cell r="T774">
            <v>231518</v>
          </cell>
          <cell r="U774">
            <v>229990</v>
          </cell>
          <cell r="V774">
            <v>228462</v>
          </cell>
          <cell r="W774">
            <v>226934</v>
          </cell>
          <cell r="X774">
            <v>225406</v>
          </cell>
          <cell r="Y774">
            <v>223878</v>
          </cell>
          <cell r="Z774">
            <v>222350</v>
          </cell>
          <cell r="AA774">
            <v>220822</v>
          </cell>
          <cell r="AB774">
            <v>219294</v>
          </cell>
          <cell r="AC774">
            <v>217766</v>
          </cell>
          <cell r="AD774">
            <v>243742</v>
          </cell>
          <cell r="AE774">
            <v>242214</v>
          </cell>
          <cell r="AF774">
            <v>240686</v>
          </cell>
          <cell r="AG774">
            <v>239158</v>
          </cell>
          <cell r="AH774">
            <v>237630</v>
          </cell>
          <cell r="AI774">
            <v>236102</v>
          </cell>
          <cell r="AJ774">
            <v>234574</v>
          </cell>
          <cell r="AK774">
            <v>233046</v>
          </cell>
          <cell r="AL774">
            <v>231518</v>
          </cell>
          <cell r="AM774">
            <v>229990</v>
          </cell>
          <cell r="AN774">
            <v>228462</v>
          </cell>
          <cell r="AO774">
            <v>226934</v>
          </cell>
          <cell r="AR774" t="str">
            <v>2</v>
          </cell>
        </row>
        <row r="775">
          <cell r="R775">
            <v>0</v>
          </cell>
          <cell r="S775">
            <v>0</v>
          </cell>
          <cell r="T775">
            <v>0</v>
          </cell>
          <cell r="U775">
            <v>0</v>
          </cell>
          <cell r="V775">
            <v>0</v>
          </cell>
          <cell r="W775">
            <v>0</v>
          </cell>
          <cell r="X775">
            <v>0</v>
          </cell>
          <cell r="Y775">
            <v>0</v>
          </cell>
          <cell r="Z775">
            <v>0</v>
          </cell>
          <cell r="AA775">
            <v>0</v>
          </cell>
          <cell r="AB775">
            <v>0</v>
          </cell>
          <cell r="AC775">
            <v>0</v>
          </cell>
          <cell r="AD775">
            <v>0</v>
          </cell>
          <cell r="AE775">
            <v>0</v>
          </cell>
          <cell r="AF775">
            <v>0</v>
          </cell>
          <cell r="AG775">
            <v>0</v>
          </cell>
          <cell r="AH775">
            <v>0</v>
          </cell>
          <cell r="AI775">
            <v>0</v>
          </cell>
          <cell r="AJ775">
            <v>0</v>
          </cell>
          <cell r="AK775">
            <v>0</v>
          </cell>
          <cell r="AL775">
            <v>0</v>
          </cell>
          <cell r="AM775">
            <v>0</v>
          </cell>
          <cell r="AN775">
            <v>0</v>
          </cell>
          <cell r="AO775">
            <v>0</v>
          </cell>
          <cell r="AR775" t="str">
            <v>2</v>
          </cell>
        </row>
        <row r="776">
          <cell r="R776">
            <v>0</v>
          </cell>
          <cell r="S776">
            <v>0</v>
          </cell>
          <cell r="T776">
            <v>0</v>
          </cell>
          <cell r="U776">
            <v>0</v>
          </cell>
          <cell r="V776">
            <v>0</v>
          </cell>
          <cell r="W776">
            <v>0</v>
          </cell>
          <cell r="X776">
            <v>0</v>
          </cell>
          <cell r="Y776">
            <v>0</v>
          </cell>
          <cell r="Z776">
            <v>0</v>
          </cell>
          <cell r="AA776">
            <v>0</v>
          </cell>
          <cell r="AB776">
            <v>0</v>
          </cell>
          <cell r="AC776">
            <v>0</v>
          </cell>
          <cell r="AD776">
            <v>0</v>
          </cell>
          <cell r="AE776">
            <v>0</v>
          </cell>
          <cell r="AF776">
            <v>0</v>
          </cell>
          <cell r="AG776">
            <v>0</v>
          </cell>
          <cell r="AH776">
            <v>0</v>
          </cell>
          <cell r="AI776">
            <v>0</v>
          </cell>
          <cell r="AJ776">
            <v>0</v>
          </cell>
          <cell r="AK776">
            <v>0</v>
          </cell>
          <cell r="AL776">
            <v>0</v>
          </cell>
          <cell r="AM776">
            <v>0</v>
          </cell>
          <cell r="AN776">
            <v>0</v>
          </cell>
          <cell r="AO776">
            <v>0</v>
          </cell>
          <cell r="AR776" t="str">
            <v>2</v>
          </cell>
        </row>
        <row r="777">
          <cell r="R777">
            <v>0</v>
          </cell>
          <cell r="S777">
            <v>0</v>
          </cell>
          <cell r="T777">
            <v>0</v>
          </cell>
          <cell r="U777">
            <v>0</v>
          </cell>
          <cell r="V777">
            <v>0</v>
          </cell>
          <cell r="W777">
            <v>0</v>
          </cell>
          <cell r="X777">
            <v>0</v>
          </cell>
          <cell r="Y777">
            <v>0</v>
          </cell>
          <cell r="Z777">
            <v>0</v>
          </cell>
          <cell r="AA777">
            <v>0</v>
          </cell>
          <cell r="AB777">
            <v>0</v>
          </cell>
          <cell r="AC777">
            <v>0</v>
          </cell>
          <cell r="AD777">
            <v>0</v>
          </cell>
          <cell r="AE777">
            <v>0</v>
          </cell>
          <cell r="AF777">
            <v>0</v>
          </cell>
          <cell r="AG777">
            <v>0</v>
          </cell>
          <cell r="AH777">
            <v>0</v>
          </cell>
          <cell r="AI777">
            <v>0</v>
          </cell>
          <cell r="AJ777">
            <v>0</v>
          </cell>
          <cell r="AK777">
            <v>0</v>
          </cell>
          <cell r="AL777">
            <v>0</v>
          </cell>
          <cell r="AM777">
            <v>0</v>
          </cell>
          <cell r="AN777">
            <v>0</v>
          </cell>
          <cell r="AO777">
            <v>0</v>
          </cell>
          <cell r="AR777" t="str">
            <v>2</v>
          </cell>
        </row>
        <row r="778">
          <cell r="R778">
            <v>0</v>
          </cell>
          <cell r="S778">
            <v>0</v>
          </cell>
          <cell r="T778">
            <v>0</v>
          </cell>
          <cell r="U778">
            <v>0</v>
          </cell>
          <cell r="V778">
            <v>0</v>
          </cell>
          <cell r="W778">
            <v>0</v>
          </cell>
          <cell r="X778">
            <v>0</v>
          </cell>
          <cell r="Y778">
            <v>0</v>
          </cell>
          <cell r="Z778">
            <v>0</v>
          </cell>
          <cell r="AA778">
            <v>0</v>
          </cell>
          <cell r="AB778">
            <v>0</v>
          </cell>
          <cell r="AC778">
            <v>0</v>
          </cell>
          <cell r="AD778">
            <v>0</v>
          </cell>
          <cell r="AE778">
            <v>0</v>
          </cell>
          <cell r="AF778">
            <v>0</v>
          </cell>
          <cell r="AG778">
            <v>0</v>
          </cell>
          <cell r="AH778">
            <v>0</v>
          </cell>
          <cell r="AI778">
            <v>0</v>
          </cell>
          <cell r="AJ778">
            <v>0</v>
          </cell>
          <cell r="AK778">
            <v>0</v>
          </cell>
          <cell r="AL778">
            <v>0</v>
          </cell>
          <cell r="AM778">
            <v>0</v>
          </cell>
          <cell r="AN778">
            <v>0</v>
          </cell>
          <cell r="AO778">
            <v>0</v>
          </cell>
          <cell r="AR778" t="str">
            <v>2</v>
          </cell>
        </row>
        <row r="779">
          <cell r="R779">
            <v>0</v>
          </cell>
          <cell r="S779">
            <v>0</v>
          </cell>
          <cell r="T779">
            <v>0</v>
          </cell>
          <cell r="U779">
            <v>0</v>
          </cell>
          <cell r="V779">
            <v>0</v>
          </cell>
          <cell r="W779">
            <v>0</v>
          </cell>
          <cell r="X779">
            <v>0</v>
          </cell>
          <cell r="Y779">
            <v>0</v>
          </cell>
          <cell r="Z779">
            <v>0</v>
          </cell>
          <cell r="AA779">
            <v>0</v>
          </cell>
          <cell r="AB779">
            <v>0</v>
          </cell>
          <cell r="AC779">
            <v>0</v>
          </cell>
          <cell r="AD779">
            <v>0</v>
          </cell>
          <cell r="AE779">
            <v>0</v>
          </cell>
          <cell r="AF779">
            <v>0</v>
          </cell>
          <cell r="AG779">
            <v>0</v>
          </cell>
          <cell r="AH779">
            <v>0</v>
          </cell>
          <cell r="AI779">
            <v>0</v>
          </cell>
          <cell r="AJ779">
            <v>0</v>
          </cell>
          <cell r="AK779">
            <v>0</v>
          </cell>
          <cell r="AL779">
            <v>0</v>
          </cell>
          <cell r="AM779">
            <v>0</v>
          </cell>
          <cell r="AN779">
            <v>0</v>
          </cell>
          <cell r="AO779">
            <v>0</v>
          </cell>
          <cell r="AR779" t="str">
            <v>2</v>
          </cell>
        </row>
        <row r="780">
          <cell r="R780">
            <v>70985.789999999994</v>
          </cell>
          <cell r="S780">
            <v>68450.58</v>
          </cell>
          <cell r="T780">
            <v>65915.37</v>
          </cell>
          <cell r="U780">
            <v>63380.160000000003</v>
          </cell>
          <cell r="V780">
            <v>60844.95</v>
          </cell>
          <cell r="W780">
            <v>58309.74</v>
          </cell>
          <cell r="X780">
            <v>55774.53</v>
          </cell>
          <cell r="Y780">
            <v>53239.32</v>
          </cell>
          <cell r="Z780">
            <v>50704.11</v>
          </cell>
          <cell r="AA780">
            <v>48168.9</v>
          </cell>
          <cell r="AB780">
            <v>45633.69</v>
          </cell>
          <cell r="AC780">
            <v>43098.48</v>
          </cell>
          <cell r="AD780">
            <v>86192.32166666667</v>
          </cell>
          <cell r="AE780">
            <v>83660.657916666678</v>
          </cell>
          <cell r="AF780">
            <v>81126.62999999999</v>
          </cell>
          <cell r="AG780">
            <v>78591.42</v>
          </cell>
          <cell r="AH780">
            <v>76056.210000000006</v>
          </cell>
          <cell r="AI780">
            <v>73521</v>
          </cell>
          <cell r="AJ780">
            <v>70985.789999999994</v>
          </cell>
          <cell r="AK780">
            <v>68450.58</v>
          </cell>
          <cell r="AL780">
            <v>65915.37</v>
          </cell>
          <cell r="AM780">
            <v>63380.160000000003</v>
          </cell>
          <cell r="AN780">
            <v>60844.94999999999</v>
          </cell>
          <cell r="AO780">
            <v>58309.740000000013</v>
          </cell>
          <cell r="AR780" t="str">
            <v>2</v>
          </cell>
        </row>
        <row r="781">
          <cell r="R781">
            <v>0</v>
          </cell>
          <cell r="S781">
            <v>0</v>
          </cell>
          <cell r="T781">
            <v>0</v>
          </cell>
          <cell r="U781">
            <v>0</v>
          </cell>
          <cell r="V781">
            <v>0</v>
          </cell>
          <cell r="W781">
            <v>0</v>
          </cell>
          <cell r="X781">
            <v>0</v>
          </cell>
          <cell r="Y781">
            <v>0</v>
          </cell>
          <cell r="Z781">
            <v>0</v>
          </cell>
          <cell r="AA781">
            <v>0</v>
          </cell>
          <cell r="AB781">
            <v>0</v>
          </cell>
          <cell r="AC781">
            <v>0</v>
          </cell>
          <cell r="AD781">
            <v>0</v>
          </cell>
          <cell r="AE781">
            <v>0</v>
          </cell>
          <cell r="AF781">
            <v>0</v>
          </cell>
          <cell r="AG781">
            <v>0</v>
          </cell>
          <cell r="AH781">
            <v>0</v>
          </cell>
          <cell r="AI781">
            <v>0</v>
          </cell>
          <cell r="AJ781">
            <v>0</v>
          </cell>
          <cell r="AK781">
            <v>0</v>
          </cell>
          <cell r="AL781">
            <v>0</v>
          </cell>
          <cell r="AM781">
            <v>0</v>
          </cell>
          <cell r="AN781">
            <v>0</v>
          </cell>
          <cell r="AO781">
            <v>0</v>
          </cell>
          <cell r="AR781" t="str">
            <v>2</v>
          </cell>
        </row>
        <row r="782">
          <cell r="R782">
            <v>0</v>
          </cell>
          <cell r="S782">
            <v>0</v>
          </cell>
          <cell r="T782">
            <v>0</v>
          </cell>
          <cell r="U782">
            <v>0</v>
          </cell>
          <cell r="V782">
            <v>0</v>
          </cell>
          <cell r="W782">
            <v>0</v>
          </cell>
          <cell r="X782">
            <v>0</v>
          </cell>
          <cell r="Y782">
            <v>0</v>
          </cell>
          <cell r="Z782">
            <v>0</v>
          </cell>
          <cell r="AA782">
            <v>0</v>
          </cell>
          <cell r="AB782">
            <v>0</v>
          </cell>
          <cell r="AC782">
            <v>0</v>
          </cell>
          <cell r="AD782">
            <v>0</v>
          </cell>
          <cell r="AE782">
            <v>0</v>
          </cell>
          <cell r="AF782">
            <v>0</v>
          </cell>
          <cell r="AG782">
            <v>0</v>
          </cell>
          <cell r="AH782">
            <v>0</v>
          </cell>
          <cell r="AI782">
            <v>0</v>
          </cell>
          <cell r="AJ782">
            <v>0</v>
          </cell>
          <cell r="AK782">
            <v>0</v>
          </cell>
          <cell r="AL782">
            <v>0</v>
          </cell>
          <cell r="AM782">
            <v>0</v>
          </cell>
          <cell r="AN782">
            <v>0</v>
          </cell>
          <cell r="AO782">
            <v>0</v>
          </cell>
          <cell r="AR782" t="str">
            <v>2</v>
          </cell>
        </row>
        <row r="783">
          <cell r="R783">
            <v>327535.71000000002</v>
          </cell>
          <cell r="S783">
            <v>318437.49</v>
          </cell>
          <cell r="T783">
            <v>309339.27</v>
          </cell>
          <cell r="U783">
            <v>300241.05</v>
          </cell>
          <cell r="V783">
            <v>291142.83</v>
          </cell>
          <cell r="W783">
            <v>282044.61</v>
          </cell>
          <cell r="X783">
            <v>272946.39</v>
          </cell>
          <cell r="Y783">
            <v>263848.17</v>
          </cell>
          <cell r="Z783">
            <v>254749.95</v>
          </cell>
          <cell r="AA783">
            <v>245651.73</v>
          </cell>
          <cell r="AB783">
            <v>236553.51</v>
          </cell>
          <cell r="AC783">
            <v>227455.29</v>
          </cell>
          <cell r="AD783">
            <v>382125.0174999999</v>
          </cell>
          <cell r="AE783">
            <v>373026.80041666672</v>
          </cell>
          <cell r="AF783">
            <v>363928.58250000002</v>
          </cell>
          <cell r="AG783">
            <v>354830.3641666667</v>
          </cell>
          <cell r="AH783">
            <v>345732.1454166667</v>
          </cell>
          <cell r="AI783">
            <v>336633.92624999996</v>
          </cell>
          <cell r="AJ783">
            <v>327535.70708333334</v>
          </cell>
          <cell r="AK783">
            <v>318437.48791666661</v>
          </cell>
          <cell r="AL783">
            <v>309339.26874999999</v>
          </cell>
          <cell r="AM783">
            <v>300241.04958333337</v>
          </cell>
          <cell r="AN783">
            <v>291142.83</v>
          </cell>
          <cell r="AO783">
            <v>282044.61</v>
          </cell>
          <cell r="AR783" t="str">
            <v>2</v>
          </cell>
        </row>
        <row r="784">
          <cell r="R784">
            <v>0</v>
          </cell>
          <cell r="S784">
            <v>0</v>
          </cell>
          <cell r="T784">
            <v>0</v>
          </cell>
          <cell r="U784">
            <v>0</v>
          </cell>
          <cell r="V784">
            <v>0</v>
          </cell>
          <cell r="W784">
            <v>0</v>
          </cell>
          <cell r="X784">
            <v>0</v>
          </cell>
          <cell r="Y784">
            <v>0</v>
          </cell>
          <cell r="Z784">
            <v>0</v>
          </cell>
          <cell r="AA784">
            <v>0</v>
          </cell>
          <cell r="AB784">
            <v>0</v>
          </cell>
          <cell r="AC784">
            <v>0</v>
          </cell>
          <cell r="AD784">
            <v>0</v>
          </cell>
          <cell r="AE784">
            <v>0</v>
          </cell>
          <cell r="AF784">
            <v>0</v>
          </cell>
          <cell r="AG784">
            <v>0</v>
          </cell>
          <cell r="AH784">
            <v>0</v>
          </cell>
          <cell r="AI784">
            <v>0</v>
          </cell>
          <cell r="AJ784">
            <v>0</v>
          </cell>
          <cell r="AK784">
            <v>0</v>
          </cell>
          <cell r="AL784">
            <v>0</v>
          </cell>
          <cell r="AM784">
            <v>0</v>
          </cell>
          <cell r="AN784">
            <v>0</v>
          </cell>
          <cell r="AO784">
            <v>0</v>
          </cell>
          <cell r="AR784" t="str">
            <v>2</v>
          </cell>
        </row>
        <row r="785">
          <cell r="R785">
            <v>3377602.82</v>
          </cell>
          <cell r="S785">
            <v>3363529.47</v>
          </cell>
          <cell r="T785">
            <v>3349456.12</v>
          </cell>
          <cell r="U785">
            <v>3335382.77</v>
          </cell>
          <cell r="V785">
            <v>3321309.42</v>
          </cell>
          <cell r="W785">
            <v>3307236.07</v>
          </cell>
          <cell r="X785">
            <v>3293162.72</v>
          </cell>
          <cell r="Y785">
            <v>3279089.37</v>
          </cell>
          <cell r="Z785">
            <v>3265016.02</v>
          </cell>
          <cell r="AA785">
            <v>3250942.67</v>
          </cell>
          <cell r="AB785">
            <v>3236869.32</v>
          </cell>
          <cell r="AC785">
            <v>3222795.97</v>
          </cell>
          <cell r="AD785">
            <v>3462042.918333333</v>
          </cell>
          <cell r="AE785">
            <v>3447969.5695833336</v>
          </cell>
          <cell r="AF785">
            <v>3433896.2199999993</v>
          </cell>
          <cell r="AG785">
            <v>3419822.8699999996</v>
          </cell>
          <cell r="AH785">
            <v>3405749.52</v>
          </cell>
          <cell r="AI785">
            <v>3391676.1700000004</v>
          </cell>
          <cell r="AJ785">
            <v>3377602.8200000003</v>
          </cell>
          <cell r="AK785">
            <v>3363529.4699999993</v>
          </cell>
          <cell r="AL785">
            <v>3349456.1199999996</v>
          </cell>
          <cell r="AM785">
            <v>3335382.77</v>
          </cell>
          <cell r="AN785">
            <v>3321309.4200000004</v>
          </cell>
          <cell r="AO785">
            <v>3307236.07</v>
          </cell>
          <cell r="AR785" t="str">
            <v>2</v>
          </cell>
        </row>
        <row r="786">
          <cell r="R786">
            <v>0</v>
          </cell>
          <cell r="S786">
            <v>0</v>
          </cell>
          <cell r="T786">
            <v>0</v>
          </cell>
          <cell r="U786">
            <v>0</v>
          </cell>
          <cell r="V786">
            <v>0</v>
          </cell>
          <cell r="W786">
            <v>0</v>
          </cell>
          <cell r="X786">
            <v>0</v>
          </cell>
          <cell r="Y786">
            <v>0</v>
          </cell>
          <cell r="Z786">
            <v>0</v>
          </cell>
          <cell r="AA786">
            <v>0</v>
          </cell>
          <cell r="AB786">
            <v>0</v>
          </cell>
          <cell r="AC786">
            <v>0</v>
          </cell>
          <cell r="AD786">
            <v>10534.222083333334</v>
          </cell>
          <cell r="AE786">
            <v>3505.7070833333332</v>
          </cell>
          <cell r="AF786">
            <v>0</v>
          </cell>
          <cell r="AG786">
            <v>0</v>
          </cell>
          <cell r="AH786">
            <v>0</v>
          </cell>
          <cell r="AI786">
            <v>0</v>
          </cell>
          <cell r="AJ786">
            <v>0</v>
          </cell>
          <cell r="AK786">
            <v>0</v>
          </cell>
          <cell r="AL786">
            <v>0</v>
          </cell>
          <cell r="AM786">
            <v>0</v>
          </cell>
          <cell r="AN786">
            <v>0</v>
          </cell>
          <cell r="AO786">
            <v>0</v>
          </cell>
          <cell r="AR786" t="str">
            <v>2</v>
          </cell>
        </row>
        <row r="787">
          <cell r="R787">
            <v>0</v>
          </cell>
          <cell r="S787">
            <v>0</v>
          </cell>
          <cell r="T787">
            <v>0</v>
          </cell>
          <cell r="U787">
            <v>0</v>
          </cell>
          <cell r="V787">
            <v>0</v>
          </cell>
          <cell r="W787">
            <v>0</v>
          </cell>
          <cell r="X787">
            <v>0</v>
          </cell>
          <cell r="Y787">
            <v>0</v>
          </cell>
          <cell r="Z787">
            <v>0</v>
          </cell>
          <cell r="AA787">
            <v>0</v>
          </cell>
          <cell r="AB787">
            <v>0</v>
          </cell>
          <cell r="AC787">
            <v>0</v>
          </cell>
          <cell r="AD787">
            <v>100794.75958333333</v>
          </cell>
          <cell r="AE787">
            <v>33513.360833333332</v>
          </cell>
          <cell r="AF787">
            <v>0</v>
          </cell>
          <cell r="AG787">
            <v>0</v>
          </cell>
          <cell r="AH787">
            <v>0</v>
          </cell>
          <cell r="AI787">
            <v>0</v>
          </cell>
          <cell r="AJ787">
            <v>0</v>
          </cell>
          <cell r="AK787">
            <v>0</v>
          </cell>
          <cell r="AL787">
            <v>0</v>
          </cell>
          <cell r="AM787">
            <v>0</v>
          </cell>
          <cell r="AN787">
            <v>0</v>
          </cell>
          <cell r="AO787">
            <v>0</v>
          </cell>
          <cell r="AR787" t="str">
            <v>2</v>
          </cell>
        </row>
        <row r="788">
          <cell r="R788">
            <v>0</v>
          </cell>
          <cell r="S788">
            <v>0</v>
          </cell>
          <cell r="T788">
            <v>0</v>
          </cell>
          <cell r="U788">
            <v>0</v>
          </cell>
          <cell r="V788">
            <v>0</v>
          </cell>
          <cell r="W788">
            <v>0</v>
          </cell>
          <cell r="X788">
            <v>0</v>
          </cell>
          <cell r="Y788">
            <v>0</v>
          </cell>
          <cell r="Z788">
            <v>0</v>
          </cell>
          <cell r="AA788">
            <v>0</v>
          </cell>
          <cell r="AB788">
            <v>0</v>
          </cell>
          <cell r="AC788">
            <v>0</v>
          </cell>
          <cell r="AD788">
            <v>68289.703333333338</v>
          </cell>
          <cell r="AE788">
            <v>22723.590833333335</v>
          </cell>
          <cell r="AF788">
            <v>0</v>
          </cell>
          <cell r="AG788">
            <v>0</v>
          </cell>
          <cell r="AH788">
            <v>0</v>
          </cell>
          <cell r="AI788">
            <v>0</v>
          </cell>
          <cell r="AJ788">
            <v>0</v>
          </cell>
          <cell r="AK788">
            <v>0</v>
          </cell>
          <cell r="AL788">
            <v>0</v>
          </cell>
          <cell r="AM788">
            <v>0</v>
          </cell>
          <cell r="AN788">
            <v>0</v>
          </cell>
          <cell r="AO788">
            <v>0</v>
          </cell>
          <cell r="AR788" t="str">
            <v>2</v>
          </cell>
        </row>
        <row r="789">
          <cell r="R789">
            <v>0</v>
          </cell>
          <cell r="S789">
            <v>0</v>
          </cell>
          <cell r="T789">
            <v>0</v>
          </cell>
          <cell r="U789">
            <v>0</v>
          </cell>
          <cell r="V789">
            <v>0</v>
          </cell>
          <cell r="W789">
            <v>0</v>
          </cell>
          <cell r="X789">
            <v>0</v>
          </cell>
          <cell r="Y789">
            <v>0</v>
          </cell>
          <cell r="Z789">
            <v>0</v>
          </cell>
          <cell r="AA789">
            <v>0</v>
          </cell>
          <cell r="AB789">
            <v>0</v>
          </cell>
          <cell r="AC789">
            <v>0</v>
          </cell>
          <cell r="AD789">
            <v>43521.294166666667</v>
          </cell>
          <cell r="AE789">
            <v>14485.25</v>
          </cell>
          <cell r="AF789">
            <v>0</v>
          </cell>
          <cell r="AG789">
            <v>0</v>
          </cell>
          <cell r="AH789">
            <v>0</v>
          </cell>
          <cell r="AI789">
            <v>0</v>
          </cell>
          <cell r="AJ789">
            <v>0</v>
          </cell>
          <cell r="AK789">
            <v>0</v>
          </cell>
          <cell r="AL789">
            <v>0</v>
          </cell>
          <cell r="AM789">
            <v>0</v>
          </cell>
          <cell r="AN789">
            <v>0</v>
          </cell>
          <cell r="AO789">
            <v>0</v>
          </cell>
          <cell r="AR789" t="str">
            <v>2</v>
          </cell>
        </row>
        <row r="790">
          <cell r="R790">
            <v>40999.71</v>
          </cell>
          <cell r="S790">
            <v>0</v>
          </cell>
          <cell r="T790">
            <v>0</v>
          </cell>
          <cell r="U790">
            <v>0</v>
          </cell>
          <cell r="V790">
            <v>0</v>
          </cell>
          <cell r="W790">
            <v>0</v>
          </cell>
          <cell r="X790">
            <v>0</v>
          </cell>
          <cell r="Y790">
            <v>0</v>
          </cell>
          <cell r="Z790">
            <v>0</v>
          </cell>
          <cell r="AA790">
            <v>0</v>
          </cell>
          <cell r="AB790">
            <v>0</v>
          </cell>
          <cell r="AC790">
            <v>0</v>
          </cell>
          <cell r="AD790">
            <v>286999.93333333329</v>
          </cell>
          <cell r="AE790">
            <v>245998.80958333332</v>
          </cell>
          <cell r="AF790">
            <v>206706.93958333335</v>
          </cell>
          <cell r="AG790">
            <v>170832.17916666667</v>
          </cell>
          <cell r="AH790">
            <v>138374.06291666662</v>
          </cell>
          <cell r="AI790">
            <v>109332.59083333332</v>
          </cell>
          <cell r="AJ790">
            <v>83707.762916666659</v>
          </cell>
          <cell r="AK790">
            <v>61499.57916666667</v>
          </cell>
          <cell r="AL790">
            <v>42708.039583333339</v>
          </cell>
          <cell r="AM790">
            <v>27333.144166666665</v>
          </cell>
          <cell r="AN790">
            <v>15374.892916666664</v>
          </cell>
          <cell r="AO790">
            <v>6833.2854166666657</v>
          </cell>
          <cell r="AR790" t="str">
            <v>2</v>
          </cell>
        </row>
        <row r="791">
          <cell r="R791">
            <v>50441.16</v>
          </cell>
          <cell r="S791">
            <v>50149.59</v>
          </cell>
          <cell r="T791">
            <v>49858.02</v>
          </cell>
          <cell r="U791">
            <v>49566.45</v>
          </cell>
          <cell r="V791">
            <v>49274.879999999997</v>
          </cell>
          <cell r="W791">
            <v>48983.31</v>
          </cell>
          <cell r="X791">
            <v>48691.74</v>
          </cell>
          <cell r="Y791">
            <v>48400.17</v>
          </cell>
          <cell r="Z791">
            <v>48108.6</v>
          </cell>
          <cell r="AA791">
            <v>47817.03</v>
          </cell>
          <cell r="AB791">
            <v>47525.46</v>
          </cell>
          <cell r="AC791">
            <v>47233.89</v>
          </cell>
          <cell r="AD791">
            <v>52190.65</v>
          </cell>
          <cell r="AE791">
            <v>51899.027499999997</v>
          </cell>
          <cell r="AF791">
            <v>51607.44</v>
          </cell>
          <cell r="AG791">
            <v>51315.869999999995</v>
          </cell>
          <cell r="AH791">
            <v>51024.299999999996</v>
          </cell>
          <cell r="AI791">
            <v>50732.729999999989</v>
          </cell>
          <cell r="AJ791">
            <v>50441.16</v>
          </cell>
          <cell r="AK791">
            <v>50149.59</v>
          </cell>
          <cell r="AL791">
            <v>49858.020000000011</v>
          </cell>
          <cell r="AM791">
            <v>49566.44999999999</v>
          </cell>
          <cell r="AN791">
            <v>49274.879999999997</v>
          </cell>
          <cell r="AO791">
            <v>48983.31</v>
          </cell>
          <cell r="AR791" t="str">
            <v>2</v>
          </cell>
        </row>
        <row r="792">
          <cell r="R792">
            <v>1231762.42</v>
          </cell>
          <cell r="S792">
            <v>1227972.3799999999</v>
          </cell>
          <cell r="T792">
            <v>1224182.3400000001</v>
          </cell>
          <cell r="U792">
            <v>1220392.3</v>
          </cell>
          <cell r="V792">
            <v>1216602.26</v>
          </cell>
          <cell r="W792">
            <v>1212812.22</v>
          </cell>
          <cell r="X792">
            <v>1209022.18</v>
          </cell>
          <cell r="Y792">
            <v>1205232.1399999999</v>
          </cell>
          <cell r="Z792">
            <v>1201442.1000000001</v>
          </cell>
          <cell r="AA792">
            <v>1197652.06</v>
          </cell>
          <cell r="AB792">
            <v>1193862.02</v>
          </cell>
          <cell r="AC792">
            <v>1190071.98</v>
          </cell>
          <cell r="AD792">
            <v>1095163.134166667</v>
          </cell>
          <cell r="AE792">
            <v>1197652.0841666667</v>
          </cell>
          <cell r="AF792">
            <v>1246922.5800000003</v>
          </cell>
          <cell r="AG792">
            <v>1243132.54</v>
          </cell>
          <cell r="AH792">
            <v>1239342.5</v>
          </cell>
          <cell r="AI792">
            <v>1235552.46</v>
          </cell>
          <cell r="AJ792">
            <v>1231762.4200000002</v>
          </cell>
          <cell r="AK792">
            <v>1227972.3800000001</v>
          </cell>
          <cell r="AL792">
            <v>1224182.3400000001</v>
          </cell>
          <cell r="AM792">
            <v>1220392.3</v>
          </cell>
          <cell r="AN792">
            <v>1216602.26</v>
          </cell>
          <cell r="AO792">
            <v>1212812.22</v>
          </cell>
          <cell r="AR792" t="str">
            <v>2</v>
          </cell>
        </row>
        <row r="793">
          <cell r="R793">
            <v>936038.09</v>
          </cell>
          <cell r="S793">
            <v>933157.97</v>
          </cell>
          <cell r="T793">
            <v>930277.85</v>
          </cell>
          <cell r="U793">
            <v>927397.73</v>
          </cell>
          <cell r="V793">
            <v>924517.61</v>
          </cell>
          <cell r="W793">
            <v>921637.49</v>
          </cell>
          <cell r="X793">
            <v>918757.37</v>
          </cell>
          <cell r="Y793">
            <v>915877.25</v>
          </cell>
          <cell r="Z793">
            <v>912997.13</v>
          </cell>
          <cell r="AA793">
            <v>910117.01</v>
          </cell>
          <cell r="AB793">
            <v>907236.89</v>
          </cell>
          <cell r="AC793">
            <v>904356.77</v>
          </cell>
          <cell r="AD793">
            <v>832233.87875000003</v>
          </cell>
          <cell r="AE793">
            <v>910117.0479166666</v>
          </cell>
          <cell r="AF793">
            <v>947558.57000000018</v>
          </cell>
          <cell r="AG793">
            <v>944678.45000000007</v>
          </cell>
          <cell r="AH793">
            <v>941798.33000000007</v>
          </cell>
          <cell r="AI793">
            <v>938918.21</v>
          </cell>
          <cell r="AJ793">
            <v>936038.08999999985</v>
          </cell>
          <cell r="AK793">
            <v>933157.96999999986</v>
          </cell>
          <cell r="AL793">
            <v>930277.84999999974</v>
          </cell>
          <cell r="AM793">
            <v>927397.7300000001</v>
          </cell>
          <cell r="AN793">
            <v>924517.61</v>
          </cell>
          <cell r="AO793">
            <v>921637.49000000011</v>
          </cell>
          <cell r="AR793" t="str">
            <v>2</v>
          </cell>
        </row>
        <row r="794">
          <cell r="R794">
            <v>2866105.69</v>
          </cell>
          <cell r="S794">
            <v>2857286.9</v>
          </cell>
          <cell r="T794">
            <v>2848468.11</v>
          </cell>
          <cell r="U794">
            <v>2839649.32</v>
          </cell>
          <cell r="V794">
            <v>2830830.53</v>
          </cell>
          <cell r="W794">
            <v>2822011.74</v>
          </cell>
          <cell r="X794">
            <v>2813192.95</v>
          </cell>
          <cell r="Y794">
            <v>2804374.16</v>
          </cell>
          <cell r="Z794">
            <v>2795555.37</v>
          </cell>
          <cell r="AA794">
            <v>2786736.58</v>
          </cell>
          <cell r="AB794">
            <v>2777917.79</v>
          </cell>
          <cell r="AC794">
            <v>2769099</v>
          </cell>
          <cell r="AD794">
            <v>2548261.9329166664</v>
          </cell>
          <cell r="AE794">
            <v>2786736.6241666665</v>
          </cell>
          <cell r="AF794">
            <v>2901380.8499999996</v>
          </cell>
          <cell r="AG794">
            <v>2892562.06</v>
          </cell>
          <cell r="AH794">
            <v>2883743.27</v>
          </cell>
          <cell r="AI794">
            <v>2874924.4800000004</v>
          </cell>
          <cell r="AJ794">
            <v>2866105.69</v>
          </cell>
          <cell r="AK794">
            <v>2857286.9000000004</v>
          </cell>
          <cell r="AL794">
            <v>2848468.11</v>
          </cell>
          <cell r="AM794">
            <v>2839649.3200000003</v>
          </cell>
          <cell r="AN794">
            <v>2830830.5300000007</v>
          </cell>
          <cell r="AO794">
            <v>2822011.74</v>
          </cell>
          <cell r="AR794" t="str">
            <v>2</v>
          </cell>
        </row>
        <row r="795">
          <cell r="R795">
            <v>874732.25</v>
          </cell>
          <cell r="S795">
            <v>872040.77</v>
          </cell>
          <cell r="T795">
            <v>869349.29</v>
          </cell>
          <cell r="U795">
            <v>866657.81</v>
          </cell>
          <cell r="V795">
            <v>863966.33</v>
          </cell>
          <cell r="W795">
            <v>861274.85</v>
          </cell>
          <cell r="X795">
            <v>858583.37</v>
          </cell>
          <cell r="Y795">
            <v>855891.89</v>
          </cell>
          <cell r="Z795">
            <v>853200.41</v>
          </cell>
          <cell r="AA795">
            <v>850508.93</v>
          </cell>
          <cell r="AB795">
            <v>847817.45</v>
          </cell>
          <cell r="AC795">
            <v>845125.97</v>
          </cell>
          <cell r="AD795">
            <v>738626.66874999984</v>
          </cell>
          <cell r="AE795">
            <v>811408.87791666656</v>
          </cell>
          <cell r="AF795">
            <v>865948.16999999993</v>
          </cell>
          <cell r="AG795">
            <v>882806.69</v>
          </cell>
          <cell r="AH795">
            <v>880115.21</v>
          </cell>
          <cell r="AI795">
            <v>877423.73</v>
          </cell>
          <cell r="AJ795">
            <v>874732.24999999988</v>
          </cell>
          <cell r="AK795">
            <v>872040.7699999999</v>
          </cell>
          <cell r="AL795">
            <v>869349.29</v>
          </cell>
          <cell r="AM795">
            <v>866657.81</v>
          </cell>
          <cell r="AN795">
            <v>863966.33</v>
          </cell>
          <cell r="AO795">
            <v>861274.85</v>
          </cell>
          <cell r="AR795" t="str">
            <v>2</v>
          </cell>
        </row>
        <row r="796">
          <cell r="R796">
            <v>20444.53</v>
          </cell>
          <cell r="S796">
            <v>20349.439999999999</v>
          </cell>
          <cell r="T796">
            <v>20254.349999999999</v>
          </cell>
          <cell r="U796">
            <v>20159.259999999998</v>
          </cell>
          <cell r="V796">
            <v>20064.169999999998</v>
          </cell>
          <cell r="W796">
            <v>19969.080000000002</v>
          </cell>
          <cell r="X796">
            <v>19873.990000000002</v>
          </cell>
          <cell r="Y796">
            <v>19778.900000000001</v>
          </cell>
          <cell r="Z796">
            <v>19683.810000000001</v>
          </cell>
          <cell r="AA796">
            <v>19588.72</v>
          </cell>
          <cell r="AB796">
            <v>19493.63</v>
          </cell>
          <cell r="AC796">
            <v>19398.54</v>
          </cell>
          <cell r="AD796">
            <v>18324.828749999997</v>
          </cell>
          <cell r="AE796">
            <v>20024.577499999996</v>
          </cell>
          <cell r="AF796">
            <v>20824.907916666667</v>
          </cell>
          <cell r="AG796">
            <v>20729.8</v>
          </cell>
          <cell r="AH796">
            <v>20634.71</v>
          </cell>
          <cell r="AI796">
            <v>20539.62</v>
          </cell>
          <cell r="AJ796">
            <v>20444.530000000002</v>
          </cell>
          <cell r="AK796">
            <v>20349.440000000002</v>
          </cell>
          <cell r="AL796">
            <v>20254.350000000002</v>
          </cell>
          <cell r="AM796">
            <v>20159.259999999998</v>
          </cell>
          <cell r="AN796">
            <v>20064.169999999998</v>
          </cell>
          <cell r="AO796">
            <v>19969.080000000002</v>
          </cell>
          <cell r="AR796" t="str">
            <v>2</v>
          </cell>
        </row>
        <row r="797">
          <cell r="R797">
            <v>47703.33</v>
          </cell>
          <cell r="S797">
            <v>47481.45</v>
          </cell>
          <cell r="T797">
            <v>47259.57</v>
          </cell>
          <cell r="U797">
            <v>47037.69</v>
          </cell>
          <cell r="V797">
            <v>46815.81</v>
          </cell>
          <cell r="W797">
            <v>46593.93</v>
          </cell>
          <cell r="X797">
            <v>46372.05</v>
          </cell>
          <cell r="Y797">
            <v>46150.17</v>
          </cell>
          <cell r="Z797">
            <v>45928.29</v>
          </cell>
          <cell r="AA797">
            <v>45706.41</v>
          </cell>
          <cell r="AB797">
            <v>45484.53</v>
          </cell>
          <cell r="AC797">
            <v>45262.65</v>
          </cell>
          <cell r="AD797">
            <v>42757.446249999986</v>
          </cell>
          <cell r="AE797">
            <v>46723.478749999987</v>
          </cell>
          <cell r="AF797">
            <v>48590.891249999993</v>
          </cell>
          <cell r="AG797">
            <v>48368.97</v>
          </cell>
          <cell r="AH797">
            <v>48147.09</v>
          </cell>
          <cell r="AI797">
            <v>47925.21</v>
          </cell>
          <cell r="AJ797">
            <v>47703.329999999994</v>
          </cell>
          <cell r="AK797">
            <v>47481.450000000004</v>
          </cell>
          <cell r="AL797">
            <v>47259.57</v>
          </cell>
          <cell r="AM797">
            <v>47037.69</v>
          </cell>
          <cell r="AN797">
            <v>46815.81</v>
          </cell>
          <cell r="AO797">
            <v>46593.93</v>
          </cell>
          <cell r="AR797" t="str">
            <v>2</v>
          </cell>
        </row>
        <row r="798">
          <cell r="R798">
            <v>19666.150000000001</v>
          </cell>
          <cell r="S798">
            <v>19161.89</v>
          </cell>
          <cell r="T798">
            <v>18657.63</v>
          </cell>
          <cell r="U798">
            <v>18153.37</v>
          </cell>
          <cell r="V798">
            <v>17649.11</v>
          </cell>
          <cell r="W798">
            <v>17144.849999999999</v>
          </cell>
          <cell r="X798">
            <v>16640.59</v>
          </cell>
          <cell r="Y798">
            <v>16136.33</v>
          </cell>
          <cell r="Z798">
            <v>15632.07</v>
          </cell>
          <cell r="AA798">
            <v>15127.81</v>
          </cell>
          <cell r="AB798">
            <v>14623.55</v>
          </cell>
          <cell r="AC798">
            <v>14119.29</v>
          </cell>
          <cell r="AD798">
            <v>19519.072916666668</v>
          </cell>
          <cell r="AE798">
            <v>21136.907916666667</v>
          </cell>
          <cell r="AF798">
            <v>21683.19</v>
          </cell>
          <cell r="AG798">
            <v>21178.930000000004</v>
          </cell>
          <cell r="AH798">
            <v>20674.669999999998</v>
          </cell>
          <cell r="AI798">
            <v>20170.41</v>
          </cell>
          <cell r="AJ798">
            <v>19666.149999999998</v>
          </cell>
          <cell r="AK798">
            <v>19161.89</v>
          </cell>
          <cell r="AL798">
            <v>18657.63</v>
          </cell>
          <cell r="AM798">
            <v>18153.37</v>
          </cell>
          <cell r="AN798">
            <v>17649.11</v>
          </cell>
          <cell r="AO798">
            <v>17144.849999999999</v>
          </cell>
          <cell r="AR798" t="str">
            <v>2</v>
          </cell>
        </row>
        <row r="799">
          <cell r="R799">
            <v>1161192.58</v>
          </cell>
          <cell r="S799">
            <v>1155985.44</v>
          </cell>
          <cell r="T799">
            <v>1150778.3</v>
          </cell>
          <cell r="U799">
            <v>1145571.1599999999</v>
          </cell>
          <cell r="V799">
            <v>1140364.02</v>
          </cell>
          <cell r="W799">
            <v>1135156.8799999999</v>
          </cell>
          <cell r="X799">
            <v>1129949.74</v>
          </cell>
          <cell r="Y799">
            <v>1124742.6000000001</v>
          </cell>
          <cell r="Z799">
            <v>1119535.46</v>
          </cell>
          <cell r="AA799">
            <v>1114328.32</v>
          </cell>
          <cell r="AB799">
            <v>1109121.18</v>
          </cell>
          <cell r="AC799">
            <v>1103914.04</v>
          </cell>
          <cell r="AD799">
            <v>838132.8308333332</v>
          </cell>
          <cell r="AE799">
            <v>934681.91500000004</v>
          </cell>
          <cell r="AF799">
            <v>1030797.0708333333</v>
          </cell>
          <cell r="AG799">
            <v>1126478.2983333333</v>
          </cell>
          <cell r="AH799">
            <v>1171606.8599999999</v>
          </cell>
          <cell r="AI799">
            <v>1166399.72</v>
          </cell>
          <cell r="AJ799">
            <v>1161192.5799999998</v>
          </cell>
          <cell r="AK799">
            <v>1155985.4399999997</v>
          </cell>
          <cell r="AL799">
            <v>1150778.3</v>
          </cell>
          <cell r="AM799">
            <v>1145571.1600000001</v>
          </cell>
          <cell r="AN799">
            <v>1140364.0199999998</v>
          </cell>
          <cell r="AO799">
            <v>1135156.8799999999</v>
          </cell>
          <cell r="AR799" t="str">
            <v>2</v>
          </cell>
        </row>
        <row r="800">
          <cell r="R800">
            <v>881315.65</v>
          </cell>
          <cell r="S800">
            <v>873079.06</v>
          </cell>
          <cell r="T800">
            <v>864842.47</v>
          </cell>
          <cell r="U800">
            <v>856605.88</v>
          </cell>
          <cell r="V800">
            <v>848369.29</v>
          </cell>
          <cell r="W800">
            <v>840132.7</v>
          </cell>
          <cell r="X800">
            <v>831896.11</v>
          </cell>
          <cell r="Y800">
            <v>823659.52000000002</v>
          </cell>
          <cell r="Z800">
            <v>815422.93</v>
          </cell>
          <cell r="AA800">
            <v>807186.34</v>
          </cell>
          <cell r="AB800">
            <v>798949.75</v>
          </cell>
          <cell r="AC800">
            <v>790713.16</v>
          </cell>
          <cell r="AD800">
            <v>648628.38458333339</v>
          </cell>
          <cell r="AE800">
            <v>721728.16416666668</v>
          </cell>
          <cell r="AF800">
            <v>794141.56124999991</v>
          </cell>
          <cell r="AG800">
            <v>865868.57583333331</v>
          </cell>
          <cell r="AH800">
            <v>897615.51125000033</v>
          </cell>
          <cell r="AI800">
            <v>889552.24000000011</v>
          </cell>
          <cell r="AJ800">
            <v>881315.64999999991</v>
          </cell>
          <cell r="AK800">
            <v>873079.06</v>
          </cell>
          <cell r="AL800">
            <v>864842.47000000009</v>
          </cell>
          <cell r="AM800">
            <v>856605.88</v>
          </cell>
          <cell r="AN800">
            <v>848369.29</v>
          </cell>
          <cell r="AO800">
            <v>840132.69999999984</v>
          </cell>
          <cell r="AR800" t="str">
            <v>2</v>
          </cell>
        </row>
        <row r="801">
          <cell r="R801">
            <v>126114.69</v>
          </cell>
          <cell r="S801">
            <v>124827.81</v>
          </cell>
          <cell r="T801">
            <v>123540.93</v>
          </cell>
          <cell r="U801">
            <v>122254.05</v>
          </cell>
          <cell r="V801">
            <v>120967.17</v>
          </cell>
          <cell r="W801">
            <v>119680.29</v>
          </cell>
          <cell r="X801">
            <v>118393.41</v>
          </cell>
          <cell r="Y801">
            <v>117106.53</v>
          </cell>
          <cell r="Z801">
            <v>115819.65</v>
          </cell>
          <cell r="AA801">
            <v>114532.77</v>
          </cell>
          <cell r="AB801">
            <v>113245.89</v>
          </cell>
          <cell r="AC801">
            <v>111959.01</v>
          </cell>
          <cell r="AD801">
            <v>93040.496249999982</v>
          </cell>
          <cell r="AE801">
            <v>103496.43374999998</v>
          </cell>
          <cell r="AF801">
            <v>113845.13124999999</v>
          </cell>
          <cell r="AG801">
            <v>124086.58874999998</v>
          </cell>
          <cell r="AH801">
            <v>128612.75874999999</v>
          </cell>
          <cell r="AI801">
            <v>127401.56999999999</v>
          </cell>
          <cell r="AJ801">
            <v>126114.69</v>
          </cell>
          <cell r="AK801">
            <v>124827.81</v>
          </cell>
          <cell r="AL801">
            <v>123540.93</v>
          </cell>
          <cell r="AM801">
            <v>122254.05</v>
          </cell>
          <cell r="AN801">
            <v>120967.17</v>
          </cell>
          <cell r="AO801">
            <v>119680.29</v>
          </cell>
          <cell r="AR801" t="str">
            <v>2</v>
          </cell>
        </row>
        <row r="802">
          <cell r="R802">
            <v>207791.71</v>
          </cell>
          <cell r="S802">
            <v>206903.72</v>
          </cell>
          <cell r="T802">
            <v>206015.73</v>
          </cell>
          <cell r="U802">
            <v>205127.74</v>
          </cell>
          <cell r="V802">
            <v>204239.75</v>
          </cell>
          <cell r="W802">
            <v>203351.76</v>
          </cell>
          <cell r="X802">
            <v>202463.77</v>
          </cell>
          <cell r="Y802">
            <v>201575.78</v>
          </cell>
          <cell r="Z802">
            <v>200687.79</v>
          </cell>
          <cell r="AA802">
            <v>199799.8</v>
          </cell>
          <cell r="AB802">
            <v>198911.81</v>
          </cell>
          <cell r="AC802">
            <v>198023.82</v>
          </cell>
          <cell r="AD802">
            <v>96347.854583333319</v>
          </cell>
          <cell r="AE802">
            <v>113626.83083333333</v>
          </cell>
          <cell r="AF802">
            <v>130831.80791666666</v>
          </cell>
          <cell r="AG802">
            <v>147962.7858333333</v>
          </cell>
          <cell r="AH802">
            <v>165019.76458333331</v>
          </cell>
          <cell r="AI802">
            <v>182002.74416666664</v>
          </cell>
          <cell r="AJ802">
            <v>198911.72458333327</v>
          </cell>
          <cell r="AK802">
            <v>206903.72</v>
          </cell>
          <cell r="AL802">
            <v>206015.72999999998</v>
          </cell>
          <cell r="AM802">
            <v>205127.74</v>
          </cell>
          <cell r="AN802">
            <v>204239.75</v>
          </cell>
          <cell r="AO802">
            <v>203351.76</v>
          </cell>
          <cell r="AR802" t="str">
            <v>2</v>
          </cell>
        </row>
        <row r="803">
          <cell r="Y803">
            <v>2264759.31</v>
          </cell>
          <cell r="Z803">
            <v>2161815.71</v>
          </cell>
          <cell r="AA803">
            <v>2058872.11</v>
          </cell>
          <cell r="AB803">
            <v>1955928.51</v>
          </cell>
          <cell r="AC803">
            <v>1852984.91</v>
          </cell>
          <cell r="AJ803">
            <v>0</v>
          </cell>
          <cell r="AK803">
            <v>94364.971250000002</v>
          </cell>
          <cell r="AL803">
            <v>278805.59708333336</v>
          </cell>
          <cell r="AM803">
            <v>454667.58958333329</v>
          </cell>
          <cell r="AN803">
            <v>621950.94874999998</v>
          </cell>
          <cell r="AO803">
            <v>780655.67458333343</v>
          </cell>
          <cell r="AR803" t="str">
            <v>2</v>
          </cell>
        </row>
        <row r="804">
          <cell r="R804">
            <v>-1264872.97</v>
          </cell>
          <cell r="S804">
            <v>-4362046.3899999997</v>
          </cell>
          <cell r="T804">
            <v>-5712635.0700000003</v>
          </cell>
          <cell r="U804">
            <v>-3875780.58</v>
          </cell>
          <cell r="V804">
            <v>-522519</v>
          </cell>
          <cell r="W804">
            <v>3766785.04</v>
          </cell>
          <cell r="X804">
            <v>8723362.9900000002</v>
          </cell>
          <cell r="Y804">
            <v>13464257.470000001</v>
          </cell>
          <cell r="Z804">
            <v>17594509.640000001</v>
          </cell>
          <cell r="AA804">
            <v>14864994.720000001</v>
          </cell>
          <cell r="AB804">
            <v>13536491.4</v>
          </cell>
          <cell r="AC804">
            <v>10162336.460000001</v>
          </cell>
          <cell r="AD804">
            <v>4461830.4187500002</v>
          </cell>
          <cell r="AE804">
            <v>4276866.7458333336</v>
          </cell>
          <cell r="AF804">
            <v>4106441.5562500004</v>
          </cell>
          <cell r="AG804">
            <v>4024250.0791666671</v>
          </cell>
          <cell r="AH804">
            <v>4095760.8208333333</v>
          </cell>
          <cell r="AI804">
            <v>4200439.2745833332</v>
          </cell>
          <cell r="AJ804">
            <v>4278888.9104166673</v>
          </cell>
          <cell r="AK804">
            <v>4367535.0904166671</v>
          </cell>
          <cell r="AL804">
            <v>4447986.7954166671</v>
          </cell>
          <cell r="AM804">
            <v>4549159.8104166659</v>
          </cell>
          <cell r="AN804">
            <v>4829179.2725</v>
          </cell>
          <cell r="AO804">
            <v>5283406.0766666671</v>
          </cell>
          <cell r="AR804" t="str">
            <v>44</v>
          </cell>
        </row>
        <row r="805">
          <cell r="R805">
            <v>-2572899.31</v>
          </cell>
          <cell r="S805">
            <v>3961806.21</v>
          </cell>
          <cell r="T805">
            <v>7404319.6699999999</v>
          </cell>
          <cell r="U805">
            <v>7171842.9199999999</v>
          </cell>
          <cell r="V805">
            <v>7537093.7199999997</v>
          </cell>
          <cell r="W805">
            <v>3000815.09</v>
          </cell>
          <cell r="X805">
            <v>3451965.4</v>
          </cell>
          <cell r="Y805">
            <v>1763377.59</v>
          </cell>
          <cell r="Z805">
            <v>251101.93</v>
          </cell>
          <cell r="AA805">
            <v>-10988772.52</v>
          </cell>
          <cell r="AB805">
            <v>-2659079.7999999998</v>
          </cell>
          <cell r="AC805">
            <v>2211914.21</v>
          </cell>
          <cell r="AD805">
            <v>1389425.950833333</v>
          </cell>
          <cell r="AE805">
            <v>594470.3541666664</v>
          </cell>
          <cell r="AF805">
            <v>-1056617.1012500005</v>
          </cell>
          <cell r="AG805">
            <v>-2136287.6845833338</v>
          </cell>
          <cell r="AH805">
            <v>-1738748.87</v>
          </cell>
          <cell r="AI805">
            <v>-1542109.1616666671</v>
          </cell>
          <cell r="AJ805">
            <v>-1425033.3700000003</v>
          </cell>
          <cell r="AK805">
            <v>-945979.55291666661</v>
          </cell>
          <cell r="AL805">
            <v>-258651.9512500003</v>
          </cell>
          <cell r="AM805">
            <v>65826.486249999914</v>
          </cell>
          <cell r="AN805">
            <v>391177.25541666645</v>
          </cell>
          <cell r="AO805">
            <v>1213572.8474999999</v>
          </cell>
          <cell r="AR805" t="str">
            <v>44</v>
          </cell>
        </row>
        <row r="806">
          <cell r="R806">
            <v>0</v>
          </cell>
          <cell r="S806">
            <v>0</v>
          </cell>
          <cell r="T806">
            <v>0</v>
          </cell>
          <cell r="U806">
            <v>0</v>
          </cell>
          <cell r="V806">
            <v>0</v>
          </cell>
          <cell r="W806">
            <v>0</v>
          </cell>
          <cell r="X806">
            <v>0</v>
          </cell>
          <cell r="Y806">
            <v>0</v>
          </cell>
          <cell r="Z806">
            <v>0</v>
          </cell>
          <cell r="AA806">
            <v>0</v>
          </cell>
          <cell r="AB806">
            <v>0</v>
          </cell>
          <cell r="AC806">
            <v>0</v>
          </cell>
          <cell r="AD806">
            <v>0</v>
          </cell>
          <cell r="AE806">
            <v>0</v>
          </cell>
          <cell r="AF806">
            <v>0</v>
          </cell>
          <cell r="AG806">
            <v>0</v>
          </cell>
          <cell r="AH806">
            <v>0</v>
          </cell>
          <cell r="AI806">
            <v>0</v>
          </cell>
          <cell r="AJ806">
            <v>0</v>
          </cell>
          <cell r="AK806">
            <v>0</v>
          </cell>
          <cell r="AL806">
            <v>0</v>
          </cell>
          <cell r="AM806">
            <v>0</v>
          </cell>
          <cell r="AN806">
            <v>0</v>
          </cell>
          <cell r="AO806">
            <v>0</v>
          </cell>
          <cell r="AR806" t="str">
            <v>44</v>
          </cell>
        </row>
        <row r="807">
          <cell r="R807">
            <v>0</v>
          </cell>
          <cell r="S807">
            <v>0</v>
          </cell>
          <cell r="T807">
            <v>0</v>
          </cell>
          <cell r="U807">
            <v>0</v>
          </cell>
          <cell r="V807">
            <v>0</v>
          </cell>
          <cell r="W807">
            <v>0</v>
          </cell>
          <cell r="X807">
            <v>0</v>
          </cell>
          <cell r="Y807">
            <v>0</v>
          </cell>
          <cell r="Z807">
            <v>0</v>
          </cell>
          <cell r="AA807">
            <v>0</v>
          </cell>
          <cell r="AB807">
            <v>0</v>
          </cell>
          <cell r="AC807">
            <v>0</v>
          </cell>
          <cell r="AD807">
            <v>-25158116.232083332</v>
          </cell>
          <cell r="AE807">
            <v>-18588298.095416665</v>
          </cell>
          <cell r="AF807">
            <v>-12670561.45875</v>
          </cell>
          <cell r="AG807">
            <v>-8882629.1079166681</v>
          </cell>
          <cell r="AH807">
            <v>-7010535.1887499997</v>
          </cell>
          <cell r="AI807">
            <v>-5279475.4616666669</v>
          </cell>
          <cell r="AJ807">
            <v>-3641417.8649999998</v>
          </cell>
          <cell r="AK807">
            <v>-2106607.875</v>
          </cell>
          <cell r="AL807">
            <v>-685021.81625000003</v>
          </cell>
          <cell r="AM807">
            <v>0</v>
          </cell>
          <cell r="AN807">
            <v>0</v>
          </cell>
          <cell r="AO807">
            <v>0</v>
          </cell>
          <cell r="AR807" t="str">
            <v>44</v>
          </cell>
        </row>
        <row r="808">
          <cell r="R808">
            <v>-57127.09</v>
          </cell>
          <cell r="S808">
            <v>-64587.839999999997</v>
          </cell>
          <cell r="T808">
            <v>-50751.29</v>
          </cell>
          <cell r="U808">
            <v>-26433.79</v>
          </cell>
          <cell r="V808">
            <v>-2029.15</v>
          </cell>
          <cell r="W808">
            <v>22253.21</v>
          </cell>
          <cell r="X808">
            <v>45901.53</v>
          </cell>
          <cell r="Y808">
            <v>57443.71</v>
          </cell>
          <cell r="Z808">
            <v>63075.39</v>
          </cell>
          <cell r="AA808">
            <v>-20692.36</v>
          </cell>
          <cell r="AB808">
            <v>-58304.57</v>
          </cell>
          <cell r="AC808">
            <v>-67271.839999999997</v>
          </cell>
          <cell r="AD808">
            <v>2964.9704166666611</v>
          </cell>
          <cell r="AE808">
            <v>28272.577500000014</v>
          </cell>
          <cell r="AF808">
            <v>50459.491250000014</v>
          </cell>
          <cell r="AG808">
            <v>54243.098333333335</v>
          </cell>
          <cell r="AH808">
            <v>41942.508750000015</v>
          </cell>
          <cell r="AI808">
            <v>30903.953333333335</v>
          </cell>
          <cell r="AJ808">
            <v>21011.787499999999</v>
          </cell>
          <cell r="AK808">
            <v>12086.144583333333</v>
          </cell>
          <cell r="AL808">
            <v>4826.9087499999978</v>
          </cell>
          <cell r="AM808">
            <v>-1037.4437500000004</v>
          </cell>
          <cell r="AN808">
            <v>-6793.2791666666699</v>
          </cell>
          <cell r="AO808">
            <v>-11449.859583333337</v>
          </cell>
          <cell r="AR808" t="str">
            <v>44</v>
          </cell>
        </row>
        <row r="809">
          <cell r="R809">
            <v>140992.14000000001</v>
          </cell>
          <cell r="S809">
            <v>127129.2</v>
          </cell>
          <cell r="T809">
            <v>107721.89</v>
          </cell>
          <cell r="U809">
            <v>94979.6</v>
          </cell>
          <cell r="V809">
            <v>93204.47</v>
          </cell>
          <cell r="W809">
            <v>105588.42</v>
          </cell>
          <cell r="X809">
            <v>135223.96</v>
          </cell>
          <cell r="Y809">
            <v>180965.55</v>
          </cell>
          <cell r="Z809">
            <v>238810.52</v>
          </cell>
          <cell r="AA809">
            <v>211545.51</v>
          </cell>
          <cell r="AB809">
            <v>242331.51999999999</v>
          </cell>
          <cell r="AC809">
            <v>278754.44</v>
          </cell>
          <cell r="AD809">
            <v>58367.830833333333</v>
          </cell>
          <cell r="AE809">
            <v>65410.108750000007</v>
          </cell>
          <cell r="AF809">
            <v>72005.412083333329</v>
          </cell>
          <cell r="AG809">
            <v>79740.68541666666</v>
          </cell>
          <cell r="AH809">
            <v>89078.841666666674</v>
          </cell>
          <cell r="AI809">
            <v>98762.244166666685</v>
          </cell>
          <cell r="AJ809">
            <v>108614.41875</v>
          </cell>
          <cell r="AK809">
            <v>118590.27499999998</v>
          </cell>
          <cell r="AL809">
            <v>128583.565</v>
          </cell>
          <cell r="AM809">
            <v>138117.005</v>
          </cell>
          <cell r="AN809">
            <v>147331.42166666666</v>
          </cell>
          <cell r="AO809">
            <v>157542.88541666666</v>
          </cell>
          <cell r="AR809" t="str">
            <v>44</v>
          </cell>
        </row>
        <row r="810">
          <cell r="R810">
            <v>2364217.3199999998</v>
          </cell>
          <cell r="S810">
            <v>1761877.23</v>
          </cell>
          <cell r="T810">
            <v>1269914.73</v>
          </cell>
          <cell r="U810">
            <v>996069.21</v>
          </cell>
          <cell r="V810">
            <v>773946.05</v>
          </cell>
          <cell r="W810">
            <v>618568.95999999996</v>
          </cell>
          <cell r="X810">
            <v>488557.3</v>
          </cell>
          <cell r="Y810">
            <v>344561.77</v>
          </cell>
          <cell r="Z810">
            <v>155887.6</v>
          </cell>
          <cell r="AA810">
            <v>5173374.72</v>
          </cell>
          <cell r="AB810">
            <v>4551586.37</v>
          </cell>
          <cell r="AC810">
            <v>3782238.7</v>
          </cell>
          <cell r="AD810">
            <v>1045539.3366666666</v>
          </cell>
          <cell r="AE810">
            <v>1217459.9429166666</v>
          </cell>
          <cell r="AF810">
            <v>1343784.6079166667</v>
          </cell>
          <cell r="AG810">
            <v>1438200.6054166667</v>
          </cell>
          <cell r="AH810">
            <v>1511951.24125</v>
          </cell>
          <cell r="AI810">
            <v>1569972.7000000002</v>
          </cell>
          <cell r="AJ810">
            <v>1616102.9608333334</v>
          </cell>
          <cell r="AK810">
            <v>1650816.2554166671</v>
          </cell>
          <cell r="AL810">
            <v>1671668.3125000002</v>
          </cell>
          <cell r="AM810">
            <v>1708304.9762500003</v>
          </cell>
          <cell r="AN810">
            <v>1769645.1033333335</v>
          </cell>
          <cell r="AO810">
            <v>1828788.6066666665</v>
          </cell>
          <cell r="AR810" t="str">
            <v>44</v>
          </cell>
        </row>
        <row r="811">
          <cell r="R811">
            <v>-7379747.9199999999</v>
          </cell>
          <cell r="S811">
            <v>-5498944.75</v>
          </cell>
          <cell r="T811">
            <v>-3919497.08</v>
          </cell>
          <cell r="U811">
            <v>-2994508.02</v>
          </cell>
          <cell r="V811">
            <v>-2252766.73</v>
          </cell>
          <cell r="W811">
            <v>-1712695.28</v>
          </cell>
          <cell r="X811">
            <v>-1264501.17</v>
          </cell>
          <cell r="Y811">
            <v>-762145.56</v>
          </cell>
          <cell r="Z811">
            <v>-131056.25</v>
          </cell>
          <cell r="AA811">
            <v>3670147.74</v>
          </cell>
          <cell r="AB811">
            <v>3247024.92</v>
          </cell>
          <cell r="AC811">
            <v>2720498.24</v>
          </cell>
          <cell r="AD811">
            <v>-3267403.6108333338</v>
          </cell>
          <cell r="AE811">
            <v>-3804015.8054166674</v>
          </cell>
          <cell r="AF811">
            <v>-4196450.8816666668</v>
          </cell>
          <cell r="AG811">
            <v>-4484534.4275000002</v>
          </cell>
          <cell r="AH811">
            <v>-4703170.8754166672</v>
          </cell>
          <cell r="AI811">
            <v>-4868398.4591666674</v>
          </cell>
          <cell r="AJ811">
            <v>-4992448.3112500003</v>
          </cell>
          <cell r="AK811">
            <v>-5076891.9250000007</v>
          </cell>
          <cell r="AL811">
            <v>-5114108.6670833342</v>
          </cell>
          <cell r="AM811">
            <v>-4386755.9637500001</v>
          </cell>
          <cell r="AN811">
            <v>-3022801.9725000001</v>
          </cell>
          <cell r="AO811">
            <v>-1874088.675</v>
          </cell>
          <cell r="AR811" t="str">
            <v>44</v>
          </cell>
        </row>
        <row r="812">
          <cell r="R812">
            <v>0</v>
          </cell>
          <cell r="S812">
            <v>0</v>
          </cell>
          <cell r="T812">
            <v>0</v>
          </cell>
          <cell r="U812">
            <v>0</v>
          </cell>
          <cell r="V812">
            <v>0</v>
          </cell>
          <cell r="W812">
            <v>0</v>
          </cell>
          <cell r="X812">
            <v>0</v>
          </cell>
          <cell r="Y812">
            <v>0</v>
          </cell>
          <cell r="Z812">
            <v>0</v>
          </cell>
          <cell r="AA812">
            <v>0</v>
          </cell>
          <cell r="AB812">
            <v>0</v>
          </cell>
          <cell r="AC812">
            <v>0</v>
          </cell>
          <cell r="AD812">
            <v>0</v>
          </cell>
          <cell r="AE812">
            <v>0</v>
          </cell>
          <cell r="AF812">
            <v>0</v>
          </cell>
          <cell r="AG812">
            <v>0</v>
          </cell>
          <cell r="AH812">
            <v>0</v>
          </cell>
          <cell r="AI812">
            <v>0</v>
          </cell>
          <cell r="AJ812">
            <v>0</v>
          </cell>
          <cell r="AK812">
            <v>0</v>
          </cell>
          <cell r="AL812">
            <v>0</v>
          </cell>
          <cell r="AM812">
            <v>0</v>
          </cell>
          <cell r="AN812">
            <v>0</v>
          </cell>
          <cell r="AO812">
            <v>0</v>
          </cell>
        </row>
        <row r="813">
          <cell r="R813">
            <v>5269627728.3599968</v>
          </cell>
          <cell r="S813">
            <v>5311623829.9799995</v>
          </cell>
          <cell r="T813">
            <v>5254973849.8399973</v>
          </cell>
          <cell r="U813">
            <v>5202890360.1200018</v>
          </cell>
          <cell r="V813">
            <v>5198796705.8000031</v>
          </cell>
          <cell r="W813">
            <v>5156274329.7900038</v>
          </cell>
          <cell r="X813">
            <v>5347915777.9699965</v>
          </cell>
          <cell r="Y813">
            <v>5313557295.0699997</v>
          </cell>
          <cell r="Z813">
            <v>5275417958.2300043</v>
          </cell>
          <cell r="AA813">
            <v>5385977432.8899965</v>
          </cell>
          <cell r="AB813">
            <v>5385667283.6500034</v>
          </cell>
          <cell r="AC813">
            <v>5393609371.0699997</v>
          </cell>
          <cell r="AD813">
            <v>5230477485.534586</v>
          </cell>
          <cell r="AE813">
            <v>5228146323.8500023</v>
          </cell>
          <cell r="AF813">
            <v>5226912960.5612516</v>
          </cell>
          <cell r="AG813">
            <v>5223976800.5541677</v>
          </cell>
          <cell r="AH813">
            <v>5225522741.9020844</v>
          </cell>
          <cell r="AI813">
            <v>5223548998.5008335</v>
          </cell>
          <cell r="AJ813">
            <v>5221209024.9929171</v>
          </cell>
          <cell r="AK813">
            <v>5227843247.4712505</v>
          </cell>
          <cell r="AL813">
            <v>5236267256.3466673</v>
          </cell>
          <cell r="AM813">
            <v>5252183485.0395842</v>
          </cell>
          <cell r="AN813">
            <v>5269706020.076251</v>
          </cell>
          <cell r="AO813">
            <v>5283400789.2787504</v>
          </cell>
        </row>
        <row r="815">
          <cell r="R815">
            <v>-28001959.109999999</v>
          </cell>
          <cell r="S815">
            <v>-50474762.490000002</v>
          </cell>
          <cell r="T815">
            <v>-66898247.82</v>
          </cell>
          <cell r="U815">
            <v>-73464490.469999999</v>
          </cell>
          <cell r="V815">
            <v>-56917330.5</v>
          </cell>
          <cell r="W815">
            <v>-57358595.450000003</v>
          </cell>
          <cell r="X815">
            <v>-59729955.810000002</v>
          </cell>
          <cell r="Y815">
            <v>-63272306.579999998</v>
          </cell>
          <cell r="Z815">
            <v>-67005730.189999998</v>
          </cell>
          <cell r="AA815">
            <v>-77307902.689999998</v>
          </cell>
          <cell r="AB815">
            <v>-98553496.950000003</v>
          </cell>
          <cell r="AC815">
            <v>-126192237.68000001</v>
          </cell>
          <cell r="AD815">
            <v>-68579413.074583337</v>
          </cell>
          <cell r="AE815">
            <v>-69549546.896249995</v>
          </cell>
          <cell r="AF815">
            <v>-70972168.355833337</v>
          </cell>
          <cell r="AG815">
            <v>-72350151.284166679</v>
          </cell>
          <cell r="AH815">
            <v>-72620128.228333339</v>
          </cell>
          <cell r="AI815">
            <v>-71863878.768333346</v>
          </cell>
          <cell r="AJ815">
            <v>-71073573.924583346</v>
          </cell>
          <cell r="AK815">
            <v>-70434819.430833325</v>
          </cell>
          <cell r="AL815">
            <v>-69730050.900416672</v>
          </cell>
          <cell r="AM815">
            <v>-69152113.549999997</v>
          </cell>
          <cell r="AN815">
            <v>-68784105.231666669</v>
          </cell>
          <cell r="AO815">
            <v>-68666977.160416663</v>
          </cell>
          <cell r="AR815" t="str">
            <v>8b</v>
          </cell>
        </row>
        <row r="816">
          <cell r="Z816">
            <v>13216433.33</v>
          </cell>
          <cell r="AA816">
            <v>13216433.33</v>
          </cell>
          <cell r="AB816">
            <v>13216433.33</v>
          </cell>
          <cell r="AC816">
            <v>13657433.33</v>
          </cell>
          <cell r="AK816">
            <v>0</v>
          </cell>
          <cell r="AL816">
            <v>550684.7220833333</v>
          </cell>
          <cell r="AM816">
            <v>1652054.16625</v>
          </cell>
          <cell r="AN816">
            <v>2753423.6104166666</v>
          </cell>
          <cell r="AO816">
            <v>3873168.0545833334</v>
          </cell>
          <cell r="AR816" t="str">
            <v>50a</v>
          </cell>
        </row>
        <row r="817">
          <cell r="R817">
            <v>0</v>
          </cell>
          <cell r="S817">
            <v>0</v>
          </cell>
          <cell r="T817">
            <v>0</v>
          </cell>
          <cell r="U817">
            <v>0</v>
          </cell>
          <cell r="V817">
            <v>4840000</v>
          </cell>
          <cell r="W817">
            <v>5526000</v>
          </cell>
          <cell r="X817">
            <v>4487000</v>
          </cell>
          <cell r="Y817">
            <v>4804000</v>
          </cell>
          <cell r="Z817">
            <v>4684000</v>
          </cell>
          <cell r="AA817">
            <v>3104000</v>
          </cell>
          <cell r="AB817">
            <v>2494000</v>
          </cell>
          <cell r="AC817">
            <v>1846000</v>
          </cell>
          <cell r="AD817">
            <v>0</v>
          </cell>
          <cell r="AE817">
            <v>0</v>
          </cell>
          <cell r="AF817">
            <v>0</v>
          </cell>
          <cell r="AG817">
            <v>0</v>
          </cell>
          <cell r="AH817">
            <v>201666.66666666666</v>
          </cell>
          <cell r="AI817">
            <v>633583.33333333337</v>
          </cell>
          <cell r="AJ817">
            <v>1050791.6666666667</v>
          </cell>
          <cell r="AK817">
            <v>1437916.6666666667</v>
          </cell>
          <cell r="AL817">
            <v>1833250</v>
          </cell>
          <cell r="AM817">
            <v>2157750</v>
          </cell>
          <cell r="AN817">
            <v>2391000</v>
          </cell>
          <cell r="AO817">
            <v>2571833.3333333335</v>
          </cell>
          <cell r="AQ817" t="str">
            <v>37a</v>
          </cell>
          <cell r="AR817" t="str">
            <v>56</v>
          </cell>
        </row>
        <row r="818">
          <cell r="R818">
            <v>50532715</v>
          </cell>
          <cell r="S818">
            <v>50532715</v>
          </cell>
          <cell r="T818">
            <v>50532715</v>
          </cell>
          <cell r="U818">
            <v>50532715</v>
          </cell>
          <cell r="V818">
            <v>50532715</v>
          </cell>
          <cell r="W818">
            <v>50532715</v>
          </cell>
          <cell r="X818">
            <v>50532715</v>
          </cell>
          <cell r="Y818">
            <v>50532715</v>
          </cell>
          <cell r="Z818">
            <v>61170606</v>
          </cell>
          <cell r="AA818">
            <v>61170606</v>
          </cell>
          <cell r="AB818">
            <v>61170606</v>
          </cell>
          <cell r="AC818">
            <v>61170606</v>
          </cell>
          <cell r="AD818">
            <v>48213215</v>
          </cell>
          <cell r="AE818">
            <v>48529881.666666664</v>
          </cell>
          <cell r="AF818">
            <v>48869048.333333336</v>
          </cell>
          <cell r="AG818">
            <v>49179590</v>
          </cell>
          <cell r="AH818">
            <v>49460548.333333336</v>
          </cell>
          <cell r="AI818">
            <v>49697298.333333336</v>
          </cell>
          <cell r="AJ818">
            <v>49888215</v>
          </cell>
          <cell r="AK818">
            <v>50048298.333333336</v>
          </cell>
          <cell r="AL818">
            <v>50646460.458333336</v>
          </cell>
          <cell r="AM818">
            <v>51686493.041666664</v>
          </cell>
          <cell r="AN818">
            <v>52696900.625</v>
          </cell>
          <cell r="AO818">
            <v>53635433.208333336</v>
          </cell>
          <cell r="AR818" t="str">
            <v>42b</v>
          </cell>
        </row>
        <row r="819">
          <cell r="Z819">
            <v>2876367</v>
          </cell>
          <cell r="AA819">
            <v>2876367</v>
          </cell>
          <cell r="AB819">
            <v>2876367</v>
          </cell>
          <cell r="AC819">
            <v>2967367</v>
          </cell>
          <cell r="AK819">
            <v>0</v>
          </cell>
          <cell r="AL819">
            <v>119848.625</v>
          </cell>
          <cell r="AM819">
            <v>359545.875</v>
          </cell>
          <cell r="AN819">
            <v>599243.125</v>
          </cell>
          <cell r="AO819">
            <v>842732.04166666663</v>
          </cell>
          <cell r="AR819" t="str">
            <v>62</v>
          </cell>
        </row>
        <row r="820">
          <cell r="R820">
            <v>0</v>
          </cell>
          <cell r="S820">
            <v>0</v>
          </cell>
          <cell r="T820">
            <v>0</v>
          </cell>
          <cell r="U820">
            <v>0</v>
          </cell>
          <cell r="V820">
            <v>0</v>
          </cell>
          <cell r="W820">
            <v>1085000</v>
          </cell>
          <cell r="X820">
            <v>1085000</v>
          </cell>
          <cell r="Y820">
            <v>1085000</v>
          </cell>
          <cell r="Z820">
            <v>1205000</v>
          </cell>
          <cell r="AA820">
            <v>1205000</v>
          </cell>
          <cell r="AB820">
            <v>1205000</v>
          </cell>
          <cell r="AC820">
            <v>1407000</v>
          </cell>
          <cell r="AD820">
            <v>0</v>
          </cell>
          <cell r="AE820">
            <v>0</v>
          </cell>
          <cell r="AF820">
            <v>0</v>
          </cell>
          <cell r="AG820">
            <v>0</v>
          </cell>
          <cell r="AH820">
            <v>0</v>
          </cell>
          <cell r="AI820">
            <v>45208.333333333336</v>
          </cell>
          <cell r="AJ820">
            <v>135625</v>
          </cell>
          <cell r="AK820">
            <v>226041.66666666666</v>
          </cell>
          <cell r="AL820">
            <v>321458.33333333331</v>
          </cell>
          <cell r="AM820">
            <v>421875</v>
          </cell>
          <cell r="AN820">
            <v>522291.66666666669</v>
          </cell>
          <cell r="AO820">
            <v>631125</v>
          </cell>
          <cell r="AQ820" t="str">
            <v>37c</v>
          </cell>
          <cell r="AR820" t="str">
            <v>56</v>
          </cell>
        </row>
        <row r="821">
          <cell r="R821">
            <v>-1024751.45</v>
          </cell>
          <cell r="S821">
            <v>-1024751.45</v>
          </cell>
          <cell r="T821">
            <v>-1024751.45</v>
          </cell>
          <cell r="U821">
            <v>-1024751.45</v>
          </cell>
          <cell r="V821">
            <v>-1024751.45</v>
          </cell>
          <cell r="W821">
            <v>-1024751.45</v>
          </cell>
          <cell r="X821">
            <v>-1024751.45</v>
          </cell>
          <cell r="Y821">
            <v>-1024751.45</v>
          </cell>
          <cell r="Z821">
            <v>-1024751.45</v>
          </cell>
          <cell r="AA821">
            <v>-1024751.45</v>
          </cell>
          <cell r="AB821">
            <v>-1024751.45</v>
          </cell>
          <cell r="AC821">
            <v>-1024751.45</v>
          </cell>
          <cell r="AD821">
            <v>-1024751.4499999998</v>
          </cell>
          <cell r="AE821">
            <v>-1024751.4499999998</v>
          </cell>
          <cell r="AF821">
            <v>-1024751.4499999998</v>
          </cell>
          <cell r="AG821">
            <v>-1024751.4499999998</v>
          </cell>
          <cell r="AH821">
            <v>-1024751.4499999998</v>
          </cell>
          <cell r="AI821">
            <v>-1024751.4499999998</v>
          </cell>
          <cell r="AJ821">
            <v>-1024751.4499999998</v>
          </cell>
          <cell r="AK821">
            <v>-1024751.4499999998</v>
          </cell>
          <cell r="AL821">
            <v>-1024751.4499999998</v>
          </cell>
          <cell r="AM821">
            <v>-1024751.4499999998</v>
          </cell>
          <cell r="AN821">
            <v>-1024751.4499999998</v>
          </cell>
          <cell r="AO821">
            <v>-1024751.4499999998</v>
          </cell>
          <cell r="AR821" t="str">
            <v>17/21</v>
          </cell>
          <cell r="AS821" t="str">
            <v>10</v>
          </cell>
        </row>
        <row r="822">
          <cell r="R822">
            <v>-663000</v>
          </cell>
          <cell r="S822">
            <v>-714000</v>
          </cell>
          <cell r="T822">
            <v>-765000</v>
          </cell>
          <cell r="U822">
            <v>-816000</v>
          </cell>
          <cell r="V822">
            <v>-867000</v>
          </cell>
          <cell r="W822">
            <v>-918000</v>
          </cell>
          <cell r="X822">
            <v>-969000</v>
          </cell>
          <cell r="Y822">
            <v>-1020000</v>
          </cell>
          <cell r="Z822">
            <v>4221000</v>
          </cell>
          <cell r="AA822">
            <v>4170000</v>
          </cell>
          <cell r="AB822">
            <v>4119000</v>
          </cell>
          <cell r="AC822">
            <v>4068000</v>
          </cell>
          <cell r="AD822">
            <v>-346375</v>
          </cell>
          <cell r="AE822">
            <v>-403750</v>
          </cell>
          <cell r="AF822">
            <v>-459000</v>
          </cell>
          <cell r="AG822">
            <v>-510000</v>
          </cell>
          <cell r="AH822">
            <v>-561000</v>
          </cell>
          <cell r="AI822">
            <v>-612000</v>
          </cell>
          <cell r="AJ822">
            <v>-663000</v>
          </cell>
          <cell r="AK822">
            <v>-714000</v>
          </cell>
          <cell r="AL822">
            <v>-544500</v>
          </cell>
          <cell r="AM822">
            <v>-154500</v>
          </cell>
          <cell r="AN822">
            <v>235500</v>
          </cell>
          <cell r="AO822">
            <v>625500</v>
          </cell>
          <cell r="AR822" t="str">
            <v>62</v>
          </cell>
        </row>
        <row r="823">
          <cell r="R823">
            <v>28917.58</v>
          </cell>
          <cell r="S823">
            <v>27917.58</v>
          </cell>
          <cell r="T823">
            <v>27917.58</v>
          </cell>
          <cell r="U823">
            <v>26917.58</v>
          </cell>
          <cell r="V823">
            <v>25917.58</v>
          </cell>
          <cell r="W823">
            <v>24917.58</v>
          </cell>
          <cell r="X823">
            <v>23917.58</v>
          </cell>
          <cell r="Y823">
            <v>22917.58</v>
          </cell>
          <cell r="Z823">
            <v>22917.58</v>
          </cell>
          <cell r="AA823">
            <v>21917.58</v>
          </cell>
          <cell r="AB823">
            <v>21917.58</v>
          </cell>
          <cell r="AC823">
            <v>20698.580000000002</v>
          </cell>
          <cell r="AD823">
            <v>36167.580000000009</v>
          </cell>
          <cell r="AE823">
            <v>35000.913333333345</v>
          </cell>
          <cell r="AF823">
            <v>33875.913333333345</v>
          </cell>
          <cell r="AG823">
            <v>32792.580000000009</v>
          </cell>
          <cell r="AH823">
            <v>31709.246666666677</v>
          </cell>
          <cell r="AI823">
            <v>30667.580000000013</v>
          </cell>
          <cell r="AJ823">
            <v>29667.580000000013</v>
          </cell>
          <cell r="AK823">
            <v>28667.580000000013</v>
          </cell>
          <cell r="AL823">
            <v>27709.246666666677</v>
          </cell>
          <cell r="AM823">
            <v>26792.580000000013</v>
          </cell>
          <cell r="AN823">
            <v>25917.580000000013</v>
          </cell>
          <cell r="AO823">
            <v>25116.788333333345</v>
          </cell>
          <cell r="AQ823">
            <v>23</v>
          </cell>
          <cell r="AR823" t="str">
            <v>56</v>
          </cell>
        </row>
        <row r="824">
          <cell r="R824">
            <v>80427</v>
          </cell>
          <cell r="S824">
            <v>77427</v>
          </cell>
          <cell r="T824">
            <v>74427</v>
          </cell>
          <cell r="U824">
            <v>71427</v>
          </cell>
          <cell r="V824">
            <v>68427</v>
          </cell>
          <cell r="W824">
            <v>65427</v>
          </cell>
          <cell r="X824">
            <v>62427</v>
          </cell>
          <cell r="Y824">
            <v>59427</v>
          </cell>
          <cell r="Z824">
            <v>56427</v>
          </cell>
          <cell r="AA824">
            <v>53427</v>
          </cell>
          <cell r="AB824">
            <v>50427</v>
          </cell>
          <cell r="AC824">
            <v>48427</v>
          </cell>
          <cell r="AD824">
            <v>97552</v>
          </cell>
          <cell r="AE824">
            <v>94635.333333333328</v>
          </cell>
          <cell r="AF824">
            <v>91718.666666666672</v>
          </cell>
          <cell r="AG824">
            <v>88802</v>
          </cell>
          <cell r="AH824">
            <v>85885.333333333328</v>
          </cell>
          <cell r="AI824">
            <v>82968.666666666672</v>
          </cell>
          <cell r="AJ824">
            <v>80052</v>
          </cell>
          <cell r="AK824">
            <v>77135.333333333328</v>
          </cell>
          <cell r="AL824">
            <v>74218.666666666672</v>
          </cell>
          <cell r="AM824">
            <v>71302</v>
          </cell>
          <cell r="AN824">
            <v>68385.333333333328</v>
          </cell>
          <cell r="AO824">
            <v>65468.666666666664</v>
          </cell>
          <cell r="AQ824">
            <v>24</v>
          </cell>
          <cell r="AR824" t="str">
            <v>56</v>
          </cell>
        </row>
        <row r="825">
          <cell r="R825">
            <v>39210432</v>
          </cell>
          <cell r="S825">
            <v>39244432</v>
          </cell>
          <cell r="T825">
            <v>39378432</v>
          </cell>
          <cell r="U825">
            <v>39463432</v>
          </cell>
          <cell r="V825">
            <v>39902432</v>
          </cell>
          <cell r="W825">
            <v>39692432</v>
          </cell>
          <cell r="X825">
            <v>40078432</v>
          </cell>
          <cell r="Y825">
            <v>40464432</v>
          </cell>
          <cell r="Z825">
            <v>41045560</v>
          </cell>
          <cell r="AA825">
            <v>41510560</v>
          </cell>
          <cell r="AB825">
            <v>41584560</v>
          </cell>
          <cell r="AC825">
            <v>41144560</v>
          </cell>
          <cell r="AD825">
            <v>38902140.333333336</v>
          </cell>
          <cell r="AE825">
            <v>39006265.333333336</v>
          </cell>
          <cell r="AF825">
            <v>39101640.333333336</v>
          </cell>
          <cell r="AG825">
            <v>39191557</v>
          </cell>
          <cell r="AH825">
            <v>39305390.333333336</v>
          </cell>
          <cell r="AI825">
            <v>39430348.666666664</v>
          </cell>
          <cell r="AJ825">
            <v>39539765.333333336</v>
          </cell>
          <cell r="AK825">
            <v>39643348.666666664</v>
          </cell>
          <cell r="AL825">
            <v>39758062.333333336</v>
          </cell>
          <cell r="AM825">
            <v>39889864.666666664</v>
          </cell>
          <cell r="AN825">
            <v>40017042</v>
          </cell>
          <cell r="AO825">
            <v>40151344.333333336</v>
          </cell>
          <cell r="AQ825">
            <v>25</v>
          </cell>
          <cell r="AR825" t="str">
            <v>56</v>
          </cell>
        </row>
        <row r="826">
          <cell r="R826">
            <v>0</v>
          </cell>
          <cell r="S826">
            <v>0</v>
          </cell>
          <cell r="T826">
            <v>0</v>
          </cell>
          <cell r="U826">
            <v>0</v>
          </cell>
          <cell r="V826">
            <v>0</v>
          </cell>
          <cell r="W826">
            <v>0</v>
          </cell>
          <cell r="X826">
            <v>0</v>
          </cell>
          <cell r="Y826">
            <v>0</v>
          </cell>
          <cell r="Z826">
            <v>0</v>
          </cell>
          <cell r="AA826">
            <v>0</v>
          </cell>
          <cell r="AB826">
            <v>0</v>
          </cell>
          <cell r="AC826">
            <v>0</v>
          </cell>
          <cell r="AD826">
            <v>0</v>
          </cell>
          <cell r="AE826">
            <v>0</v>
          </cell>
          <cell r="AF826">
            <v>0</v>
          </cell>
          <cell r="AG826">
            <v>0</v>
          </cell>
          <cell r="AH826">
            <v>0</v>
          </cell>
          <cell r="AI826">
            <v>0</v>
          </cell>
          <cell r="AJ826">
            <v>0</v>
          </cell>
          <cell r="AK826">
            <v>0</v>
          </cell>
          <cell r="AL826">
            <v>0</v>
          </cell>
          <cell r="AM826">
            <v>0</v>
          </cell>
          <cell r="AN826">
            <v>0</v>
          </cell>
          <cell r="AO826">
            <v>0</v>
          </cell>
          <cell r="AR826" t="str">
            <v>8b</v>
          </cell>
        </row>
        <row r="827">
          <cell r="R827">
            <v>-29613000</v>
          </cell>
          <cell r="S827">
            <v>-29774000</v>
          </cell>
          <cell r="T827">
            <v>-29935000</v>
          </cell>
          <cell r="U827">
            <v>-30096000</v>
          </cell>
          <cell r="V827">
            <v>-30257000</v>
          </cell>
          <cell r="W827">
            <v>-30416000</v>
          </cell>
          <cell r="X827">
            <v>-30500000</v>
          </cell>
          <cell r="Y827">
            <v>-30649000</v>
          </cell>
          <cell r="Z827">
            <v>0</v>
          </cell>
          <cell r="AA827">
            <v>0</v>
          </cell>
          <cell r="AB827">
            <v>0</v>
          </cell>
          <cell r="AC827">
            <v>0</v>
          </cell>
          <cell r="AD827">
            <v>-26205708.333333332</v>
          </cell>
          <cell r="AE827">
            <v>-26925791.666666668</v>
          </cell>
          <cell r="AF827">
            <v>-27643208.333333332</v>
          </cell>
          <cell r="AG827">
            <v>-28357958.333333332</v>
          </cell>
          <cell r="AH827">
            <v>-29070041.666666668</v>
          </cell>
          <cell r="AI827">
            <v>-29562375</v>
          </cell>
          <cell r="AJ827">
            <v>-29763583.333333332</v>
          </cell>
          <cell r="AK827">
            <v>-29890250</v>
          </cell>
          <cell r="AL827">
            <v>-28730916.666666668</v>
          </cell>
          <cell r="AM827">
            <v>-26276666.666666668</v>
          </cell>
          <cell r="AN827">
            <v>-23800916.666666668</v>
          </cell>
          <cell r="AO827">
            <v>-21330500</v>
          </cell>
          <cell r="AR827" t="str">
            <v>62</v>
          </cell>
        </row>
        <row r="828">
          <cell r="R828">
            <v>2457000</v>
          </cell>
          <cell r="S828">
            <v>2457000</v>
          </cell>
          <cell r="T828">
            <v>2414000</v>
          </cell>
          <cell r="U828">
            <v>2414000</v>
          </cell>
          <cell r="V828">
            <v>2414000</v>
          </cell>
          <cell r="W828">
            <v>2649000</v>
          </cell>
          <cell r="X828">
            <v>2649000</v>
          </cell>
          <cell r="Y828">
            <v>2649000</v>
          </cell>
          <cell r="Z828">
            <v>2493590</v>
          </cell>
          <cell r="AA828">
            <v>2493590</v>
          </cell>
          <cell r="AB828">
            <v>2493590</v>
          </cell>
          <cell r="AC828">
            <v>2831590</v>
          </cell>
          <cell r="AD828">
            <v>2539375</v>
          </cell>
          <cell r="AE828">
            <v>2533958.3333333335</v>
          </cell>
          <cell r="AF828">
            <v>2528125</v>
          </cell>
          <cell r="AG828">
            <v>2521875</v>
          </cell>
          <cell r="AH828">
            <v>2515625</v>
          </cell>
          <cell r="AI828">
            <v>2527458.3333333335</v>
          </cell>
          <cell r="AJ828">
            <v>2557375</v>
          </cell>
          <cell r="AK828">
            <v>2587291.6666666665</v>
          </cell>
          <cell r="AL828">
            <v>2585774.5833333335</v>
          </cell>
          <cell r="AM828">
            <v>2552823.75</v>
          </cell>
          <cell r="AN828">
            <v>2519872.9166666665</v>
          </cell>
          <cell r="AO828">
            <v>2519005.4166666665</v>
          </cell>
          <cell r="AQ828">
            <v>26</v>
          </cell>
          <cell r="AR828" t="str">
            <v>56</v>
          </cell>
        </row>
        <row r="829">
          <cell r="R829">
            <v>1950018</v>
          </cell>
          <cell r="S829">
            <v>1812018</v>
          </cell>
          <cell r="T829">
            <v>1673018</v>
          </cell>
          <cell r="U829">
            <v>1535018</v>
          </cell>
          <cell r="V829">
            <v>1397018</v>
          </cell>
          <cell r="W829">
            <v>1259018</v>
          </cell>
          <cell r="X829">
            <v>1121018</v>
          </cell>
          <cell r="Y829">
            <v>983018</v>
          </cell>
          <cell r="Z829">
            <v>877892</v>
          </cell>
          <cell r="AA829">
            <v>739892</v>
          </cell>
          <cell r="AB829">
            <v>601892</v>
          </cell>
          <cell r="AC829">
            <v>419892</v>
          </cell>
          <cell r="AD829">
            <v>2327809.6666666665</v>
          </cell>
          <cell r="AE829">
            <v>2234559.6666666665</v>
          </cell>
          <cell r="AF829">
            <v>2141268</v>
          </cell>
          <cell r="AG829">
            <v>2047809.6666666667</v>
          </cell>
          <cell r="AH829">
            <v>1953393</v>
          </cell>
          <cell r="AI829">
            <v>1858143</v>
          </cell>
          <cell r="AJ829">
            <v>1762893</v>
          </cell>
          <cell r="AK829">
            <v>1667226.3333333333</v>
          </cell>
          <cell r="AL829">
            <v>1572512.75</v>
          </cell>
          <cell r="AM829">
            <v>1479002.25</v>
          </cell>
          <cell r="AN829">
            <v>1384366.75</v>
          </cell>
          <cell r="AO829">
            <v>1267022.9166666667</v>
          </cell>
          <cell r="AR829" t="str">
            <v>56</v>
          </cell>
        </row>
        <row r="830">
          <cell r="R830">
            <v>2224000</v>
          </cell>
          <cell r="S830">
            <v>2224000</v>
          </cell>
          <cell r="T830">
            <v>2100000</v>
          </cell>
          <cell r="U830">
            <v>2100000</v>
          </cell>
          <cell r="V830">
            <v>2100000</v>
          </cell>
          <cell r="W830">
            <v>1976000</v>
          </cell>
          <cell r="X830">
            <v>1976000</v>
          </cell>
          <cell r="Y830">
            <v>1976000</v>
          </cell>
          <cell r="Z830">
            <v>1852000</v>
          </cell>
          <cell r="AA830">
            <v>1852000</v>
          </cell>
          <cell r="AB830">
            <v>1852000</v>
          </cell>
          <cell r="AC830">
            <v>1729000</v>
          </cell>
          <cell r="AD830">
            <v>2656250</v>
          </cell>
          <cell r="AE830">
            <v>2615083.3333333335</v>
          </cell>
          <cell r="AF830">
            <v>2568750</v>
          </cell>
          <cell r="AG830">
            <v>2517250</v>
          </cell>
          <cell r="AH830">
            <v>2465750</v>
          </cell>
          <cell r="AI830">
            <v>2409083.3333333335</v>
          </cell>
          <cell r="AJ830">
            <v>2347250</v>
          </cell>
          <cell r="AK830">
            <v>2285416.6666666665</v>
          </cell>
          <cell r="AL830">
            <v>2218416.6666666665</v>
          </cell>
          <cell r="AM830">
            <v>2146250</v>
          </cell>
          <cell r="AN830">
            <v>2074083.3333333333</v>
          </cell>
          <cell r="AO830">
            <v>2017375</v>
          </cell>
          <cell r="AR830" t="str">
            <v>62</v>
          </cell>
        </row>
        <row r="831">
          <cell r="R831">
            <v>699108</v>
          </cell>
          <cell r="S831">
            <v>699108</v>
          </cell>
          <cell r="T831">
            <v>307132</v>
          </cell>
          <cell r="U831">
            <v>307132</v>
          </cell>
          <cell r="V831">
            <v>307132</v>
          </cell>
          <cell r="W831">
            <v>276882</v>
          </cell>
          <cell r="X831">
            <v>276882</v>
          </cell>
          <cell r="Y831">
            <v>276882</v>
          </cell>
          <cell r="Z831">
            <v>252382</v>
          </cell>
          <cell r="AA831">
            <v>252382</v>
          </cell>
          <cell r="AB831">
            <v>252382</v>
          </cell>
          <cell r="AC831">
            <v>263887</v>
          </cell>
          <cell r="AD831">
            <v>531888.25</v>
          </cell>
          <cell r="AE831">
            <v>543900.25</v>
          </cell>
          <cell r="AF831">
            <v>536288.25</v>
          </cell>
          <cell r="AG831">
            <v>509052.25</v>
          </cell>
          <cell r="AH831">
            <v>481816.25</v>
          </cell>
          <cell r="AI831">
            <v>452194.83333333331</v>
          </cell>
          <cell r="AJ831">
            <v>420188</v>
          </cell>
          <cell r="AK831">
            <v>388181.16666666669</v>
          </cell>
          <cell r="AL831">
            <v>374127.45833333331</v>
          </cell>
          <cell r="AM831">
            <v>378026.875</v>
          </cell>
          <cell r="AN831">
            <v>381926.29166666669</v>
          </cell>
          <cell r="AO831">
            <v>365741.79166666669</v>
          </cell>
          <cell r="AR831" t="str">
            <v>62</v>
          </cell>
        </row>
        <row r="832">
          <cell r="R832">
            <v>4618558</v>
          </cell>
          <cell r="S832">
            <v>4618558</v>
          </cell>
          <cell r="T832">
            <v>4618558</v>
          </cell>
          <cell r="U832">
            <v>4618558</v>
          </cell>
          <cell r="V832">
            <v>4618558</v>
          </cell>
          <cell r="W832">
            <v>2997558</v>
          </cell>
          <cell r="X832">
            <v>2997558</v>
          </cell>
          <cell r="Y832">
            <v>2997558</v>
          </cell>
          <cell r="Z832">
            <v>5369169</v>
          </cell>
          <cell r="AA832">
            <v>5369169</v>
          </cell>
          <cell r="AB832">
            <v>5369169</v>
          </cell>
          <cell r="AC832">
            <v>5828169</v>
          </cell>
          <cell r="AD832">
            <v>4159636.125</v>
          </cell>
          <cell r="AE832">
            <v>4247104.875</v>
          </cell>
          <cell r="AF832">
            <v>4325948.625</v>
          </cell>
          <cell r="AG832">
            <v>4396167.375</v>
          </cell>
          <cell r="AH832">
            <v>4466386.125</v>
          </cell>
          <cell r="AI832">
            <v>4461979.875</v>
          </cell>
          <cell r="AJ832">
            <v>4382948.625</v>
          </cell>
          <cell r="AK832">
            <v>4303917.375</v>
          </cell>
          <cell r="AL832">
            <v>4287161.583333333</v>
          </cell>
          <cell r="AM832">
            <v>4332681.25</v>
          </cell>
          <cell r="AN832">
            <v>4378200.916666667</v>
          </cell>
          <cell r="AO832">
            <v>4451361.208333333</v>
          </cell>
          <cell r="AR832" t="str">
            <v>62</v>
          </cell>
        </row>
        <row r="833">
          <cell r="R833">
            <v>2537</v>
          </cell>
          <cell r="S833">
            <v>2537</v>
          </cell>
          <cell r="T833">
            <v>0</v>
          </cell>
          <cell r="U833">
            <v>0</v>
          </cell>
          <cell r="V833">
            <v>0</v>
          </cell>
          <cell r="W833">
            <v>0</v>
          </cell>
          <cell r="X833">
            <v>0</v>
          </cell>
          <cell r="Y833">
            <v>0</v>
          </cell>
          <cell r="Z833">
            <v>0</v>
          </cell>
          <cell r="AA833">
            <v>0</v>
          </cell>
          <cell r="AB833">
            <v>0</v>
          </cell>
          <cell r="AC833">
            <v>0</v>
          </cell>
          <cell r="AD833">
            <v>6726.125</v>
          </cell>
          <cell r="AE833">
            <v>6573.541666666667</v>
          </cell>
          <cell r="AF833">
            <v>6393.666666666667</v>
          </cell>
          <cell r="AG833">
            <v>6186.5</v>
          </cell>
          <cell r="AH833">
            <v>5979.333333333333</v>
          </cell>
          <cell r="AI833">
            <v>5438.958333333333</v>
          </cell>
          <cell r="AJ833">
            <v>4565.375</v>
          </cell>
          <cell r="AK833">
            <v>3691.7916666666665</v>
          </cell>
          <cell r="AL833">
            <v>2818.2083333333335</v>
          </cell>
          <cell r="AM833">
            <v>1944.625</v>
          </cell>
          <cell r="AN833">
            <v>1071.0416666666667</v>
          </cell>
          <cell r="AO833">
            <v>528.54166666666663</v>
          </cell>
          <cell r="AR833" t="str">
            <v>62</v>
          </cell>
        </row>
        <row r="834">
          <cell r="R834">
            <v>49000</v>
          </cell>
          <cell r="S834">
            <v>49000</v>
          </cell>
          <cell r="T834">
            <v>49000</v>
          </cell>
          <cell r="U834">
            <v>49000</v>
          </cell>
          <cell r="V834">
            <v>49000</v>
          </cell>
          <cell r="W834">
            <v>49000</v>
          </cell>
          <cell r="X834">
            <v>49000</v>
          </cell>
          <cell r="Y834">
            <v>49000</v>
          </cell>
          <cell r="Z834">
            <v>49000</v>
          </cell>
          <cell r="AA834">
            <v>49000</v>
          </cell>
          <cell r="AB834">
            <v>49000</v>
          </cell>
          <cell r="AC834">
            <v>0</v>
          </cell>
          <cell r="AD834">
            <v>49000</v>
          </cell>
          <cell r="AE834">
            <v>49000</v>
          </cell>
          <cell r="AF834">
            <v>49000</v>
          </cell>
          <cell r="AG834">
            <v>49000</v>
          </cell>
          <cell r="AH834">
            <v>49000</v>
          </cell>
          <cell r="AI834">
            <v>49000</v>
          </cell>
          <cell r="AJ834">
            <v>49000</v>
          </cell>
          <cell r="AK834">
            <v>49000</v>
          </cell>
          <cell r="AL834">
            <v>49000</v>
          </cell>
          <cell r="AM834">
            <v>49000</v>
          </cell>
          <cell r="AN834">
            <v>49000</v>
          </cell>
          <cell r="AO834">
            <v>46958.333333333336</v>
          </cell>
          <cell r="AR834" t="str">
            <v>62</v>
          </cell>
        </row>
        <row r="835">
          <cell r="R835">
            <v>530000</v>
          </cell>
          <cell r="S835">
            <v>530000</v>
          </cell>
          <cell r="T835">
            <v>530000</v>
          </cell>
          <cell r="U835">
            <v>530000</v>
          </cell>
          <cell r="V835">
            <v>530000</v>
          </cell>
          <cell r="W835">
            <v>516000</v>
          </cell>
          <cell r="X835">
            <v>516000</v>
          </cell>
          <cell r="Y835">
            <v>516000</v>
          </cell>
          <cell r="Z835">
            <v>516000</v>
          </cell>
          <cell r="AA835">
            <v>516000</v>
          </cell>
          <cell r="AB835">
            <v>516000</v>
          </cell>
          <cell r="AC835">
            <v>-533000</v>
          </cell>
          <cell r="AD835">
            <v>-155000</v>
          </cell>
          <cell r="AE835">
            <v>-87500</v>
          </cell>
          <cell r="AF835">
            <v>-20000</v>
          </cell>
          <cell r="AG835">
            <v>47500</v>
          </cell>
          <cell r="AH835">
            <v>115000</v>
          </cell>
          <cell r="AI835">
            <v>179791.66666666666</v>
          </cell>
          <cell r="AJ835">
            <v>241875</v>
          </cell>
          <cell r="AK835">
            <v>303958.33333333331</v>
          </cell>
          <cell r="AL835">
            <v>366333.33333333331</v>
          </cell>
          <cell r="AM835">
            <v>429000</v>
          </cell>
          <cell r="AN835">
            <v>491666.66666666669</v>
          </cell>
          <cell r="AO835">
            <v>478708.33333333331</v>
          </cell>
          <cell r="AR835" t="str">
            <v>62</v>
          </cell>
        </row>
        <row r="836">
          <cell r="R836">
            <v>0</v>
          </cell>
          <cell r="S836">
            <v>0</v>
          </cell>
          <cell r="T836">
            <v>0</v>
          </cell>
          <cell r="U836">
            <v>0</v>
          </cell>
          <cell r="V836">
            <v>0</v>
          </cell>
          <cell r="W836">
            <v>0</v>
          </cell>
          <cell r="X836">
            <v>0</v>
          </cell>
          <cell r="Y836">
            <v>0</v>
          </cell>
          <cell r="Z836">
            <v>0</v>
          </cell>
          <cell r="AA836">
            <v>0</v>
          </cell>
          <cell r="AB836">
            <v>0</v>
          </cell>
          <cell r="AC836">
            <v>0</v>
          </cell>
          <cell r="AD836">
            <v>0</v>
          </cell>
          <cell r="AE836">
            <v>0</v>
          </cell>
          <cell r="AF836">
            <v>0</v>
          </cell>
          <cell r="AG836">
            <v>0</v>
          </cell>
          <cell r="AH836">
            <v>0</v>
          </cell>
          <cell r="AI836">
            <v>0</v>
          </cell>
          <cell r="AJ836">
            <v>0</v>
          </cell>
          <cell r="AK836">
            <v>0</v>
          </cell>
          <cell r="AL836">
            <v>0</v>
          </cell>
          <cell r="AM836">
            <v>0</v>
          </cell>
          <cell r="AN836">
            <v>0</v>
          </cell>
          <cell r="AO836">
            <v>0</v>
          </cell>
          <cell r="AQ836">
            <v>27</v>
          </cell>
          <cell r="AR836" t="str">
            <v>56</v>
          </cell>
        </row>
        <row r="837">
          <cell r="R837">
            <v>2167000</v>
          </cell>
          <cell r="S837">
            <v>2167000</v>
          </cell>
          <cell r="T837">
            <v>2171000</v>
          </cell>
          <cell r="U837">
            <v>2171000</v>
          </cell>
          <cell r="V837">
            <v>2171000</v>
          </cell>
          <cell r="W837">
            <v>2173000</v>
          </cell>
          <cell r="X837">
            <v>2173000</v>
          </cell>
          <cell r="Y837">
            <v>2173000</v>
          </cell>
          <cell r="Z837">
            <v>0</v>
          </cell>
          <cell r="AA837">
            <v>0</v>
          </cell>
          <cell r="AB837">
            <v>0</v>
          </cell>
          <cell r="AC837">
            <v>0</v>
          </cell>
          <cell r="AD837">
            <v>2110500</v>
          </cell>
          <cell r="AE837">
            <v>2113500</v>
          </cell>
          <cell r="AF837">
            <v>2116666.6666666665</v>
          </cell>
          <cell r="AG837">
            <v>2120000</v>
          </cell>
          <cell r="AH837">
            <v>2123333.3333333335</v>
          </cell>
          <cell r="AI837">
            <v>2128375</v>
          </cell>
          <cell r="AJ837">
            <v>2135125</v>
          </cell>
          <cell r="AK837">
            <v>2141875</v>
          </cell>
          <cell r="AL837">
            <v>2059000</v>
          </cell>
          <cell r="AM837">
            <v>1886500</v>
          </cell>
          <cell r="AN837">
            <v>1714000</v>
          </cell>
          <cell r="AO837">
            <v>1537458.3333333333</v>
          </cell>
          <cell r="AR837" t="str">
            <v>62</v>
          </cell>
        </row>
        <row r="838">
          <cell r="R838">
            <v>365575</v>
          </cell>
          <cell r="S838">
            <v>365575</v>
          </cell>
          <cell r="T838">
            <v>365575</v>
          </cell>
          <cell r="U838">
            <v>365575</v>
          </cell>
          <cell r="V838">
            <v>365575</v>
          </cell>
          <cell r="W838">
            <v>365575</v>
          </cell>
          <cell r="X838">
            <v>365575</v>
          </cell>
          <cell r="Y838">
            <v>365575</v>
          </cell>
          <cell r="Z838">
            <v>0</v>
          </cell>
          <cell r="AA838">
            <v>0</v>
          </cell>
          <cell r="AB838">
            <v>0</v>
          </cell>
          <cell r="AC838">
            <v>0</v>
          </cell>
          <cell r="AD838">
            <v>352515.625</v>
          </cell>
          <cell r="AE838">
            <v>355417.70833333331</v>
          </cell>
          <cell r="AF838">
            <v>358319.79166666669</v>
          </cell>
          <cell r="AG838">
            <v>361221.875</v>
          </cell>
          <cell r="AH838">
            <v>364123.95833333331</v>
          </cell>
          <cell r="AI838">
            <v>365575</v>
          </cell>
          <cell r="AJ838">
            <v>365575</v>
          </cell>
          <cell r="AK838">
            <v>365575</v>
          </cell>
          <cell r="AL838">
            <v>350342.70833333331</v>
          </cell>
          <cell r="AM838">
            <v>319878.125</v>
          </cell>
          <cell r="AN838">
            <v>289413.54166666669</v>
          </cell>
          <cell r="AO838">
            <v>258948.95833333334</v>
          </cell>
          <cell r="AR838" t="str">
            <v>62</v>
          </cell>
        </row>
        <row r="839">
          <cell r="R839">
            <v>455000</v>
          </cell>
          <cell r="S839">
            <v>455000</v>
          </cell>
          <cell r="T839">
            <v>455000</v>
          </cell>
          <cell r="U839">
            <v>455000</v>
          </cell>
          <cell r="V839">
            <v>455000</v>
          </cell>
          <cell r="W839">
            <v>455000</v>
          </cell>
          <cell r="X839">
            <v>455000</v>
          </cell>
          <cell r="Y839">
            <v>455000</v>
          </cell>
          <cell r="Z839">
            <v>0</v>
          </cell>
          <cell r="AA839">
            <v>0</v>
          </cell>
          <cell r="AB839">
            <v>0</v>
          </cell>
          <cell r="AC839">
            <v>0</v>
          </cell>
          <cell r="AD839">
            <v>455000</v>
          </cell>
          <cell r="AE839">
            <v>455000</v>
          </cell>
          <cell r="AF839">
            <v>455000</v>
          </cell>
          <cell r="AG839">
            <v>455000</v>
          </cell>
          <cell r="AH839">
            <v>455000</v>
          </cell>
          <cell r="AI839">
            <v>455000</v>
          </cell>
          <cell r="AJ839">
            <v>455000</v>
          </cell>
          <cell r="AK839">
            <v>455000</v>
          </cell>
          <cell r="AL839">
            <v>436041.66666666669</v>
          </cell>
          <cell r="AM839">
            <v>398125</v>
          </cell>
          <cell r="AN839">
            <v>360208.33333333331</v>
          </cell>
          <cell r="AO839">
            <v>322291.66666666669</v>
          </cell>
          <cell r="AR839" t="str">
            <v>62</v>
          </cell>
        </row>
        <row r="840">
          <cell r="R840">
            <v>926000</v>
          </cell>
          <cell r="S840">
            <v>926000</v>
          </cell>
          <cell r="T840">
            <v>892000</v>
          </cell>
          <cell r="U840">
            <v>892000</v>
          </cell>
          <cell r="V840">
            <v>892000</v>
          </cell>
          <cell r="W840">
            <v>877000</v>
          </cell>
          <cell r="X840">
            <v>877000</v>
          </cell>
          <cell r="Y840">
            <v>877000</v>
          </cell>
          <cell r="Z840">
            <v>843000</v>
          </cell>
          <cell r="AA840">
            <v>843000</v>
          </cell>
          <cell r="AB840">
            <v>843000</v>
          </cell>
          <cell r="AC840">
            <v>808000</v>
          </cell>
          <cell r="AD840">
            <v>990375</v>
          </cell>
          <cell r="AE840">
            <v>979791.66666666663</v>
          </cell>
          <cell r="AF840">
            <v>968916.66666666663</v>
          </cell>
          <cell r="AG840">
            <v>957750</v>
          </cell>
          <cell r="AH840">
            <v>946583.33333333337</v>
          </cell>
          <cell r="AI840">
            <v>936458.33333333337</v>
          </cell>
          <cell r="AJ840">
            <v>927375</v>
          </cell>
          <cell r="AK840">
            <v>918291.66666666663</v>
          </cell>
          <cell r="AL840">
            <v>908875</v>
          </cell>
          <cell r="AM840">
            <v>899125</v>
          </cell>
          <cell r="AN840">
            <v>889375</v>
          </cell>
          <cell r="AO840">
            <v>879583.33333333337</v>
          </cell>
          <cell r="AR840" t="str">
            <v>62</v>
          </cell>
        </row>
        <row r="841">
          <cell r="R841">
            <v>1259000</v>
          </cell>
          <cell r="S841">
            <v>1259000</v>
          </cell>
          <cell r="T841">
            <v>1259000</v>
          </cell>
          <cell r="U841">
            <v>1259000</v>
          </cell>
          <cell r="V841">
            <v>1259000</v>
          </cell>
          <cell r="W841">
            <v>1259000</v>
          </cell>
          <cell r="X841">
            <v>1259000</v>
          </cell>
          <cell r="Y841">
            <v>1259000</v>
          </cell>
          <cell r="Z841">
            <v>0</v>
          </cell>
          <cell r="AA841">
            <v>0</v>
          </cell>
          <cell r="AB841">
            <v>0</v>
          </cell>
          <cell r="AC841">
            <v>0</v>
          </cell>
          <cell r="AD841">
            <v>1259000</v>
          </cell>
          <cell r="AE841">
            <v>1259000</v>
          </cell>
          <cell r="AF841">
            <v>1259000</v>
          </cell>
          <cell r="AG841">
            <v>1259000</v>
          </cell>
          <cell r="AH841">
            <v>1259000</v>
          </cell>
          <cell r="AI841">
            <v>1259000</v>
          </cell>
          <cell r="AJ841">
            <v>1259000</v>
          </cell>
          <cell r="AK841">
            <v>1259000</v>
          </cell>
          <cell r="AL841">
            <v>1206541.6666666667</v>
          </cell>
          <cell r="AM841">
            <v>1101625</v>
          </cell>
          <cell r="AN841">
            <v>996708.33333333337</v>
          </cell>
          <cell r="AO841">
            <v>891791.66666666663</v>
          </cell>
          <cell r="AR841" t="str">
            <v>62</v>
          </cell>
        </row>
        <row r="842">
          <cell r="R842">
            <v>0</v>
          </cell>
          <cell r="S842">
            <v>0</v>
          </cell>
          <cell r="T842">
            <v>0</v>
          </cell>
          <cell r="U842">
            <v>0</v>
          </cell>
          <cell r="V842">
            <v>0</v>
          </cell>
          <cell r="W842">
            <v>0</v>
          </cell>
          <cell r="X842">
            <v>0</v>
          </cell>
          <cell r="Y842">
            <v>0</v>
          </cell>
          <cell r="Z842">
            <v>0</v>
          </cell>
          <cell r="AA842">
            <v>0</v>
          </cell>
          <cell r="AB842">
            <v>0</v>
          </cell>
          <cell r="AC842">
            <v>0</v>
          </cell>
          <cell r="AD842">
            <v>0</v>
          </cell>
          <cell r="AE842">
            <v>0</v>
          </cell>
          <cell r="AF842">
            <v>0</v>
          </cell>
          <cell r="AG842">
            <v>0</v>
          </cell>
          <cell r="AH842">
            <v>0</v>
          </cell>
          <cell r="AI842">
            <v>0</v>
          </cell>
          <cell r="AJ842">
            <v>0</v>
          </cell>
          <cell r="AK842">
            <v>0</v>
          </cell>
          <cell r="AL842">
            <v>0</v>
          </cell>
          <cell r="AM842">
            <v>0</v>
          </cell>
          <cell r="AN842">
            <v>0</v>
          </cell>
          <cell r="AO842">
            <v>0</v>
          </cell>
          <cell r="AR842" t="str">
            <v>62</v>
          </cell>
        </row>
        <row r="843">
          <cell r="R843">
            <v>7044734.3300000001</v>
          </cell>
          <cell r="S843">
            <v>7044734.3300000001</v>
          </cell>
          <cell r="T843">
            <v>9561734.3300000001</v>
          </cell>
          <cell r="U843">
            <v>9561734.3300000001</v>
          </cell>
          <cell r="V843">
            <v>9561734.3300000001</v>
          </cell>
          <cell r="W843">
            <v>9409734.3300000001</v>
          </cell>
          <cell r="X843">
            <v>9409734.3300000001</v>
          </cell>
          <cell r="Y843">
            <v>9409734.3300000001</v>
          </cell>
          <cell r="Z843">
            <v>0</v>
          </cell>
          <cell r="AA843">
            <v>0</v>
          </cell>
          <cell r="AB843">
            <v>0</v>
          </cell>
          <cell r="AC843">
            <v>0</v>
          </cell>
          <cell r="AD843">
            <v>6668147.0412500007</v>
          </cell>
          <cell r="AE843">
            <v>6768941.0687500006</v>
          </cell>
          <cell r="AF843">
            <v>6948901.7629166665</v>
          </cell>
          <cell r="AG843">
            <v>7208029.1237500003</v>
          </cell>
          <cell r="AH843">
            <v>7467156.4845833331</v>
          </cell>
          <cell r="AI843">
            <v>7702825.512083333</v>
          </cell>
          <cell r="AJ843">
            <v>7915036.2062499998</v>
          </cell>
          <cell r="AK843">
            <v>8127246.9004166657</v>
          </cell>
          <cell r="AL843">
            <v>7945135.3308333317</v>
          </cell>
          <cell r="AM843">
            <v>7368701.4974999996</v>
          </cell>
          <cell r="AN843">
            <v>6792267.6641666666</v>
          </cell>
          <cell r="AO843">
            <v>6210520.1504166676</v>
          </cell>
          <cell r="AR843" t="str">
            <v>62</v>
          </cell>
        </row>
        <row r="844">
          <cell r="R844">
            <v>0</v>
          </cell>
          <cell r="S844">
            <v>0</v>
          </cell>
          <cell r="T844">
            <v>0</v>
          </cell>
          <cell r="U844">
            <v>0</v>
          </cell>
          <cell r="V844">
            <v>0</v>
          </cell>
          <cell r="W844">
            <v>0</v>
          </cell>
          <cell r="X844">
            <v>0</v>
          </cell>
          <cell r="Y844">
            <v>0</v>
          </cell>
          <cell r="Z844">
            <v>0</v>
          </cell>
          <cell r="AA844">
            <v>0</v>
          </cell>
          <cell r="AB844">
            <v>0</v>
          </cell>
          <cell r="AC844">
            <v>0</v>
          </cell>
          <cell r="AD844">
            <v>0</v>
          </cell>
          <cell r="AE844">
            <v>0</v>
          </cell>
          <cell r="AF844">
            <v>0</v>
          </cell>
          <cell r="AG844">
            <v>0</v>
          </cell>
          <cell r="AH844">
            <v>0</v>
          </cell>
          <cell r="AI844">
            <v>0</v>
          </cell>
          <cell r="AJ844">
            <v>0</v>
          </cell>
          <cell r="AK844">
            <v>0</v>
          </cell>
          <cell r="AL844">
            <v>0</v>
          </cell>
          <cell r="AM844">
            <v>0</v>
          </cell>
          <cell r="AN844">
            <v>0</v>
          </cell>
          <cell r="AO844">
            <v>0</v>
          </cell>
          <cell r="AR844" t="str">
            <v>62</v>
          </cell>
        </row>
        <row r="845">
          <cell r="R845">
            <v>0</v>
          </cell>
          <cell r="S845">
            <v>0</v>
          </cell>
          <cell r="T845">
            <v>1280000</v>
          </cell>
          <cell r="U845">
            <v>1280000</v>
          </cell>
          <cell r="V845">
            <v>1280000</v>
          </cell>
          <cell r="W845">
            <v>1331000</v>
          </cell>
          <cell r="X845">
            <v>1331000</v>
          </cell>
          <cell r="Y845">
            <v>1331000</v>
          </cell>
          <cell r="Z845">
            <v>0</v>
          </cell>
          <cell r="AA845">
            <v>0</v>
          </cell>
          <cell r="AB845">
            <v>0</v>
          </cell>
          <cell r="AC845">
            <v>0</v>
          </cell>
          <cell r="AD845">
            <v>0</v>
          </cell>
          <cell r="AE845">
            <v>0</v>
          </cell>
          <cell r="AF845">
            <v>53333.333333333336</v>
          </cell>
          <cell r="AG845">
            <v>160000</v>
          </cell>
          <cell r="AH845">
            <v>266666.66666666669</v>
          </cell>
          <cell r="AI845">
            <v>375458.33333333331</v>
          </cell>
          <cell r="AJ845">
            <v>486375</v>
          </cell>
          <cell r="AK845">
            <v>597291.66666666663</v>
          </cell>
          <cell r="AL845">
            <v>652750</v>
          </cell>
          <cell r="AM845">
            <v>652750</v>
          </cell>
          <cell r="AN845">
            <v>652750</v>
          </cell>
          <cell r="AO845">
            <v>652750</v>
          </cell>
          <cell r="AR845" t="str">
            <v>17</v>
          </cell>
        </row>
        <row r="846">
          <cell r="R846">
            <v>3020901</v>
          </cell>
          <cell r="S846">
            <v>3020901</v>
          </cell>
          <cell r="T846">
            <v>1069682</v>
          </cell>
          <cell r="U846">
            <v>1069682</v>
          </cell>
          <cell r="V846">
            <v>1069682</v>
          </cell>
          <cell r="W846">
            <v>1142320</v>
          </cell>
          <cell r="X846">
            <v>1142320</v>
          </cell>
          <cell r="Y846">
            <v>1142320</v>
          </cell>
          <cell r="Z846">
            <v>1142320</v>
          </cell>
          <cell r="AA846">
            <v>1142320</v>
          </cell>
          <cell r="AB846">
            <v>1142320</v>
          </cell>
          <cell r="AC846">
            <v>1112042</v>
          </cell>
          <cell r="AD846">
            <v>2523960</v>
          </cell>
          <cell r="AE846">
            <v>2583645</v>
          </cell>
          <cell r="AF846">
            <v>2581312.5416666665</v>
          </cell>
          <cell r="AG846">
            <v>2516962.625</v>
          </cell>
          <cell r="AH846">
            <v>2452612.7083333335</v>
          </cell>
          <cell r="AI846">
            <v>2353995.25</v>
          </cell>
          <cell r="AJ846">
            <v>2221110.25</v>
          </cell>
          <cell r="AK846">
            <v>2088225.25</v>
          </cell>
          <cell r="AL846">
            <v>1950453.25</v>
          </cell>
          <cell r="AM846">
            <v>1807794.25</v>
          </cell>
          <cell r="AN846">
            <v>1665135.25</v>
          </cell>
          <cell r="AO846">
            <v>1514269.9583333333</v>
          </cell>
          <cell r="AR846" t="str">
            <v>62</v>
          </cell>
        </row>
        <row r="847">
          <cell r="R847">
            <v>2458000</v>
          </cell>
          <cell r="S847">
            <v>2458000</v>
          </cell>
          <cell r="T847">
            <v>2458000</v>
          </cell>
          <cell r="U847">
            <v>2458000</v>
          </cell>
          <cell r="V847">
            <v>2458000</v>
          </cell>
          <cell r="W847">
            <v>2458000</v>
          </cell>
          <cell r="X847">
            <v>0</v>
          </cell>
          <cell r="Y847">
            <v>0</v>
          </cell>
          <cell r="Z847">
            <v>0</v>
          </cell>
          <cell r="AA847">
            <v>0</v>
          </cell>
          <cell r="AB847">
            <v>0</v>
          </cell>
          <cell r="AC847">
            <v>0</v>
          </cell>
          <cell r="AD847">
            <v>2458000</v>
          </cell>
          <cell r="AE847">
            <v>2458000</v>
          </cell>
          <cell r="AF847">
            <v>2458000</v>
          </cell>
          <cell r="AG847">
            <v>2458000</v>
          </cell>
          <cell r="AH847">
            <v>2458000</v>
          </cell>
          <cell r="AI847">
            <v>2458000</v>
          </cell>
          <cell r="AJ847">
            <v>2355583.3333333335</v>
          </cell>
          <cell r="AK847">
            <v>2150750</v>
          </cell>
          <cell r="AL847">
            <v>1945916.6666666667</v>
          </cell>
          <cell r="AM847">
            <v>1741083.3333333333</v>
          </cell>
          <cell r="AN847">
            <v>1536250</v>
          </cell>
          <cell r="AO847">
            <v>1331416.6666666667</v>
          </cell>
          <cell r="AR847" t="str">
            <v>50a</v>
          </cell>
        </row>
        <row r="848">
          <cell r="R848">
            <v>1553352</v>
          </cell>
          <cell r="S848">
            <v>1553352</v>
          </cell>
          <cell r="T848">
            <v>1553352</v>
          </cell>
          <cell r="U848">
            <v>1553352</v>
          </cell>
          <cell r="V848">
            <v>1553352</v>
          </cell>
          <cell r="W848">
            <v>1553352</v>
          </cell>
          <cell r="X848">
            <v>1553352</v>
          </cell>
          <cell r="Y848">
            <v>1553352</v>
          </cell>
          <cell r="Z848">
            <v>537046</v>
          </cell>
          <cell r="AA848">
            <v>537046</v>
          </cell>
          <cell r="AB848">
            <v>537046</v>
          </cell>
          <cell r="AC848">
            <v>537046</v>
          </cell>
          <cell r="AD848">
            <v>1702102</v>
          </cell>
          <cell r="AE848">
            <v>1682268.6666666667</v>
          </cell>
          <cell r="AF848">
            <v>1662435.3333333333</v>
          </cell>
          <cell r="AG848">
            <v>1642602</v>
          </cell>
          <cell r="AH848">
            <v>1622768.6666666667</v>
          </cell>
          <cell r="AI848">
            <v>1602935.3333333333</v>
          </cell>
          <cell r="AJ848">
            <v>1583102</v>
          </cell>
          <cell r="AK848">
            <v>1563268.6666666667</v>
          </cell>
          <cell r="AL848">
            <v>1511005.9166666667</v>
          </cell>
          <cell r="AM848">
            <v>1426313.75</v>
          </cell>
          <cell r="AN848">
            <v>1341621.5833333333</v>
          </cell>
          <cell r="AO848">
            <v>1256929.4166666667</v>
          </cell>
          <cell r="AR848" t="str">
            <v>62</v>
          </cell>
        </row>
        <row r="849">
          <cell r="R849">
            <v>340757</v>
          </cell>
          <cell r="S849">
            <v>340757</v>
          </cell>
          <cell r="T849">
            <v>380583</v>
          </cell>
          <cell r="U849">
            <v>380583</v>
          </cell>
          <cell r="V849">
            <v>380583</v>
          </cell>
          <cell r="W849">
            <v>616371</v>
          </cell>
          <cell r="X849">
            <v>616371</v>
          </cell>
          <cell r="Y849">
            <v>616371</v>
          </cell>
          <cell r="Z849">
            <v>614370</v>
          </cell>
          <cell r="AA849">
            <v>614370</v>
          </cell>
          <cell r="AB849">
            <v>614370</v>
          </cell>
          <cell r="AC849">
            <v>962562</v>
          </cell>
          <cell r="AD849">
            <v>42594.625</v>
          </cell>
          <cell r="AE849">
            <v>70991.041666666672</v>
          </cell>
          <cell r="AF849">
            <v>101046.875</v>
          </cell>
          <cell r="AG849">
            <v>132762.125</v>
          </cell>
          <cell r="AH849">
            <v>164477.375</v>
          </cell>
          <cell r="AI849">
            <v>206017.125</v>
          </cell>
          <cell r="AJ849">
            <v>257381.375</v>
          </cell>
          <cell r="AK849">
            <v>308745.625</v>
          </cell>
          <cell r="AL849">
            <v>360026.5</v>
          </cell>
          <cell r="AM849">
            <v>411224</v>
          </cell>
          <cell r="AN849">
            <v>462421.5</v>
          </cell>
          <cell r="AO849">
            <v>513928.79166666669</v>
          </cell>
          <cell r="AR849" t="str">
            <v>62</v>
          </cell>
        </row>
        <row r="850">
          <cell r="R850">
            <v>16000</v>
          </cell>
          <cell r="S850">
            <v>16000</v>
          </cell>
          <cell r="T850">
            <v>0</v>
          </cell>
          <cell r="U850">
            <v>0</v>
          </cell>
          <cell r="V850">
            <v>0</v>
          </cell>
          <cell r="W850">
            <v>0</v>
          </cell>
          <cell r="X850">
            <v>0</v>
          </cell>
          <cell r="Y850">
            <v>0</v>
          </cell>
          <cell r="Z850">
            <v>0</v>
          </cell>
          <cell r="AA850">
            <v>0</v>
          </cell>
          <cell r="AB850">
            <v>0</v>
          </cell>
          <cell r="AC850">
            <v>0</v>
          </cell>
          <cell r="AD850">
            <v>2000</v>
          </cell>
          <cell r="AE850">
            <v>3333.3333333333335</v>
          </cell>
          <cell r="AF850">
            <v>4000</v>
          </cell>
          <cell r="AG850">
            <v>4000</v>
          </cell>
          <cell r="AH850">
            <v>4000</v>
          </cell>
          <cell r="AI850">
            <v>4000</v>
          </cell>
          <cell r="AJ850">
            <v>4000</v>
          </cell>
          <cell r="AK850">
            <v>4000</v>
          </cell>
          <cell r="AL850">
            <v>4000</v>
          </cell>
          <cell r="AM850">
            <v>4000</v>
          </cell>
          <cell r="AN850">
            <v>4000</v>
          </cell>
          <cell r="AO850">
            <v>3333.3333333333335</v>
          </cell>
          <cell r="AR850" t="str">
            <v>62</v>
          </cell>
        </row>
        <row r="851">
          <cell r="R851">
            <v>863861</v>
          </cell>
          <cell r="S851">
            <v>863861</v>
          </cell>
          <cell r="T851">
            <v>863861</v>
          </cell>
          <cell r="U851">
            <v>863861</v>
          </cell>
          <cell r="V851">
            <v>863861</v>
          </cell>
          <cell r="W851">
            <v>863861</v>
          </cell>
          <cell r="X851">
            <v>863861</v>
          </cell>
          <cell r="Y851">
            <v>863861</v>
          </cell>
          <cell r="Z851">
            <v>863861</v>
          </cell>
          <cell r="AA851">
            <v>863861</v>
          </cell>
          <cell r="AB851">
            <v>863861</v>
          </cell>
          <cell r="AC851">
            <v>0</v>
          </cell>
          <cell r="AD851">
            <v>863861</v>
          </cell>
          <cell r="AE851">
            <v>863861</v>
          </cell>
          <cell r="AF851">
            <v>863861</v>
          </cell>
          <cell r="AG851">
            <v>863861</v>
          </cell>
          <cell r="AH851">
            <v>863861</v>
          </cell>
          <cell r="AI851">
            <v>863861</v>
          </cell>
          <cell r="AJ851">
            <v>863861</v>
          </cell>
          <cell r="AK851">
            <v>863861</v>
          </cell>
          <cell r="AL851">
            <v>863861</v>
          </cell>
          <cell r="AM851">
            <v>863861</v>
          </cell>
          <cell r="AN851">
            <v>863861</v>
          </cell>
          <cell r="AO851">
            <v>827866.79166666663</v>
          </cell>
          <cell r="AR851" t="str">
            <v>62</v>
          </cell>
        </row>
        <row r="852">
          <cell r="R852">
            <v>0</v>
          </cell>
          <cell r="S852">
            <v>0</v>
          </cell>
          <cell r="T852">
            <v>0</v>
          </cell>
          <cell r="U852">
            <v>0</v>
          </cell>
          <cell r="V852">
            <v>0</v>
          </cell>
          <cell r="W852">
            <v>0</v>
          </cell>
          <cell r="X852">
            <v>0</v>
          </cell>
          <cell r="Y852">
            <v>0</v>
          </cell>
          <cell r="Z852">
            <v>0</v>
          </cell>
          <cell r="AA852">
            <v>0</v>
          </cell>
          <cell r="AB852">
            <v>0</v>
          </cell>
          <cell r="AC852">
            <v>0</v>
          </cell>
          <cell r="AD852">
            <v>0</v>
          </cell>
          <cell r="AE852">
            <v>0</v>
          </cell>
          <cell r="AF852">
            <v>0</v>
          </cell>
          <cell r="AG852">
            <v>0</v>
          </cell>
          <cell r="AH852">
            <v>0</v>
          </cell>
          <cell r="AI852">
            <v>0</v>
          </cell>
          <cell r="AJ852">
            <v>0</v>
          </cell>
          <cell r="AK852">
            <v>0</v>
          </cell>
          <cell r="AL852">
            <v>0</v>
          </cell>
          <cell r="AM852">
            <v>0</v>
          </cell>
          <cell r="AN852">
            <v>0</v>
          </cell>
          <cell r="AO852">
            <v>0</v>
          </cell>
          <cell r="AR852" t="str">
            <v>62</v>
          </cell>
        </row>
        <row r="853">
          <cell r="R853">
            <v>14000</v>
          </cell>
          <cell r="S853">
            <v>14000</v>
          </cell>
          <cell r="T853">
            <v>0</v>
          </cell>
          <cell r="U853">
            <v>0</v>
          </cell>
          <cell r="V853">
            <v>0</v>
          </cell>
          <cell r="W853">
            <v>0</v>
          </cell>
          <cell r="X853">
            <v>0</v>
          </cell>
          <cell r="Y853">
            <v>0</v>
          </cell>
          <cell r="Z853">
            <v>0</v>
          </cell>
          <cell r="AA853">
            <v>0</v>
          </cell>
          <cell r="AB853">
            <v>0</v>
          </cell>
          <cell r="AC853">
            <v>3000</v>
          </cell>
          <cell r="AD853">
            <v>20625</v>
          </cell>
          <cell r="AE853">
            <v>20208.333333333332</v>
          </cell>
          <cell r="AF853">
            <v>19333.333333333332</v>
          </cell>
          <cell r="AG853">
            <v>18000</v>
          </cell>
          <cell r="AH853">
            <v>16666.666666666668</v>
          </cell>
          <cell r="AI853">
            <v>14791.666666666666</v>
          </cell>
          <cell r="AJ853">
            <v>12375</v>
          </cell>
          <cell r="AK853">
            <v>9958.3333333333339</v>
          </cell>
          <cell r="AL853">
            <v>7875</v>
          </cell>
          <cell r="AM853">
            <v>6125</v>
          </cell>
          <cell r="AN853">
            <v>4375</v>
          </cell>
          <cell r="AO853">
            <v>3041.6666666666665</v>
          </cell>
        </row>
        <row r="854">
          <cell r="R854">
            <v>0</v>
          </cell>
          <cell r="S854">
            <v>0</v>
          </cell>
          <cell r="T854">
            <v>0</v>
          </cell>
          <cell r="U854">
            <v>0</v>
          </cell>
          <cell r="V854">
            <v>0</v>
          </cell>
          <cell r="W854">
            <v>0</v>
          </cell>
          <cell r="X854">
            <v>0</v>
          </cell>
          <cell r="Y854">
            <v>0</v>
          </cell>
          <cell r="Z854">
            <v>0</v>
          </cell>
          <cell r="AA854">
            <v>0</v>
          </cell>
          <cell r="AB854">
            <v>0</v>
          </cell>
          <cell r="AC854">
            <v>0</v>
          </cell>
          <cell r="AD854">
            <v>0</v>
          </cell>
          <cell r="AE854">
            <v>0</v>
          </cell>
          <cell r="AF854">
            <v>0</v>
          </cell>
          <cell r="AG854">
            <v>0</v>
          </cell>
          <cell r="AH854">
            <v>0</v>
          </cell>
          <cell r="AI854">
            <v>0</v>
          </cell>
          <cell r="AJ854">
            <v>0</v>
          </cell>
          <cell r="AK854">
            <v>0</v>
          </cell>
          <cell r="AL854">
            <v>0</v>
          </cell>
          <cell r="AM854">
            <v>0</v>
          </cell>
          <cell r="AN854">
            <v>0</v>
          </cell>
          <cell r="AO854">
            <v>0</v>
          </cell>
          <cell r="AR854" t="str">
            <v>62</v>
          </cell>
        </row>
        <row r="855">
          <cell r="R855">
            <v>159437</v>
          </cell>
          <cell r="S855">
            <v>159437</v>
          </cell>
          <cell r="T855">
            <v>159437</v>
          </cell>
          <cell r="U855">
            <v>159437</v>
          </cell>
          <cell r="V855">
            <v>159437</v>
          </cell>
          <cell r="W855">
            <v>159437</v>
          </cell>
          <cell r="X855">
            <v>159437</v>
          </cell>
          <cell r="Y855">
            <v>159437</v>
          </cell>
          <cell r="Z855">
            <v>159437</v>
          </cell>
          <cell r="AA855">
            <v>159437</v>
          </cell>
          <cell r="AB855">
            <v>159437</v>
          </cell>
          <cell r="AC855">
            <v>159437</v>
          </cell>
          <cell r="AD855">
            <v>159437</v>
          </cell>
          <cell r="AE855">
            <v>159437</v>
          </cell>
          <cell r="AF855">
            <v>159437</v>
          </cell>
          <cell r="AG855">
            <v>159437</v>
          </cell>
          <cell r="AH855">
            <v>159437</v>
          </cell>
          <cell r="AI855">
            <v>159437</v>
          </cell>
          <cell r="AJ855">
            <v>159437</v>
          </cell>
          <cell r="AK855">
            <v>159437</v>
          </cell>
          <cell r="AL855">
            <v>159437</v>
          </cell>
          <cell r="AM855">
            <v>159437</v>
          </cell>
          <cell r="AN855">
            <v>159437</v>
          </cell>
          <cell r="AO855">
            <v>159437</v>
          </cell>
          <cell r="AR855" t="str">
            <v>56</v>
          </cell>
        </row>
        <row r="856">
          <cell r="R856">
            <v>156000</v>
          </cell>
          <cell r="S856">
            <v>156000</v>
          </cell>
          <cell r="T856">
            <v>1000</v>
          </cell>
          <cell r="U856">
            <v>1000</v>
          </cell>
          <cell r="V856">
            <v>1000</v>
          </cell>
          <cell r="W856">
            <v>394000</v>
          </cell>
          <cell r="X856">
            <v>394000</v>
          </cell>
          <cell r="Y856">
            <v>394000</v>
          </cell>
          <cell r="Z856">
            <v>396586</v>
          </cell>
          <cell r="AA856">
            <v>396586</v>
          </cell>
          <cell r="AB856">
            <v>396586</v>
          </cell>
          <cell r="AC856">
            <v>427586</v>
          </cell>
          <cell r="AD856">
            <v>880875</v>
          </cell>
          <cell r="AE856">
            <v>823958.33333333337</v>
          </cell>
          <cell r="AF856">
            <v>755625</v>
          </cell>
          <cell r="AG856">
            <v>675875</v>
          </cell>
          <cell r="AH856">
            <v>596125</v>
          </cell>
          <cell r="AI856">
            <v>531500</v>
          </cell>
          <cell r="AJ856">
            <v>482000</v>
          </cell>
          <cell r="AK856">
            <v>432500</v>
          </cell>
          <cell r="AL856">
            <v>379274.41666666669</v>
          </cell>
          <cell r="AM856">
            <v>322323.25</v>
          </cell>
          <cell r="AN856">
            <v>265372.08333333331</v>
          </cell>
          <cell r="AO856">
            <v>248212.58333333334</v>
          </cell>
          <cell r="AR856" t="str">
            <v>62</v>
          </cell>
        </row>
        <row r="857">
          <cell r="R857">
            <v>-7000</v>
          </cell>
          <cell r="S857">
            <v>-7000</v>
          </cell>
          <cell r="T857">
            <v>-7000</v>
          </cell>
          <cell r="U857">
            <v>-7000</v>
          </cell>
          <cell r="V857">
            <v>-7000</v>
          </cell>
          <cell r="W857">
            <v>-7000</v>
          </cell>
          <cell r="X857">
            <v>-7000</v>
          </cell>
          <cell r="Y857">
            <v>-7000</v>
          </cell>
          <cell r="Z857">
            <v>-7000</v>
          </cell>
          <cell r="AA857">
            <v>-7000</v>
          </cell>
          <cell r="AB857">
            <v>-7000</v>
          </cell>
          <cell r="AC857">
            <v>0</v>
          </cell>
          <cell r="AD857">
            <v>-7000</v>
          </cell>
          <cell r="AE857">
            <v>-7000</v>
          </cell>
          <cell r="AF857">
            <v>-7000</v>
          </cell>
          <cell r="AG857">
            <v>-7000</v>
          </cell>
          <cell r="AH857">
            <v>-7000</v>
          </cell>
          <cell r="AI857">
            <v>-7000</v>
          </cell>
          <cell r="AJ857">
            <v>-7000</v>
          </cell>
          <cell r="AK857">
            <v>-7000</v>
          </cell>
          <cell r="AL857">
            <v>-7000</v>
          </cell>
          <cell r="AM857">
            <v>-7000</v>
          </cell>
          <cell r="AN857">
            <v>-7000</v>
          </cell>
          <cell r="AO857">
            <v>-6708.333333333333</v>
          </cell>
          <cell r="AR857" t="str">
            <v>62</v>
          </cell>
        </row>
        <row r="858">
          <cell r="R858">
            <v>0</v>
          </cell>
          <cell r="S858">
            <v>0</v>
          </cell>
          <cell r="T858">
            <v>0</v>
          </cell>
          <cell r="U858">
            <v>0</v>
          </cell>
          <cell r="V858">
            <v>0</v>
          </cell>
          <cell r="W858">
            <v>0</v>
          </cell>
          <cell r="X858">
            <v>0</v>
          </cell>
          <cell r="Y858">
            <v>0</v>
          </cell>
          <cell r="Z858">
            <v>0</v>
          </cell>
          <cell r="AA858">
            <v>0</v>
          </cell>
          <cell r="AB858">
            <v>0</v>
          </cell>
          <cell r="AC858">
            <v>0</v>
          </cell>
          <cell r="AD858">
            <v>0</v>
          </cell>
          <cell r="AE858">
            <v>0</v>
          </cell>
          <cell r="AF858">
            <v>0</v>
          </cell>
          <cell r="AG858">
            <v>0</v>
          </cell>
          <cell r="AH858">
            <v>0</v>
          </cell>
          <cell r="AI858">
            <v>0</v>
          </cell>
          <cell r="AJ858">
            <v>0</v>
          </cell>
          <cell r="AK858">
            <v>0</v>
          </cell>
          <cell r="AL858">
            <v>0</v>
          </cell>
          <cell r="AM858">
            <v>0</v>
          </cell>
          <cell r="AN858">
            <v>0</v>
          </cell>
          <cell r="AO858">
            <v>0</v>
          </cell>
          <cell r="AR858" t="str">
            <v>62</v>
          </cell>
        </row>
        <row r="859">
          <cell r="R859">
            <v>12777000</v>
          </cell>
          <cell r="S859">
            <v>12777000</v>
          </cell>
          <cell r="T859">
            <v>12777000</v>
          </cell>
          <cell r="U859">
            <v>12777000</v>
          </cell>
          <cell r="V859">
            <v>12777000</v>
          </cell>
          <cell r="W859">
            <v>12777000</v>
          </cell>
          <cell r="X859">
            <v>12777000</v>
          </cell>
          <cell r="Y859">
            <v>12777000</v>
          </cell>
          <cell r="Z859">
            <v>-699695</v>
          </cell>
          <cell r="AA859">
            <v>-699695</v>
          </cell>
          <cell r="AB859">
            <v>-699695</v>
          </cell>
          <cell r="AC859">
            <v>-699695</v>
          </cell>
          <cell r="AD859">
            <v>12777000</v>
          </cell>
          <cell r="AE859">
            <v>12777000</v>
          </cell>
          <cell r="AF859">
            <v>12777000</v>
          </cell>
          <cell r="AG859">
            <v>12777000</v>
          </cell>
          <cell r="AH859">
            <v>12777000</v>
          </cell>
          <cell r="AI859">
            <v>12777000</v>
          </cell>
          <cell r="AJ859">
            <v>12777000</v>
          </cell>
          <cell r="AK859">
            <v>12777000</v>
          </cell>
          <cell r="AL859">
            <v>12215471.041666666</v>
          </cell>
          <cell r="AM859">
            <v>11092413.125</v>
          </cell>
          <cell r="AN859">
            <v>9969355.208333334</v>
          </cell>
          <cell r="AO859">
            <v>8846297.291666666</v>
          </cell>
          <cell r="AR859" t="str">
            <v>62</v>
          </cell>
        </row>
        <row r="860">
          <cell r="R860">
            <v>1044000</v>
          </cell>
          <cell r="S860">
            <v>1044000</v>
          </cell>
          <cell r="T860">
            <v>1044000</v>
          </cell>
          <cell r="U860">
            <v>1044000</v>
          </cell>
          <cell r="V860">
            <v>1044000</v>
          </cell>
          <cell r="W860">
            <v>1044000</v>
          </cell>
          <cell r="X860">
            <v>1044000</v>
          </cell>
          <cell r="Y860">
            <v>1044000</v>
          </cell>
          <cell r="Z860">
            <v>0</v>
          </cell>
          <cell r="AA860">
            <v>0</v>
          </cell>
          <cell r="AB860">
            <v>0</v>
          </cell>
          <cell r="AC860">
            <v>0</v>
          </cell>
          <cell r="AD860">
            <v>1044000</v>
          </cell>
          <cell r="AE860">
            <v>1044000</v>
          </cell>
          <cell r="AF860">
            <v>1044000</v>
          </cell>
          <cell r="AG860">
            <v>1044000</v>
          </cell>
          <cell r="AH860">
            <v>1044000</v>
          </cell>
          <cell r="AI860">
            <v>1044000</v>
          </cell>
          <cell r="AJ860">
            <v>1044000</v>
          </cell>
          <cell r="AK860">
            <v>1044000</v>
          </cell>
          <cell r="AL860">
            <v>1000500</v>
          </cell>
          <cell r="AM860">
            <v>913500</v>
          </cell>
          <cell r="AN860">
            <v>826500</v>
          </cell>
          <cell r="AO860">
            <v>739500</v>
          </cell>
          <cell r="AR860" t="str">
            <v>62</v>
          </cell>
        </row>
        <row r="861">
          <cell r="R861">
            <v>5292000</v>
          </cell>
          <cell r="S861">
            <v>5292000</v>
          </cell>
          <cell r="T861">
            <v>5292000</v>
          </cell>
          <cell r="U861">
            <v>5292000</v>
          </cell>
          <cell r="V861">
            <v>5292000</v>
          </cell>
          <cell r="W861">
            <v>5292000</v>
          </cell>
          <cell r="X861">
            <v>5292000</v>
          </cell>
          <cell r="Y861">
            <v>5292000</v>
          </cell>
          <cell r="Z861">
            <v>0</v>
          </cell>
          <cell r="AA861">
            <v>0</v>
          </cell>
          <cell r="AB861">
            <v>0</v>
          </cell>
          <cell r="AC861">
            <v>0</v>
          </cell>
          <cell r="AD861">
            <v>5281375</v>
          </cell>
          <cell r="AE861">
            <v>5287750</v>
          </cell>
          <cell r="AF861">
            <v>5292000</v>
          </cell>
          <cell r="AG861">
            <v>5292000</v>
          </cell>
          <cell r="AH861">
            <v>5292000</v>
          </cell>
          <cell r="AI861">
            <v>5292000</v>
          </cell>
          <cell r="AJ861">
            <v>5292000</v>
          </cell>
          <cell r="AK861">
            <v>5292000</v>
          </cell>
          <cell r="AL861">
            <v>5071500</v>
          </cell>
          <cell r="AM861">
            <v>4630500</v>
          </cell>
          <cell r="AN861">
            <v>4189500</v>
          </cell>
          <cell r="AO861">
            <v>3748500</v>
          </cell>
          <cell r="AR861" t="str">
            <v>62</v>
          </cell>
        </row>
        <row r="862">
          <cell r="R862">
            <v>863211</v>
          </cell>
          <cell r="S862">
            <v>863211</v>
          </cell>
          <cell r="T862">
            <v>863211</v>
          </cell>
          <cell r="U862">
            <v>863211</v>
          </cell>
          <cell r="V862">
            <v>863211</v>
          </cell>
          <cell r="W862">
            <v>863211</v>
          </cell>
          <cell r="X862">
            <v>863211</v>
          </cell>
          <cell r="Y862">
            <v>863211</v>
          </cell>
          <cell r="Z862">
            <v>863211</v>
          </cell>
          <cell r="AA862">
            <v>863211</v>
          </cell>
          <cell r="AB862">
            <v>3270608</v>
          </cell>
          <cell r="AC862">
            <v>3270608</v>
          </cell>
          <cell r="AD862">
            <v>1048451.125</v>
          </cell>
          <cell r="AE862">
            <v>1030809.2083333334</v>
          </cell>
          <cell r="AF862">
            <v>1013167.2916666666</v>
          </cell>
          <cell r="AG862">
            <v>995525.375</v>
          </cell>
          <cell r="AH862">
            <v>977883.45833333337</v>
          </cell>
          <cell r="AI862">
            <v>960241.54166666663</v>
          </cell>
          <cell r="AJ862">
            <v>942599.625</v>
          </cell>
          <cell r="AK862">
            <v>924957.70833333337</v>
          </cell>
          <cell r="AL862">
            <v>907315.79166666663</v>
          </cell>
          <cell r="AM862">
            <v>889673.875</v>
          </cell>
          <cell r="AN862">
            <v>972340.16666666663</v>
          </cell>
          <cell r="AO862">
            <v>1164135.625</v>
          </cell>
          <cell r="AR862" t="str">
            <v>62</v>
          </cell>
        </row>
        <row r="863">
          <cell r="R863">
            <v>30097</v>
          </cell>
          <cell r="S863">
            <v>30097</v>
          </cell>
          <cell r="T863">
            <v>35097</v>
          </cell>
          <cell r="U863">
            <v>35097</v>
          </cell>
          <cell r="V863">
            <v>35097</v>
          </cell>
          <cell r="W863">
            <v>42097</v>
          </cell>
          <cell r="X863">
            <v>42097</v>
          </cell>
          <cell r="Y863">
            <v>42097</v>
          </cell>
          <cell r="Z863">
            <v>72918</v>
          </cell>
          <cell r="AA863">
            <v>72918</v>
          </cell>
          <cell r="AB863">
            <v>72918</v>
          </cell>
          <cell r="AC863">
            <v>82918</v>
          </cell>
          <cell r="AD863">
            <v>91834.875</v>
          </cell>
          <cell r="AE863">
            <v>94342.958333333328</v>
          </cell>
          <cell r="AF863">
            <v>93263.666666666672</v>
          </cell>
          <cell r="AG863">
            <v>88597</v>
          </cell>
          <cell r="AH863">
            <v>83930.333333333328</v>
          </cell>
          <cell r="AI863">
            <v>78222</v>
          </cell>
          <cell r="AJ863">
            <v>71472</v>
          </cell>
          <cell r="AK863">
            <v>64722</v>
          </cell>
          <cell r="AL863">
            <v>58631.208333333336</v>
          </cell>
          <cell r="AM863">
            <v>53199.625</v>
          </cell>
          <cell r="AN863">
            <v>47768.041666666664</v>
          </cell>
          <cell r="AO863">
            <v>47253.125</v>
          </cell>
          <cell r="AR863" t="str">
            <v>62</v>
          </cell>
        </row>
        <row r="864">
          <cell r="AC864">
            <v>526000</v>
          </cell>
          <cell r="AO864">
            <v>21916.666666666668</v>
          </cell>
          <cell r="AQ864" t="str">
            <v>37d</v>
          </cell>
          <cell r="AR864" t="str">
            <v>56</v>
          </cell>
        </row>
        <row r="865">
          <cell r="R865">
            <v>448000</v>
          </cell>
          <cell r="S865">
            <v>448000</v>
          </cell>
          <cell r="T865">
            <v>448000</v>
          </cell>
          <cell r="U865">
            <v>448000</v>
          </cell>
          <cell r="V865">
            <v>448000</v>
          </cell>
          <cell r="W865">
            <v>448000</v>
          </cell>
          <cell r="X865">
            <v>448000</v>
          </cell>
          <cell r="Y865">
            <v>448000</v>
          </cell>
          <cell r="Z865">
            <v>-726946</v>
          </cell>
          <cell r="AA865">
            <v>-726946</v>
          </cell>
          <cell r="AB865">
            <v>-726946</v>
          </cell>
          <cell r="AC865">
            <v>-726946</v>
          </cell>
          <cell r="AD865">
            <v>629875</v>
          </cell>
          <cell r="AE865">
            <v>605625</v>
          </cell>
          <cell r="AF865">
            <v>581375</v>
          </cell>
          <cell r="AG865">
            <v>557125</v>
          </cell>
          <cell r="AH865">
            <v>532875</v>
          </cell>
          <cell r="AI865">
            <v>508625</v>
          </cell>
          <cell r="AJ865">
            <v>484375</v>
          </cell>
          <cell r="AK865">
            <v>460125</v>
          </cell>
          <cell r="AL865">
            <v>399043.91666666669</v>
          </cell>
          <cell r="AM865">
            <v>301131.75</v>
          </cell>
          <cell r="AN865">
            <v>203219.58333333334</v>
          </cell>
          <cell r="AO865">
            <v>105307.41666666667</v>
          </cell>
          <cell r="AR865" t="str">
            <v>62</v>
          </cell>
        </row>
        <row r="866">
          <cell r="R866">
            <v>601000</v>
          </cell>
          <cell r="S866">
            <v>601000</v>
          </cell>
          <cell r="T866">
            <v>601000</v>
          </cell>
          <cell r="U866">
            <v>601000</v>
          </cell>
          <cell r="V866">
            <v>601000</v>
          </cell>
          <cell r="W866">
            <v>601000</v>
          </cell>
          <cell r="X866">
            <v>601000</v>
          </cell>
          <cell r="Y866">
            <v>601000</v>
          </cell>
          <cell r="Z866">
            <v>601000</v>
          </cell>
          <cell r="AA866">
            <v>601000</v>
          </cell>
          <cell r="AB866">
            <v>601000</v>
          </cell>
          <cell r="AC866">
            <v>0</v>
          </cell>
          <cell r="AD866">
            <v>209208.33333333334</v>
          </cell>
          <cell r="AE866">
            <v>259291.66666666666</v>
          </cell>
          <cell r="AF866">
            <v>309375</v>
          </cell>
          <cell r="AG866">
            <v>359458.33333333331</v>
          </cell>
          <cell r="AH866">
            <v>409541.66666666669</v>
          </cell>
          <cell r="AI866">
            <v>459625</v>
          </cell>
          <cell r="AJ866">
            <v>509708.33333333331</v>
          </cell>
          <cell r="AK866">
            <v>559791.66666666663</v>
          </cell>
          <cell r="AL866">
            <v>586958.33333333337</v>
          </cell>
          <cell r="AM866">
            <v>591208.33333333337</v>
          </cell>
          <cell r="AN866">
            <v>595458.33333333337</v>
          </cell>
          <cell r="AO866">
            <v>574250</v>
          </cell>
          <cell r="AR866" t="str">
            <v>62</v>
          </cell>
        </row>
        <row r="867">
          <cell r="R867">
            <v>0</v>
          </cell>
          <cell r="S867">
            <v>0</v>
          </cell>
          <cell r="T867">
            <v>0</v>
          </cell>
          <cell r="U867">
            <v>0</v>
          </cell>
          <cell r="V867">
            <v>0</v>
          </cell>
          <cell r="W867">
            <v>0</v>
          </cell>
          <cell r="X867">
            <v>0</v>
          </cell>
          <cell r="Y867">
            <v>0</v>
          </cell>
          <cell r="Z867">
            <v>245000</v>
          </cell>
          <cell r="AA867">
            <v>245000</v>
          </cell>
          <cell r="AB867">
            <v>245000</v>
          </cell>
          <cell r="AC867">
            <v>245000</v>
          </cell>
          <cell r="AD867">
            <v>175000</v>
          </cell>
          <cell r="AE867">
            <v>175000</v>
          </cell>
          <cell r="AF867">
            <v>175000</v>
          </cell>
          <cell r="AG867">
            <v>175000</v>
          </cell>
          <cell r="AH867">
            <v>175000</v>
          </cell>
          <cell r="AI867">
            <v>175000</v>
          </cell>
          <cell r="AJ867">
            <v>175000</v>
          </cell>
          <cell r="AK867">
            <v>175000</v>
          </cell>
          <cell r="AL867">
            <v>156041.66666666666</v>
          </cell>
          <cell r="AM867">
            <v>118125</v>
          </cell>
          <cell r="AN867">
            <v>80208.333333333328</v>
          </cell>
          <cell r="AO867">
            <v>71458.333333333328</v>
          </cell>
          <cell r="AR867" t="str">
            <v>62</v>
          </cell>
        </row>
        <row r="868">
          <cell r="R868">
            <v>22000</v>
          </cell>
          <cell r="S868">
            <v>9000</v>
          </cell>
          <cell r="T868">
            <v>-24000</v>
          </cell>
          <cell r="U868">
            <v>-93000</v>
          </cell>
          <cell r="V868">
            <v>-81000</v>
          </cell>
          <cell r="W868">
            <v>-105000</v>
          </cell>
          <cell r="X868">
            <v>-132000</v>
          </cell>
          <cell r="Y868">
            <v>-159000</v>
          </cell>
          <cell r="Z868">
            <v>62967</v>
          </cell>
          <cell r="AA868">
            <v>33967</v>
          </cell>
          <cell r="AB868">
            <v>118967</v>
          </cell>
          <cell r="AC868">
            <v>148967</v>
          </cell>
          <cell r="AD868">
            <v>916.66666666666663</v>
          </cell>
          <cell r="AE868">
            <v>2208.3333333333335</v>
          </cell>
          <cell r="AF868">
            <v>1583.3333333333333</v>
          </cell>
          <cell r="AG868">
            <v>-3291.6666666666665</v>
          </cell>
          <cell r="AH868">
            <v>-10541.666666666666</v>
          </cell>
          <cell r="AI868">
            <v>-18291.666666666668</v>
          </cell>
          <cell r="AJ868">
            <v>-28166.666666666668</v>
          </cell>
          <cell r="AK868">
            <v>-40291.666666666664</v>
          </cell>
          <cell r="AL868">
            <v>-44293.041666666664</v>
          </cell>
          <cell r="AM868">
            <v>-40254.125</v>
          </cell>
          <cell r="AN868">
            <v>-33881.875</v>
          </cell>
          <cell r="AO868">
            <v>-22717.958333333332</v>
          </cell>
          <cell r="AR868" t="str">
            <v>17</v>
          </cell>
        </row>
        <row r="869">
          <cell r="Z869">
            <v>805234</v>
          </cell>
          <cell r="AA869">
            <v>805234</v>
          </cell>
          <cell r="AB869">
            <v>805234</v>
          </cell>
          <cell r="AC869">
            <v>893234</v>
          </cell>
          <cell r="AK869">
            <v>0</v>
          </cell>
          <cell r="AL869">
            <v>33551.416666666664</v>
          </cell>
          <cell r="AM869">
            <v>100654.25</v>
          </cell>
          <cell r="AN869">
            <v>167757.08333333334</v>
          </cell>
          <cell r="AO869">
            <v>238526.58333333334</v>
          </cell>
        </row>
        <row r="870">
          <cell r="Z870">
            <v>117818</v>
          </cell>
          <cell r="AA870">
            <v>117818</v>
          </cell>
          <cell r="AB870">
            <v>117818</v>
          </cell>
          <cell r="AC870">
            <v>227818</v>
          </cell>
          <cell r="AK870">
            <v>0</v>
          </cell>
          <cell r="AL870">
            <v>4909.083333333333</v>
          </cell>
          <cell r="AM870">
            <v>14727.25</v>
          </cell>
          <cell r="AN870">
            <v>24545.416666666668</v>
          </cell>
          <cell r="AO870">
            <v>38946.916666666664</v>
          </cell>
        </row>
        <row r="871">
          <cell r="R871">
            <v>49000</v>
          </cell>
          <cell r="S871">
            <v>98000</v>
          </cell>
          <cell r="T871">
            <v>147000</v>
          </cell>
          <cell r="U871">
            <v>196000</v>
          </cell>
          <cell r="V871">
            <v>245000</v>
          </cell>
          <cell r="W871">
            <v>-910000</v>
          </cell>
          <cell r="X871">
            <v>-910000</v>
          </cell>
          <cell r="Y871">
            <v>-910000</v>
          </cell>
          <cell r="Z871">
            <v>0</v>
          </cell>
          <cell r="AA871">
            <v>0</v>
          </cell>
          <cell r="AB871">
            <v>0</v>
          </cell>
          <cell r="AC871">
            <v>0</v>
          </cell>
          <cell r="AD871">
            <v>2041.6666666666667</v>
          </cell>
          <cell r="AE871">
            <v>8166.666666666667</v>
          </cell>
          <cell r="AF871">
            <v>18375</v>
          </cell>
          <cell r="AG871">
            <v>32666.666666666668</v>
          </cell>
          <cell r="AH871">
            <v>51041.666666666664</v>
          </cell>
          <cell r="AI871">
            <v>23333.333333333332</v>
          </cell>
          <cell r="AJ871">
            <v>-52500</v>
          </cell>
          <cell r="AK871">
            <v>-128333.33333333333</v>
          </cell>
          <cell r="AL871">
            <v>-166250</v>
          </cell>
          <cell r="AM871">
            <v>-166250</v>
          </cell>
          <cell r="AN871">
            <v>-166250</v>
          </cell>
          <cell r="AO871">
            <v>-166250</v>
          </cell>
          <cell r="AR871" t="str">
            <v>17</v>
          </cell>
        </row>
        <row r="872">
          <cell r="R872">
            <v>0</v>
          </cell>
          <cell r="S872">
            <v>0</v>
          </cell>
          <cell r="T872">
            <v>2000</v>
          </cell>
          <cell r="U872">
            <v>2000</v>
          </cell>
          <cell r="V872">
            <v>2000</v>
          </cell>
          <cell r="W872">
            <v>4000</v>
          </cell>
          <cell r="X872">
            <v>4000</v>
          </cell>
          <cell r="Y872">
            <v>4000</v>
          </cell>
          <cell r="Z872">
            <v>447324</v>
          </cell>
          <cell r="AA872">
            <v>447324</v>
          </cell>
          <cell r="AB872">
            <v>447324</v>
          </cell>
          <cell r="AC872">
            <v>452324</v>
          </cell>
          <cell r="AD872">
            <v>0</v>
          </cell>
          <cell r="AE872">
            <v>0</v>
          </cell>
          <cell r="AF872">
            <v>83.333333333333329</v>
          </cell>
          <cell r="AG872">
            <v>250</v>
          </cell>
          <cell r="AH872">
            <v>416.66666666666669</v>
          </cell>
          <cell r="AI872">
            <v>666.66666666666663</v>
          </cell>
          <cell r="AJ872">
            <v>1000</v>
          </cell>
          <cell r="AK872">
            <v>1333.3333333333333</v>
          </cell>
          <cell r="AL872">
            <v>20138.5</v>
          </cell>
          <cell r="AM872">
            <v>57415.5</v>
          </cell>
          <cell r="AN872">
            <v>94692.5</v>
          </cell>
          <cell r="AO872">
            <v>132177.83333333334</v>
          </cell>
          <cell r="AR872" t="str">
            <v>17</v>
          </cell>
        </row>
        <row r="873">
          <cell r="R873">
            <v>0</v>
          </cell>
          <cell r="S873">
            <v>0</v>
          </cell>
          <cell r="T873">
            <v>-24000</v>
          </cell>
          <cell r="U873">
            <v>-24000</v>
          </cell>
          <cell r="V873">
            <v>-24000</v>
          </cell>
          <cell r="W873">
            <v>108000</v>
          </cell>
          <cell r="X873">
            <v>108000</v>
          </cell>
          <cell r="Y873">
            <v>108000</v>
          </cell>
          <cell r="Z873">
            <v>0</v>
          </cell>
          <cell r="AA873">
            <v>0</v>
          </cell>
          <cell r="AB873">
            <v>0</v>
          </cell>
          <cell r="AC873">
            <v>0</v>
          </cell>
          <cell r="AD873">
            <v>0</v>
          </cell>
          <cell r="AE873">
            <v>0</v>
          </cell>
          <cell r="AF873">
            <v>-1000</v>
          </cell>
          <cell r="AG873">
            <v>-3000</v>
          </cell>
          <cell r="AH873">
            <v>-5000</v>
          </cell>
          <cell r="AI873">
            <v>-1500</v>
          </cell>
          <cell r="AJ873">
            <v>7500</v>
          </cell>
          <cell r="AK873">
            <v>16500</v>
          </cell>
          <cell r="AL873">
            <v>21000</v>
          </cell>
          <cell r="AM873">
            <v>21000</v>
          </cell>
          <cell r="AN873">
            <v>21000</v>
          </cell>
          <cell r="AO873">
            <v>21000</v>
          </cell>
          <cell r="AR873" t="str">
            <v>17</v>
          </cell>
        </row>
        <row r="874">
          <cell r="R874">
            <v>0</v>
          </cell>
          <cell r="S874">
            <v>0</v>
          </cell>
          <cell r="T874">
            <v>2000</v>
          </cell>
          <cell r="U874">
            <v>2000</v>
          </cell>
          <cell r="V874">
            <v>2000</v>
          </cell>
          <cell r="W874">
            <v>3000</v>
          </cell>
          <cell r="X874">
            <v>3000</v>
          </cell>
          <cell r="Y874">
            <v>3000</v>
          </cell>
          <cell r="Z874">
            <v>0</v>
          </cell>
          <cell r="AA874">
            <v>0</v>
          </cell>
          <cell r="AB874">
            <v>0</v>
          </cell>
          <cell r="AC874">
            <v>0</v>
          </cell>
          <cell r="AD874">
            <v>0</v>
          </cell>
          <cell r="AE874">
            <v>0</v>
          </cell>
          <cell r="AF874">
            <v>83.333333333333329</v>
          </cell>
          <cell r="AG874">
            <v>250</v>
          </cell>
          <cell r="AH874">
            <v>416.66666666666669</v>
          </cell>
          <cell r="AI874">
            <v>625</v>
          </cell>
          <cell r="AJ874">
            <v>875</v>
          </cell>
          <cell r="AK874">
            <v>1125</v>
          </cell>
          <cell r="AL874">
            <v>1250</v>
          </cell>
          <cell r="AM874">
            <v>1250</v>
          </cell>
          <cell r="AN874">
            <v>1250</v>
          </cell>
          <cell r="AO874">
            <v>1250</v>
          </cell>
          <cell r="AR874" t="str">
            <v>17</v>
          </cell>
        </row>
        <row r="875">
          <cell r="R875">
            <v>52000</v>
          </cell>
          <cell r="S875">
            <v>57000</v>
          </cell>
          <cell r="T875">
            <v>98000</v>
          </cell>
          <cell r="U875">
            <v>121000</v>
          </cell>
          <cell r="V875">
            <v>367000</v>
          </cell>
          <cell r="W875">
            <v>369000</v>
          </cell>
          <cell r="X875">
            <v>374000</v>
          </cell>
          <cell r="Y875">
            <v>379000</v>
          </cell>
          <cell r="Z875">
            <v>509000</v>
          </cell>
          <cell r="AA875">
            <v>543000</v>
          </cell>
          <cell r="AB875">
            <v>643000</v>
          </cell>
          <cell r="AC875">
            <v>690000</v>
          </cell>
          <cell r="AD875">
            <v>2166.6666666666665</v>
          </cell>
          <cell r="AE875">
            <v>6708.333333333333</v>
          </cell>
          <cell r="AF875">
            <v>13166.666666666666</v>
          </cell>
          <cell r="AG875">
            <v>22291.666666666668</v>
          </cell>
          <cell r="AH875">
            <v>42625</v>
          </cell>
          <cell r="AI875">
            <v>73291.666666666672</v>
          </cell>
          <cell r="AJ875">
            <v>104250</v>
          </cell>
          <cell r="AK875">
            <v>135625</v>
          </cell>
          <cell r="AL875">
            <v>172625</v>
          </cell>
          <cell r="AM875">
            <v>216458.33333333334</v>
          </cell>
          <cell r="AN875">
            <v>265875</v>
          </cell>
          <cell r="AO875">
            <v>321416.66666666669</v>
          </cell>
          <cell r="AR875" t="str">
            <v>17</v>
          </cell>
        </row>
        <row r="876">
          <cell r="R876">
            <v>-90000</v>
          </cell>
          <cell r="S876">
            <v>-180000</v>
          </cell>
          <cell r="T876">
            <v>-270000</v>
          </cell>
          <cell r="U876">
            <v>-360000</v>
          </cell>
          <cell r="V876">
            <v>-450000</v>
          </cell>
          <cell r="W876">
            <v>-542000</v>
          </cell>
          <cell r="X876">
            <v>-589000</v>
          </cell>
          <cell r="Y876">
            <v>-673000</v>
          </cell>
          <cell r="Z876">
            <v>0</v>
          </cell>
          <cell r="AA876">
            <v>0</v>
          </cell>
          <cell r="AB876">
            <v>0</v>
          </cell>
          <cell r="AC876">
            <v>0</v>
          </cell>
          <cell r="AD876">
            <v>-3750</v>
          </cell>
          <cell r="AE876">
            <v>-15000</v>
          </cell>
          <cell r="AF876">
            <v>-33750</v>
          </cell>
          <cell r="AG876">
            <v>-60000</v>
          </cell>
          <cell r="AH876">
            <v>-93750</v>
          </cell>
          <cell r="AI876">
            <v>-135083.33333333334</v>
          </cell>
          <cell r="AJ876">
            <v>-182208.33333333334</v>
          </cell>
          <cell r="AK876">
            <v>-234791.66666666666</v>
          </cell>
          <cell r="AL876">
            <v>-262833.33333333331</v>
          </cell>
          <cell r="AM876">
            <v>-262833.33333333331</v>
          </cell>
          <cell r="AN876">
            <v>-262833.33333333331</v>
          </cell>
          <cell r="AO876">
            <v>-262833.33333333331</v>
          </cell>
          <cell r="AR876" t="str">
            <v>17</v>
          </cell>
        </row>
        <row r="877">
          <cell r="R877">
            <v>0</v>
          </cell>
          <cell r="S877">
            <v>0</v>
          </cell>
          <cell r="T877">
            <v>-114000</v>
          </cell>
          <cell r="U877">
            <v>-114000</v>
          </cell>
          <cell r="V877">
            <v>-114000</v>
          </cell>
          <cell r="W877">
            <v>-232000</v>
          </cell>
          <cell r="X877">
            <v>-232000</v>
          </cell>
          <cell r="Y877">
            <v>-232000</v>
          </cell>
          <cell r="Z877">
            <v>-2606240</v>
          </cell>
          <cell r="AA877">
            <v>-2606240</v>
          </cell>
          <cell r="AB877">
            <v>-2606240</v>
          </cell>
          <cell r="AC877">
            <v>-3121240</v>
          </cell>
          <cell r="AD877">
            <v>0</v>
          </cell>
          <cell r="AE877">
            <v>0</v>
          </cell>
          <cell r="AF877">
            <v>-4750</v>
          </cell>
          <cell r="AG877">
            <v>-14250</v>
          </cell>
          <cell r="AH877">
            <v>-23750</v>
          </cell>
          <cell r="AI877">
            <v>-38166.666666666664</v>
          </cell>
          <cell r="AJ877">
            <v>-57500</v>
          </cell>
          <cell r="AK877">
            <v>-76833.333333333328</v>
          </cell>
          <cell r="AL877">
            <v>-195093.33333333334</v>
          </cell>
          <cell r="AM877">
            <v>-412280</v>
          </cell>
          <cell r="AN877">
            <v>-629466.66666666663</v>
          </cell>
          <cell r="AO877">
            <v>-868111.66666666663</v>
          </cell>
          <cell r="AR877" t="str">
            <v>17</v>
          </cell>
        </row>
        <row r="878">
          <cell r="R878">
            <v>8000</v>
          </cell>
          <cell r="S878">
            <v>15000</v>
          </cell>
          <cell r="T878">
            <v>-180000</v>
          </cell>
          <cell r="U878">
            <v>-242000</v>
          </cell>
          <cell r="V878">
            <v>-296000</v>
          </cell>
          <cell r="W878">
            <v>-350000</v>
          </cell>
          <cell r="X878">
            <v>-405000</v>
          </cell>
          <cell r="Y878">
            <v>-462000</v>
          </cell>
          <cell r="Z878">
            <v>-2039616</v>
          </cell>
          <cell r="AA878">
            <v>-2096616</v>
          </cell>
          <cell r="AB878">
            <v>-1908616</v>
          </cell>
          <cell r="AC878">
            <v>-1973616</v>
          </cell>
          <cell r="AD878">
            <v>333.33333333333331</v>
          </cell>
          <cell r="AE878">
            <v>1291.6666666666667</v>
          </cell>
          <cell r="AF878">
            <v>-5583.333333333333</v>
          </cell>
          <cell r="AG878">
            <v>-23166.666666666668</v>
          </cell>
          <cell r="AH878">
            <v>-45583.333333333336</v>
          </cell>
          <cell r="AI878">
            <v>-72500</v>
          </cell>
          <cell r="AJ878">
            <v>-103958.33333333333</v>
          </cell>
          <cell r="AK878">
            <v>-140083.33333333334</v>
          </cell>
          <cell r="AL878">
            <v>-244317.33333333334</v>
          </cell>
          <cell r="AM878">
            <v>-416660.33333333331</v>
          </cell>
          <cell r="AN878">
            <v>-583545</v>
          </cell>
          <cell r="AO878">
            <v>-745304.66666666663</v>
          </cell>
          <cell r="AR878" t="str">
            <v>17</v>
          </cell>
        </row>
        <row r="879">
          <cell r="R879">
            <v>50000</v>
          </cell>
          <cell r="S879">
            <v>100000</v>
          </cell>
          <cell r="T879">
            <v>150000</v>
          </cell>
          <cell r="U879">
            <v>200000</v>
          </cell>
          <cell r="V879">
            <v>250000</v>
          </cell>
          <cell r="W879">
            <v>300000</v>
          </cell>
          <cell r="X879">
            <v>350000</v>
          </cell>
          <cell r="Y879">
            <v>400000</v>
          </cell>
          <cell r="Z879">
            <v>-1464596</v>
          </cell>
          <cell r="AA879">
            <v>-1414596</v>
          </cell>
          <cell r="AB879">
            <v>-1364596</v>
          </cell>
          <cell r="AC879">
            <v>-1349596</v>
          </cell>
          <cell r="AD879">
            <v>2083.3333333333335</v>
          </cell>
          <cell r="AE879">
            <v>8333.3333333333339</v>
          </cell>
          <cell r="AF879">
            <v>18750</v>
          </cell>
          <cell r="AG879">
            <v>33333.333333333336</v>
          </cell>
          <cell r="AH879">
            <v>52083.333333333336</v>
          </cell>
          <cell r="AI879">
            <v>75000</v>
          </cell>
          <cell r="AJ879">
            <v>102083.33333333333</v>
          </cell>
          <cell r="AK879">
            <v>133333.33333333334</v>
          </cell>
          <cell r="AL879">
            <v>88975.166666666672</v>
          </cell>
          <cell r="AM879">
            <v>-30991.166666666668</v>
          </cell>
          <cell r="AN879">
            <v>-146790.83333333334</v>
          </cell>
          <cell r="AO879">
            <v>-259882.16666666666</v>
          </cell>
          <cell r="AR879" t="str">
            <v>17</v>
          </cell>
        </row>
        <row r="880">
          <cell r="R880">
            <v>15000</v>
          </cell>
          <cell r="S880">
            <v>13000</v>
          </cell>
          <cell r="T880">
            <v>21000</v>
          </cell>
          <cell r="U880">
            <v>28000</v>
          </cell>
          <cell r="V880">
            <v>-262000</v>
          </cell>
          <cell r="W880">
            <v>-21000</v>
          </cell>
          <cell r="X880">
            <v>-33000</v>
          </cell>
          <cell r="Y880">
            <v>-21000</v>
          </cell>
          <cell r="Z880">
            <v>-577173</v>
          </cell>
          <cell r="AA880">
            <v>-651173</v>
          </cell>
          <cell r="AB880">
            <v>-693173</v>
          </cell>
          <cell r="AC880">
            <v>-783173</v>
          </cell>
          <cell r="AD880">
            <v>625</v>
          </cell>
          <cell r="AE880">
            <v>1791.6666666666667</v>
          </cell>
          <cell r="AF880">
            <v>3208.3333333333335</v>
          </cell>
          <cell r="AG880">
            <v>5250</v>
          </cell>
          <cell r="AH880">
            <v>-4500</v>
          </cell>
          <cell r="AI880">
            <v>-16291.666666666666</v>
          </cell>
          <cell r="AJ880">
            <v>-18541.666666666668</v>
          </cell>
          <cell r="AK880">
            <v>-20791.666666666668</v>
          </cell>
          <cell r="AL880">
            <v>-45715.541666666664</v>
          </cell>
          <cell r="AM880">
            <v>-96896.625</v>
          </cell>
          <cell r="AN880">
            <v>-152911.04166666666</v>
          </cell>
          <cell r="AO880">
            <v>-214425.45833333334</v>
          </cell>
          <cell r="AR880" t="str">
            <v>17</v>
          </cell>
        </row>
        <row r="881">
          <cell r="R881">
            <v>-4000</v>
          </cell>
          <cell r="S881">
            <v>-8000</v>
          </cell>
          <cell r="T881">
            <v>-12000</v>
          </cell>
          <cell r="U881">
            <v>-16000</v>
          </cell>
          <cell r="V881">
            <v>-20000</v>
          </cell>
          <cell r="W881">
            <v>-24000</v>
          </cell>
          <cell r="X881">
            <v>-28000</v>
          </cell>
          <cell r="Y881">
            <v>-32000</v>
          </cell>
          <cell r="Z881">
            <v>0</v>
          </cell>
          <cell r="AA881">
            <v>0</v>
          </cell>
          <cell r="AB881">
            <v>0</v>
          </cell>
          <cell r="AC881">
            <v>0</v>
          </cell>
          <cell r="AD881">
            <v>-166.66666666666666</v>
          </cell>
          <cell r="AE881">
            <v>-666.66666666666663</v>
          </cell>
          <cell r="AF881">
            <v>-1500</v>
          </cell>
          <cell r="AG881">
            <v>-2666.6666666666665</v>
          </cell>
          <cell r="AH881">
            <v>-4166.666666666667</v>
          </cell>
          <cell r="AI881">
            <v>-6000</v>
          </cell>
          <cell r="AJ881">
            <v>-8166.666666666667</v>
          </cell>
          <cell r="AK881">
            <v>-10666.666666666666</v>
          </cell>
          <cell r="AL881">
            <v>-12000</v>
          </cell>
          <cell r="AM881">
            <v>-12000</v>
          </cell>
          <cell r="AN881">
            <v>-12000</v>
          </cell>
          <cell r="AO881">
            <v>-12000</v>
          </cell>
          <cell r="AR881" t="str">
            <v>17</v>
          </cell>
        </row>
        <row r="882">
          <cell r="R882">
            <v>-859037900</v>
          </cell>
          <cell r="S882">
            <v>-859037900</v>
          </cell>
          <cell r="T882">
            <v>-859037900</v>
          </cell>
          <cell r="U882">
            <v>-859037900</v>
          </cell>
          <cell r="V882">
            <v>-859037900</v>
          </cell>
          <cell r="W882">
            <v>-859037900</v>
          </cell>
          <cell r="X882">
            <v>-859037900</v>
          </cell>
          <cell r="Y882">
            <v>-859037900</v>
          </cell>
          <cell r="Z882">
            <v>-859037900</v>
          </cell>
          <cell r="AA882">
            <v>-859037900</v>
          </cell>
          <cell r="AB882">
            <v>-859037900</v>
          </cell>
          <cell r="AC882">
            <v>-859037900</v>
          </cell>
          <cell r="AD882">
            <v>-859037900</v>
          </cell>
          <cell r="AE882">
            <v>-859037900</v>
          </cell>
          <cell r="AF882">
            <v>-859037900</v>
          </cell>
          <cell r="AG882">
            <v>-859037900</v>
          </cell>
          <cell r="AH882">
            <v>-859037900</v>
          </cell>
          <cell r="AI882">
            <v>-859037900</v>
          </cell>
          <cell r="AJ882">
            <v>-859037900</v>
          </cell>
          <cell r="AK882">
            <v>-859037900</v>
          </cell>
          <cell r="AL882">
            <v>-859037900</v>
          </cell>
          <cell r="AM882">
            <v>-859037900</v>
          </cell>
          <cell r="AN882">
            <v>-859037900</v>
          </cell>
          <cell r="AO882">
            <v>-859037900</v>
          </cell>
          <cell r="AR882" t="str">
            <v>6b</v>
          </cell>
        </row>
        <row r="883">
          <cell r="R883">
            <v>0</v>
          </cell>
          <cell r="S883">
            <v>0</v>
          </cell>
          <cell r="T883">
            <v>0</v>
          </cell>
          <cell r="U883">
            <v>0</v>
          </cell>
          <cell r="V883">
            <v>0</v>
          </cell>
          <cell r="W883">
            <v>0</v>
          </cell>
          <cell r="X883">
            <v>0</v>
          </cell>
          <cell r="Y883">
            <v>0</v>
          </cell>
          <cell r="Z883">
            <v>0</v>
          </cell>
          <cell r="AA883">
            <v>0</v>
          </cell>
          <cell r="AB883">
            <v>0</v>
          </cell>
          <cell r="AC883">
            <v>0</v>
          </cell>
          <cell r="AD883">
            <v>-42500000</v>
          </cell>
          <cell r="AE883">
            <v>-37500000</v>
          </cell>
          <cell r="AF883">
            <v>-32500000</v>
          </cell>
          <cell r="AG883">
            <v>-27500000</v>
          </cell>
          <cell r="AH883">
            <v>-22500000</v>
          </cell>
          <cell r="AI883">
            <v>-17500000</v>
          </cell>
          <cell r="AJ883">
            <v>-12500000</v>
          </cell>
          <cell r="AK883">
            <v>-7500000</v>
          </cell>
          <cell r="AL883">
            <v>-2500000</v>
          </cell>
          <cell r="AM883">
            <v>0</v>
          </cell>
          <cell r="AN883">
            <v>0</v>
          </cell>
          <cell r="AO883">
            <v>0</v>
          </cell>
          <cell r="AR883" t="str">
            <v>5</v>
          </cell>
        </row>
        <row r="884">
          <cell r="R884">
            <v>0</v>
          </cell>
          <cell r="S884">
            <v>0</v>
          </cell>
          <cell r="T884">
            <v>0</v>
          </cell>
          <cell r="U884">
            <v>0</v>
          </cell>
          <cell r="V884">
            <v>0</v>
          </cell>
          <cell r="W884">
            <v>0</v>
          </cell>
          <cell r="X884">
            <v>0</v>
          </cell>
          <cell r="Y884">
            <v>0</v>
          </cell>
          <cell r="Z884">
            <v>0</v>
          </cell>
          <cell r="AA884">
            <v>0</v>
          </cell>
          <cell r="AB884">
            <v>0</v>
          </cell>
          <cell r="AC884">
            <v>0</v>
          </cell>
          <cell r="AD884">
            <v>0</v>
          </cell>
          <cell r="AE884">
            <v>0</v>
          </cell>
          <cell r="AF884">
            <v>0</v>
          </cell>
          <cell r="AG884">
            <v>0</v>
          </cell>
          <cell r="AH884">
            <v>0</v>
          </cell>
          <cell r="AI884">
            <v>0</v>
          </cell>
          <cell r="AJ884">
            <v>0</v>
          </cell>
          <cell r="AK884">
            <v>0</v>
          </cell>
          <cell r="AL884">
            <v>0</v>
          </cell>
          <cell r="AM884">
            <v>0</v>
          </cell>
          <cell r="AN884">
            <v>0</v>
          </cell>
          <cell r="AO884">
            <v>0</v>
          </cell>
          <cell r="AR884" t="str">
            <v>5</v>
          </cell>
        </row>
        <row r="885">
          <cell r="R885">
            <v>0</v>
          </cell>
          <cell r="S885">
            <v>0</v>
          </cell>
          <cell r="T885">
            <v>0</v>
          </cell>
          <cell r="U885">
            <v>0</v>
          </cell>
          <cell r="V885">
            <v>0</v>
          </cell>
          <cell r="W885">
            <v>0</v>
          </cell>
          <cell r="X885">
            <v>0</v>
          </cell>
          <cell r="Y885">
            <v>0</v>
          </cell>
          <cell r="Z885">
            <v>0</v>
          </cell>
          <cell r="AA885">
            <v>0</v>
          </cell>
          <cell r="AB885">
            <v>0</v>
          </cell>
          <cell r="AC885">
            <v>0</v>
          </cell>
          <cell r="AD885">
            <v>-377212.5</v>
          </cell>
          <cell r="AE885">
            <v>-341287.5</v>
          </cell>
          <cell r="AF885">
            <v>-305362.5</v>
          </cell>
          <cell r="AG885">
            <v>-269437.5</v>
          </cell>
          <cell r="AH885">
            <v>-233512.5</v>
          </cell>
          <cell r="AI885">
            <v>-197587.5</v>
          </cell>
          <cell r="AJ885">
            <v>-161662.5</v>
          </cell>
          <cell r="AK885">
            <v>-125737.5</v>
          </cell>
          <cell r="AL885">
            <v>-89812.5</v>
          </cell>
          <cell r="AM885">
            <v>-53887.5</v>
          </cell>
          <cell r="AN885">
            <v>-17962.5</v>
          </cell>
          <cell r="AO885">
            <v>0</v>
          </cell>
          <cell r="AR885" t="str">
            <v>5</v>
          </cell>
        </row>
        <row r="886">
          <cell r="R886">
            <v>0</v>
          </cell>
          <cell r="S886">
            <v>0</v>
          </cell>
          <cell r="T886">
            <v>0</v>
          </cell>
          <cell r="U886">
            <v>0</v>
          </cell>
          <cell r="V886">
            <v>0</v>
          </cell>
          <cell r="W886">
            <v>0</v>
          </cell>
          <cell r="X886">
            <v>0</v>
          </cell>
          <cell r="Y886">
            <v>0</v>
          </cell>
          <cell r="Z886">
            <v>0</v>
          </cell>
          <cell r="AA886">
            <v>0</v>
          </cell>
          <cell r="AB886">
            <v>0</v>
          </cell>
          <cell r="AC886">
            <v>0</v>
          </cell>
          <cell r="AD886">
            <v>-1280700</v>
          </cell>
          <cell r="AE886">
            <v>-1157300</v>
          </cell>
          <cell r="AF886">
            <v>-1033900</v>
          </cell>
          <cell r="AG886">
            <v>-911437.5</v>
          </cell>
          <cell r="AH886">
            <v>-789912.5</v>
          </cell>
          <cell r="AI886">
            <v>-668387.5</v>
          </cell>
          <cell r="AJ886">
            <v>-546862.5</v>
          </cell>
          <cell r="AK886">
            <v>-425337.5</v>
          </cell>
          <cell r="AL886">
            <v>-303812.5</v>
          </cell>
          <cell r="AM886">
            <v>-182287.5</v>
          </cell>
          <cell r="AN886">
            <v>-60762.5</v>
          </cell>
          <cell r="AO886">
            <v>0</v>
          </cell>
          <cell r="AR886" t="str">
            <v>5</v>
          </cell>
        </row>
        <row r="887">
          <cell r="R887">
            <v>0</v>
          </cell>
          <cell r="S887">
            <v>0</v>
          </cell>
          <cell r="T887">
            <v>0</v>
          </cell>
          <cell r="U887">
            <v>0</v>
          </cell>
          <cell r="V887">
            <v>0</v>
          </cell>
          <cell r="W887">
            <v>0</v>
          </cell>
          <cell r="X887">
            <v>0</v>
          </cell>
          <cell r="Y887">
            <v>0</v>
          </cell>
          <cell r="Z887">
            <v>0</v>
          </cell>
          <cell r="AA887">
            <v>0</v>
          </cell>
          <cell r="AB887">
            <v>0</v>
          </cell>
          <cell r="AC887">
            <v>0</v>
          </cell>
          <cell r="AD887">
            <v>-18593750</v>
          </cell>
          <cell r="AE887">
            <v>-15468750</v>
          </cell>
          <cell r="AF887">
            <v>-12656250</v>
          </cell>
          <cell r="AG887">
            <v>-9843750</v>
          </cell>
          <cell r="AH887">
            <v>-7031250</v>
          </cell>
          <cell r="AI887">
            <v>-4218750</v>
          </cell>
          <cell r="AJ887">
            <v>-1406250</v>
          </cell>
          <cell r="AK887">
            <v>0</v>
          </cell>
          <cell r="AL887">
            <v>0</v>
          </cell>
          <cell r="AM887">
            <v>0</v>
          </cell>
          <cell r="AN887">
            <v>0</v>
          </cell>
          <cell r="AO887">
            <v>0</v>
          </cell>
          <cell r="AR887" t="str">
            <v>5</v>
          </cell>
        </row>
        <row r="888">
          <cell r="R888">
            <v>0</v>
          </cell>
          <cell r="S888">
            <v>0</v>
          </cell>
          <cell r="T888">
            <v>0</v>
          </cell>
          <cell r="U888">
            <v>0</v>
          </cell>
          <cell r="V888">
            <v>0</v>
          </cell>
          <cell r="W888">
            <v>0</v>
          </cell>
          <cell r="X888">
            <v>0</v>
          </cell>
          <cell r="Y888">
            <v>0</v>
          </cell>
          <cell r="Z888">
            <v>0</v>
          </cell>
          <cell r="AA888">
            <v>0</v>
          </cell>
          <cell r="AB888">
            <v>0</v>
          </cell>
          <cell r="AC888">
            <v>0</v>
          </cell>
          <cell r="AD888">
            <v>-71041666.666666672</v>
          </cell>
          <cell r="AE888">
            <v>-63531250</v>
          </cell>
          <cell r="AF888">
            <v>-56843750</v>
          </cell>
          <cell r="AG888">
            <v>-50156250</v>
          </cell>
          <cell r="AH888">
            <v>-43468750</v>
          </cell>
          <cell r="AI888">
            <v>-36781250</v>
          </cell>
          <cell r="AJ888">
            <v>-30093750</v>
          </cell>
          <cell r="AK888">
            <v>-23406250</v>
          </cell>
          <cell r="AL888">
            <v>-16718750</v>
          </cell>
          <cell r="AM888">
            <v>-10031250</v>
          </cell>
          <cell r="AN888">
            <v>-3343750</v>
          </cell>
          <cell r="AO888">
            <v>0</v>
          </cell>
          <cell r="AR888" t="str">
            <v>5</v>
          </cell>
        </row>
        <row r="889">
          <cell r="R889">
            <v>0</v>
          </cell>
          <cell r="S889">
            <v>0</v>
          </cell>
          <cell r="T889">
            <v>0</v>
          </cell>
          <cell r="U889">
            <v>0</v>
          </cell>
          <cell r="V889">
            <v>0</v>
          </cell>
          <cell r="W889">
            <v>0</v>
          </cell>
          <cell r="X889">
            <v>0</v>
          </cell>
          <cell r="Y889">
            <v>0</v>
          </cell>
          <cell r="Z889">
            <v>0</v>
          </cell>
          <cell r="AA889">
            <v>0</v>
          </cell>
          <cell r="AB889">
            <v>0</v>
          </cell>
          <cell r="AC889">
            <v>0</v>
          </cell>
          <cell r="AD889">
            <v>-175000000</v>
          </cell>
          <cell r="AE889">
            <v>-158333333.33333334</v>
          </cell>
          <cell r="AF889">
            <v>-141666666.66666666</v>
          </cell>
          <cell r="AG889">
            <v>-125000000</v>
          </cell>
          <cell r="AH889">
            <v>-108333333.33333333</v>
          </cell>
          <cell r="AI889">
            <v>-91666666.666666672</v>
          </cell>
          <cell r="AJ889">
            <v>-75000000</v>
          </cell>
          <cell r="AK889">
            <v>-58333333.333333336</v>
          </cell>
          <cell r="AL889">
            <v>-41666666.666666664</v>
          </cell>
          <cell r="AM889">
            <v>-25000000</v>
          </cell>
          <cell r="AN889">
            <v>-8333333.333333333</v>
          </cell>
          <cell r="AO889">
            <v>0</v>
          </cell>
          <cell r="AR889" t="str">
            <v>5</v>
          </cell>
        </row>
        <row r="890">
          <cell r="R890">
            <v>-122847945.22</v>
          </cell>
          <cell r="S890">
            <v>-122847945.22</v>
          </cell>
          <cell r="T890">
            <v>-122847945.22</v>
          </cell>
          <cell r="U890">
            <v>-122847945.22</v>
          </cell>
          <cell r="V890">
            <v>-122847945.22</v>
          </cell>
          <cell r="W890">
            <v>-122847945.22</v>
          </cell>
          <cell r="X890">
            <v>-122847945.22</v>
          </cell>
          <cell r="Y890">
            <v>-122847945.22</v>
          </cell>
          <cell r="Z890">
            <v>-122847945.22</v>
          </cell>
          <cell r="AA890">
            <v>-122847945.22</v>
          </cell>
          <cell r="AB890">
            <v>-122847945.22</v>
          </cell>
          <cell r="AC890">
            <v>-122847945.22</v>
          </cell>
          <cell r="AD890">
            <v>-122847945.22000001</v>
          </cell>
          <cell r="AE890">
            <v>-122847945.22000001</v>
          </cell>
          <cell r="AF890">
            <v>-122847945.22000001</v>
          </cell>
          <cell r="AG890">
            <v>-122847945.22000001</v>
          </cell>
          <cell r="AH890">
            <v>-122847945.22000001</v>
          </cell>
          <cell r="AI890">
            <v>-122847945.22000001</v>
          </cell>
          <cell r="AJ890">
            <v>-122847945.22000001</v>
          </cell>
          <cell r="AK890">
            <v>-122847945.22000001</v>
          </cell>
          <cell r="AL890">
            <v>-122847945.22000001</v>
          </cell>
          <cell r="AM890">
            <v>-122847945.22000001</v>
          </cell>
          <cell r="AN890">
            <v>-122847945.22000001</v>
          </cell>
          <cell r="AO890">
            <v>-122847945.22000001</v>
          </cell>
          <cell r="AR890" t="str">
            <v>7b</v>
          </cell>
        </row>
        <row r="891">
          <cell r="R891">
            <v>-338395484.31</v>
          </cell>
          <cell r="S891">
            <v>-338395484.31</v>
          </cell>
          <cell r="T891">
            <v>-338395484.31</v>
          </cell>
          <cell r="U891">
            <v>-338395484.31</v>
          </cell>
          <cell r="V891">
            <v>-338395484.31</v>
          </cell>
          <cell r="W891">
            <v>-338395484.31</v>
          </cell>
          <cell r="X891">
            <v>-338395484.31</v>
          </cell>
          <cell r="Y891">
            <v>-338395484.31</v>
          </cell>
          <cell r="Z891">
            <v>-338395484.31</v>
          </cell>
          <cell r="AA891">
            <v>-338395484.31</v>
          </cell>
          <cell r="AB891">
            <v>-338395484.31</v>
          </cell>
          <cell r="AC891">
            <v>-338395484.31</v>
          </cell>
          <cell r="AD891">
            <v>-338395484.31</v>
          </cell>
          <cell r="AE891">
            <v>-338395484.31</v>
          </cell>
          <cell r="AF891">
            <v>-338395484.31</v>
          </cell>
          <cell r="AG891">
            <v>-338395484.31</v>
          </cell>
          <cell r="AH891">
            <v>-338395484.31</v>
          </cell>
          <cell r="AI891">
            <v>-338395484.31</v>
          </cell>
          <cell r="AJ891">
            <v>-338395484.31</v>
          </cell>
          <cell r="AK891">
            <v>-338395484.31</v>
          </cell>
          <cell r="AL891">
            <v>-338395484.31</v>
          </cell>
          <cell r="AM891">
            <v>-338395484.31</v>
          </cell>
          <cell r="AN891">
            <v>-338395484.31</v>
          </cell>
          <cell r="AO891">
            <v>-338395484.31</v>
          </cell>
          <cell r="AR891" t="str">
            <v>7b</v>
          </cell>
        </row>
        <row r="892">
          <cell r="R892">
            <v>-16901820.34</v>
          </cell>
          <cell r="S892">
            <v>-16901820.34</v>
          </cell>
          <cell r="T892">
            <v>-16901820.34</v>
          </cell>
          <cell r="U892">
            <v>-16901820.34</v>
          </cell>
          <cell r="V892">
            <v>-16901820.34</v>
          </cell>
          <cell r="W892">
            <v>-16901820.34</v>
          </cell>
          <cell r="X892">
            <v>-16901820.34</v>
          </cell>
          <cell r="Y892">
            <v>-16901820.34</v>
          </cell>
          <cell r="Z892">
            <v>-16901820.34</v>
          </cell>
          <cell r="AA892">
            <v>-16901820.34</v>
          </cell>
          <cell r="AB892">
            <v>-16901820.34</v>
          </cell>
          <cell r="AC892">
            <v>-16901820.34</v>
          </cell>
          <cell r="AD892">
            <v>-16901820.34</v>
          </cell>
          <cell r="AE892">
            <v>-16901820.34</v>
          </cell>
          <cell r="AF892">
            <v>-16901820.34</v>
          </cell>
          <cell r="AG892">
            <v>-16901820.34</v>
          </cell>
          <cell r="AH892">
            <v>-16901820.34</v>
          </cell>
          <cell r="AI892">
            <v>-16901820.34</v>
          </cell>
          <cell r="AJ892">
            <v>-16901820.34</v>
          </cell>
          <cell r="AK892">
            <v>-16901820.34</v>
          </cell>
          <cell r="AL892">
            <v>-16901820.34</v>
          </cell>
          <cell r="AM892">
            <v>-16901820.34</v>
          </cell>
          <cell r="AN892">
            <v>-16901820.34</v>
          </cell>
          <cell r="AO892">
            <v>-16901820.34</v>
          </cell>
          <cell r="AR892" t="str">
            <v>7b</v>
          </cell>
        </row>
        <row r="893">
          <cell r="R893">
            <v>-337.5</v>
          </cell>
          <cell r="S893">
            <v>-337.5</v>
          </cell>
          <cell r="T893">
            <v>-337.5</v>
          </cell>
          <cell r="U893">
            <v>-337.5</v>
          </cell>
          <cell r="V893">
            <v>-337.5</v>
          </cell>
          <cell r="W893">
            <v>-337.5</v>
          </cell>
          <cell r="X893">
            <v>-337.5</v>
          </cell>
          <cell r="Y893">
            <v>-337.5</v>
          </cell>
          <cell r="Z893">
            <v>-337.5</v>
          </cell>
          <cell r="AA893">
            <v>-337.5</v>
          </cell>
          <cell r="AB893">
            <v>-337.5</v>
          </cell>
          <cell r="AC893">
            <v>-337.5</v>
          </cell>
          <cell r="AD893">
            <v>-267.1875</v>
          </cell>
          <cell r="AE893">
            <v>-295.3125</v>
          </cell>
          <cell r="AF893">
            <v>-323.4375</v>
          </cell>
          <cell r="AG893">
            <v>-337.5</v>
          </cell>
          <cell r="AH893">
            <v>-337.5</v>
          </cell>
          <cell r="AI893">
            <v>-337.5</v>
          </cell>
          <cell r="AJ893">
            <v>-337.5</v>
          </cell>
          <cell r="AK893">
            <v>-337.5</v>
          </cell>
          <cell r="AL893">
            <v>-337.5</v>
          </cell>
          <cell r="AM893">
            <v>-337.5</v>
          </cell>
          <cell r="AN893">
            <v>-337.5</v>
          </cell>
          <cell r="AO893">
            <v>-337.5</v>
          </cell>
          <cell r="AR893" t="str">
            <v>7b</v>
          </cell>
        </row>
        <row r="894">
          <cell r="R894">
            <v>-136260519.41</v>
          </cell>
          <cell r="S894">
            <v>-136577010.22</v>
          </cell>
          <cell r="T894">
            <v>-136924719.47999999</v>
          </cell>
          <cell r="U894">
            <v>-137283911.02000001</v>
          </cell>
          <cell r="V894">
            <v>-137601920.41</v>
          </cell>
          <cell r="W894">
            <v>-138486889.63</v>
          </cell>
          <cell r="X894">
            <v>-138804946.22</v>
          </cell>
          <cell r="Y894">
            <v>-139063395.75999999</v>
          </cell>
          <cell r="Z894">
            <v>-139476265.50999999</v>
          </cell>
          <cell r="AA894">
            <v>-139746289.34</v>
          </cell>
          <cell r="AB894">
            <v>-139977639.15000001</v>
          </cell>
          <cell r="AC894">
            <v>-140901148.61000001</v>
          </cell>
          <cell r="AD894">
            <v>-53121103.004583329</v>
          </cell>
          <cell r="AE894">
            <v>-61984959.866666675</v>
          </cell>
          <cell r="AF894">
            <v>-70863556.560000002</v>
          </cell>
          <cell r="AG894">
            <v>-79758000.538333341</v>
          </cell>
          <cell r="AH894">
            <v>-88663587.380416676</v>
          </cell>
          <cell r="AI894">
            <v>-97584190.236666679</v>
          </cell>
          <cell r="AJ894">
            <v>-106520461.3775</v>
          </cell>
          <cell r="AK894">
            <v>-115459134.71083336</v>
          </cell>
          <cell r="AL894">
            <v>-124397963.06833333</v>
          </cell>
          <cell r="AM894">
            <v>-133237454.51124997</v>
          </cell>
          <cell r="AN894">
            <v>-137807074.54416665</v>
          </cell>
          <cell r="AO894">
            <v>-138216395.43125001</v>
          </cell>
          <cell r="AR894" t="str">
            <v>7b</v>
          </cell>
        </row>
        <row r="895">
          <cell r="R895">
            <v>0</v>
          </cell>
          <cell r="S895">
            <v>0</v>
          </cell>
          <cell r="T895">
            <v>0</v>
          </cell>
          <cell r="U895">
            <v>0</v>
          </cell>
          <cell r="V895">
            <v>0</v>
          </cell>
          <cell r="W895">
            <v>0</v>
          </cell>
          <cell r="X895">
            <v>0</v>
          </cell>
          <cell r="Y895">
            <v>0</v>
          </cell>
          <cell r="Z895">
            <v>0</v>
          </cell>
          <cell r="AA895">
            <v>0</v>
          </cell>
          <cell r="AB895">
            <v>0</v>
          </cell>
          <cell r="AC895">
            <v>0</v>
          </cell>
          <cell r="AD895">
            <v>0</v>
          </cell>
          <cell r="AE895">
            <v>0</v>
          </cell>
          <cell r="AF895">
            <v>0</v>
          </cell>
          <cell r="AG895">
            <v>0</v>
          </cell>
          <cell r="AH895">
            <v>0</v>
          </cell>
          <cell r="AI895">
            <v>0</v>
          </cell>
          <cell r="AJ895">
            <v>0</v>
          </cell>
          <cell r="AK895">
            <v>0</v>
          </cell>
          <cell r="AL895">
            <v>0</v>
          </cell>
          <cell r="AM895">
            <v>0</v>
          </cell>
          <cell r="AN895">
            <v>0</v>
          </cell>
          <cell r="AO895">
            <v>0</v>
          </cell>
          <cell r="AR895" t="str">
            <v>62</v>
          </cell>
        </row>
        <row r="896">
          <cell r="R896">
            <v>0</v>
          </cell>
          <cell r="S896">
            <v>0</v>
          </cell>
          <cell r="T896">
            <v>0</v>
          </cell>
          <cell r="U896">
            <v>0</v>
          </cell>
          <cell r="V896">
            <v>0</v>
          </cell>
          <cell r="W896">
            <v>0</v>
          </cell>
          <cell r="X896">
            <v>0</v>
          </cell>
          <cell r="Y896">
            <v>0</v>
          </cell>
          <cell r="Z896">
            <v>0</v>
          </cell>
          <cell r="AA896">
            <v>0</v>
          </cell>
          <cell r="AB896">
            <v>0</v>
          </cell>
          <cell r="AC896">
            <v>0</v>
          </cell>
          <cell r="AD896">
            <v>0</v>
          </cell>
          <cell r="AE896">
            <v>0</v>
          </cell>
          <cell r="AF896">
            <v>0</v>
          </cell>
          <cell r="AG896">
            <v>0</v>
          </cell>
          <cell r="AH896">
            <v>0</v>
          </cell>
          <cell r="AI896">
            <v>0</v>
          </cell>
          <cell r="AJ896">
            <v>0</v>
          </cell>
          <cell r="AK896">
            <v>0</v>
          </cell>
          <cell r="AL896">
            <v>0</v>
          </cell>
          <cell r="AM896">
            <v>0</v>
          </cell>
          <cell r="AN896">
            <v>0</v>
          </cell>
          <cell r="AO896">
            <v>0</v>
          </cell>
          <cell r="AR896" t="str">
            <v>62</v>
          </cell>
        </row>
        <row r="897">
          <cell r="R897">
            <v>0</v>
          </cell>
          <cell r="S897">
            <v>0</v>
          </cell>
          <cell r="T897">
            <v>0</v>
          </cell>
          <cell r="U897">
            <v>0</v>
          </cell>
          <cell r="V897">
            <v>0</v>
          </cell>
          <cell r="W897">
            <v>0</v>
          </cell>
          <cell r="X897">
            <v>0</v>
          </cell>
          <cell r="Y897">
            <v>0</v>
          </cell>
          <cell r="Z897">
            <v>0</v>
          </cell>
          <cell r="AA897">
            <v>0</v>
          </cell>
          <cell r="AB897">
            <v>0</v>
          </cell>
          <cell r="AC897">
            <v>0</v>
          </cell>
          <cell r="AD897">
            <v>0</v>
          </cell>
          <cell r="AE897">
            <v>0</v>
          </cell>
          <cell r="AF897">
            <v>0</v>
          </cell>
          <cell r="AG897">
            <v>0</v>
          </cell>
          <cell r="AH897">
            <v>0</v>
          </cell>
          <cell r="AI897">
            <v>0</v>
          </cell>
          <cell r="AJ897">
            <v>0</v>
          </cell>
          <cell r="AK897">
            <v>0</v>
          </cell>
          <cell r="AL897">
            <v>0</v>
          </cell>
          <cell r="AM897">
            <v>0</v>
          </cell>
          <cell r="AN897">
            <v>0</v>
          </cell>
          <cell r="AO897">
            <v>0</v>
          </cell>
          <cell r="AR897" t="str">
            <v>62</v>
          </cell>
        </row>
        <row r="898">
          <cell r="R898">
            <v>0</v>
          </cell>
          <cell r="S898">
            <v>0</v>
          </cell>
          <cell r="T898">
            <v>0</v>
          </cell>
          <cell r="U898">
            <v>0</v>
          </cell>
          <cell r="V898">
            <v>0</v>
          </cell>
          <cell r="W898">
            <v>0</v>
          </cell>
          <cell r="X898">
            <v>0</v>
          </cell>
          <cell r="Y898">
            <v>0</v>
          </cell>
          <cell r="Z898">
            <v>0</v>
          </cell>
          <cell r="AA898">
            <v>0</v>
          </cell>
          <cell r="AB898">
            <v>0</v>
          </cell>
          <cell r="AC898">
            <v>0</v>
          </cell>
          <cell r="AD898">
            <v>0</v>
          </cell>
          <cell r="AE898">
            <v>0</v>
          </cell>
          <cell r="AF898">
            <v>0</v>
          </cell>
          <cell r="AG898">
            <v>0</v>
          </cell>
          <cell r="AH898">
            <v>0</v>
          </cell>
          <cell r="AI898">
            <v>0</v>
          </cell>
          <cell r="AJ898">
            <v>0</v>
          </cell>
          <cell r="AK898">
            <v>0</v>
          </cell>
          <cell r="AL898">
            <v>0</v>
          </cell>
          <cell r="AM898">
            <v>0</v>
          </cell>
          <cell r="AN898">
            <v>0</v>
          </cell>
          <cell r="AO898">
            <v>0</v>
          </cell>
          <cell r="AR898" t="str">
            <v>62</v>
          </cell>
        </row>
        <row r="899">
          <cell r="R899">
            <v>0</v>
          </cell>
          <cell r="S899">
            <v>0</v>
          </cell>
          <cell r="T899">
            <v>0</v>
          </cell>
          <cell r="U899">
            <v>0</v>
          </cell>
          <cell r="V899">
            <v>0</v>
          </cell>
          <cell r="W899">
            <v>0</v>
          </cell>
          <cell r="X899">
            <v>0</v>
          </cell>
          <cell r="Y899">
            <v>0</v>
          </cell>
          <cell r="Z899">
            <v>0</v>
          </cell>
          <cell r="AA899">
            <v>0</v>
          </cell>
          <cell r="AB899">
            <v>0</v>
          </cell>
          <cell r="AC899">
            <v>0</v>
          </cell>
          <cell r="AD899">
            <v>0</v>
          </cell>
          <cell r="AE899">
            <v>0</v>
          </cell>
          <cell r="AF899">
            <v>0</v>
          </cell>
          <cell r="AG899">
            <v>0</v>
          </cell>
          <cell r="AH899">
            <v>0</v>
          </cell>
          <cell r="AI899">
            <v>0</v>
          </cell>
          <cell r="AJ899">
            <v>0</v>
          </cell>
          <cell r="AK899">
            <v>0</v>
          </cell>
          <cell r="AL899">
            <v>0</v>
          </cell>
          <cell r="AM899">
            <v>0</v>
          </cell>
          <cell r="AN899">
            <v>0</v>
          </cell>
          <cell r="AO899">
            <v>0</v>
          </cell>
          <cell r="AR899" t="str">
            <v>62</v>
          </cell>
        </row>
        <row r="900">
          <cell r="R900">
            <v>0</v>
          </cell>
          <cell r="S900">
            <v>0</v>
          </cell>
          <cell r="T900">
            <v>0</v>
          </cell>
          <cell r="U900">
            <v>0</v>
          </cell>
          <cell r="V900">
            <v>0</v>
          </cell>
          <cell r="W900">
            <v>0</v>
          </cell>
          <cell r="X900">
            <v>0</v>
          </cell>
          <cell r="Y900">
            <v>0</v>
          </cell>
          <cell r="Z900">
            <v>0</v>
          </cell>
          <cell r="AA900">
            <v>0</v>
          </cell>
          <cell r="AB900">
            <v>0</v>
          </cell>
          <cell r="AC900">
            <v>0</v>
          </cell>
          <cell r="AD900">
            <v>0</v>
          </cell>
          <cell r="AE900">
            <v>0</v>
          </cell>
          <cell r="AF900">
            <v>0</v>
          </cell>
          <cell r="AG900">
            <v>0</v>
          </cell>
          <cell r="AH900">
            <v>0</v>
          </cell>
          <cell r="AI900">
            <v>0</v>
          </cell>
          <cell r="AJ900">
            <v>0</v>
          </cell>
          <cell r="AK900">
            <v>0</v>
          </cell>
          <cell r="AL900">
            <v>0</v>
          </cell>
          <cell r="AM900">
            <v>0</v>
          </cell>
          <cell r="AN900">
            <v>0</v>
          </cell>
          <cell r="AO900">
            <v>0</v>
          </cell>
          <cell r="AR900" t="str">
            <v>62</v>
          </cell>
        </row>
        <row r="901">
          <cell r="R901">
            <v>2148854.7200000002</v>
          </cell>
          <cell r="S901">
            <v>2148854.7200000002</v>
          </cell>
          <cell r="T901">
            <v>2148854.7200000002</v>
          </cell>
          <cell r="U901">
            <v>2148854.7200000002</v>
          </cell>
          <cell r="V901">
            <v>2148854.7200000002</v>
          </cell>
          <cell r="W901">
            <v>2148854.7200000002</v>
          </cell>
          <cell r="X901">
            <v>2148854.7200000002</v>
          </cell>
          <cell r="Y901">
            <v>2148854.7200000002</v>
          </cell>
          <cell r="Z901">
            <v>2148854.7200000002</v>
          </cell>
          <cell r="AA901">
            <v>2148854.7200000002</v>
          </cell>
          <cell r="AB901">
            <v>2148854.7200000002</v>
          </cell>
          <cell r="AC901">
            <v>2148854.7200000002</v>
          </cell>
          <cell r="AD901">
            <v>2148854.7199999997</v>
          </cell>
          <cell r="AE901">
            <v>2148854.7199999997</v>
          </cell>
          <cell r="AF901">
            <v>2148854.7199999997</v>
          </cell>
          <cell r="AG901">
            <v>2148854.7199999997</v>
          </cell>
          <cell r="AH901">
            <v>2148854.7199999997</v>
          </cell>
          <cell r="AI901">
            <v>2148854.7199999997</v>
          </cell>
          <cell r="AJ901">
            <v>2148854.7199999997</v>
          </cell>
          <cell r="AK901">
            <v>2148854.7199999997</v>
          </cell>
          <cell r="AL901">
            <v>2148854.7199999997</v>
          </cell>
          <cell r="AM901">
            <v>2148854.7199999997</v>
          </cell>
          <cell r="AN901">
            <v>2148854.7199999997</v>
          </cell>
          <cell r="AO901">
            <v>2148854.7199999997</v>
          </cell>
          <cell r="AR901" t="str">
            <v>7b</v>
          </cell>
        </row>
        <row r="902">
          <cell r="R902">
            <v>1658853.74</v>
          </cell>
          <cell r="S902">
            <v>1658853.74</v>
          </cell>
          <cell r="T902">
            <v>1658853.74</v>
          </cell>
          <cell r="U902">
            <v>1658853.74</v>
          </cell>
          <cell r="V902">
            <v>1658853.74</v>
          </cell>
          <cell r="W902">
            <v>1658853.74</v>
          </cell>
          <cell r="X902">
            <v>1658853.74</v>
          </cell>
          <cell r="Y902">
            <v>1658853.74</v>
          </cell>
          <cell r="Z902">
            <v>1658853.74</v>
          </cell>
          <cell r="AA902">
            <v>1658853.74</v>
          </cell>
          <cell r="AB902">
            <v>1658853.74</v>
          </cell>
          <cell r="AC902">
            <v>1658853.74</v>
          </cell>
          <cell r="AD902">
            <v>1651849.365</v>
          </cell>
          <cell r="AE902">
            <v>1652516.4483333332</v>
          </cell>
          <cell r="AF902">
            <v>1653183.5316666665</v>
          </cell>
          <cell r="AG902">
            <v>1653850.615</v>
          </cell>
          <cell r="AH902">
            <v>1654517.6983333332</v>
          </cell>
          <cell r="AI902">
            <v>1655184.7816666665</v>
          </cell>
          <cell r="AJ902">
            <v>1655851.865</v>
          </cell>
          <cell r="AK902">
            <v>1656518.9483333332</v>
          </cell>
          <cell r="AL902">
            <v>1657186.0316666665</v>
          </cell>
          <cell r="AM902">
            <v>1657853.115</v>
          </cell>
          <cell r="AN902">
            <v>1658520.1983333332</v>
          </cell>
          <cell r="AO902">
            <v>1658853.74</v>
          </cell>
          <cell r="AR902" t="str">
            <v>7b</v>
          </cell>
        </row>
        <row r="903">
          <cell r="R903">
            <v>4985024.68</v>
          </cell>
          <cell r="S903">
            <v>4985024.68</v>
          </cell>
          <cell r="T903">
            <v>4985024.68</v>
          </cell>
          <cell r="U903">
            <v>4985024.68</v>
          </cell>
          <cell r="V903">
            <v>4985024.68</v>
          </cell>
          <cell r="W903">
            <v>4985024.68</v>
          </cell>
          <cell r="X903">
            <v>4985024.68</v>
          </cell>
          <cell r="Y903">
            <v>4985024.68</v>
          </cell>
          <cell r="Z903">
            <v>4985024.68</v>
          </cell>
          <cell r="AA903">
            <v>4985024.68</v>
          </cell>
          <cell r="AB903">
            <v>4985024.68</v>
          </cell>
          <cell r="AC903">
            <v>4985024.68</v>
          </cell>
          <cell r="AD903">
            <v>4985024.68</v>
          </cell>
          <cell r="AE903">
            <v>4985024.68</v>
          </cell>
          <cell r="AF903">
            <v>4985024.68</v>
          </cell>
          <cell r="AG903">
            <v>4985024.68</v>
          </cell>
          <cell r="AH903">
            <v>4985024.68</v>
          </cell>
          <cell r="AI903">
            <v>4985024.68</v>
          </cell>
          <cell r="AJ903">
            <v>4985024.68</v>
          </cell>
          <cell r="AK903">
            <v>4985024.68</v>
          </cell>
          <cell r="AL903">
            <v>4985024.68</v>
          </cell>
          <cell r="AM903">
            <v>4985024.68</v>
          </cell>
          <cell r="AN903">
            <v>4985024.68</v>
          </cell>
          <cell r="AO903">
            <v>4985024.68</v>
          </cell>
          <cell r="AR903" t="str">
            <v>7b</v>
          </cell>
        </row>
        <row r="904">
          <cell r="R904">
            <v>786587.56</v>
          </cell>
          <cell r="S904">
            <v>786587.56</v>
          </cell>
          <cell r="T904">
            <v>786587.56</v>
          </cell>
          <cell r="U904">
            <v>786587.56</v>
          </cell>
          <cell r="V904">
            <v>786587.56</v>
          </cell>
          <cell r="W904">
            <v>786587.56</v>
          </cell>
          <cell r="X904">
            <v>786587.56</v>
          </cell>
          <cell r="Y904">
            <v>786587.56</v>
          </cell>
          <cell r="Z904">
            <v>786587.56</v>
          </cell>
          <cell r="AA904">
            <v>786587.56</v>
          </cell>
          <cell r="AB904">
            <v>786587.56</v>
          </cell>
          <cell r="AC904">
            <v>786587.56</v>
          </cell>
          <cell r="AD904">
            <v>786587.56000000017</v>
          </cell>
          <cell r="AE904">
            <v>786587.56000000017</v>
          </cell>
          <cell r="AF904">
            <v>786587.56000000017</v>
          </cell>
          <cell r="AG904">
            <v>786587.56000000017</v>
          </cell>
          <cell r="AH904">
            <v>786587.56000000017</v>
          </cell>
          <cell r="AI904">
            <v>786587.56000000017</v>
          </cell>
          <cell r="AJ904">
            <v>786587.56000000017</v>
          </cell>
          <cell r="AK904">
            <v>786587.56000000017</v>
          </cell>
          <cell r="AL904">
            <v>786587.56000000017</v>
          </cell>
          <cell r="AM904">
            <v>786587.56000000017</v>
          </cell>
          <cell r="AN904">
            <v>786587.56000000017</v>
          </cell>
          <cell r="AO904">
            <v>786587.56000000017</v>
          </cell>
          <cell r="AR904" t="str">
            <v>7b</v>
          </cell>
        </row>
        <row r="905">
          <cell r="R905">
            <v>-5700440</v>
          </cell>
          <cell r="S905">
            <v>-5700440</v>
          </cell>
          <cell r="T905">
            <v>-5700440</v>
          </cell>
          <cell r="U905">
            <v>-5700440</v>
          </cell>
          <cell r="V905">
            <v>-5700440</v>
          </cell>
          <cell r="W905">
            <v>-5700440</v>
          </cell>
          <cell r="X905">
            <v>-5700440</v>
          </cell>
          <cell r="Y905">
            <v>-5700440</v>
          </cell>
          <cell r="Z905">
            <v>-5700440</v>
          </cell>
          <cell r="AA905">
            <v>-5700440</v>
          </cell>
          <cell r="AB905">
            <v>-5700440</v>
          </cell>
          <cell r="AC905">
            <v>-6083160</v>
          </cell>
          <cell r="AD905">
            <v>-5411807.25</v>
          </cell>
          <cell r="AE905">
            <v>-5439296.083333333</v>
          </cell>
          <cell r="AF905">
            <v>-5466784.916666667</v>
          </cell>
          <cell r="AG905">
            <v>-5494273.75</v>
          </cell>
          <cell r="AH905">
            <v>-5521762.583333333</v>
          </cell>
          <cell r="AI905">
            <v>-5549251.416666667</v>
          </cell>
          <cell r="AJ905">
            <v>-5576740.25</v>
          </cell>
          <cell r="AK905">
            <v>-5604229.083333333</v>
          </cell>
          <cell r="AL905">
            <v>-5631717.916666667</v>
          </cell>
          <cell r="AM905">
            <v>-5659206.75</v>
          </cell>
          <cell r="AN905">
            <v>-5686695.583333333</v>
          </cell>
          <cell r="AO905">
            <v>-5716386.666666667</v>
          </cell>
          <cell r="AR905" t="str">
            <v>8b</v>
          </cell>
        </row>
        <row r="906">
          <cell r="R906">
            <v>-849343</v>
          </cell>
          <cell r="S906">
            <v>-849343</v>
          </cell>
          <cell r="T906">
            <v>-849343</v>
          </cell>
          <cell r="U906">
            <v>-849343</v>
          </cell>
          <cell r="V906">
            <v>-849343</v>
          </cell>
          <cell r="W906">
            <v>-849343</v>
          </cell>
          <cell r="X906">
            <v>-849343</v>
          </cell>
          <cell r="Y906">
            <v>-849343</v>
          </cell>
          <cell r="Z906">
            <v>-849343</v>
          </cell>
          <cell r="AA906">
            <v>-849343</v>
          </cell>
          <cell r="AB906">
            <v>-849343</v>
          </cell>
          <cell r="AC906">
            <v>-935903</v>
          </cell>
          <cell r="AD906">
            <v>-797582.375</v>
          </cell>
          <cell r="AE906">
            <v>-802511.95833333337</v>
          </cell>
          <cell r="AF906">
            <v>-807441.54166666663</v>
          </cell>
          <cell r="AG906">
            <v>-812371.125</v>
          </cell>
          <cell r="AH906">
            <v>-817300.70833333337</v>
          </cell>
          <cell r="AI906">
            <v>-822230.29166666663</v>
          </cell>
          <cell r="AJ906">
            <v>-827159.875</v>
          </cell>
          <cell r="AK906">
            <v>-832089.45833333337</v>
          </cell>
          <cell r="AL906">
            <v>-837019.04166666663</v>
          </cell>
          <cell r="AM906">
            <v>-841948.625</v>
          </cell>
          <cell r="AN906">
            <v>-846878.20833333337</v>
          </cell>
          <cell r="AO906">
            <v>-852949.66666666663</v>
          </cell>
          <cell r="AR906" t="str">
            <v>8b</v>
          </cell>
        </row>
        <row r="907">
          <cell r="R907">
            <v>0</v>
          </cell>
          <cell r="S907">
            <v>0</v>
          </cell>
          <cell r="T907">
            <v>0</v>
          </cell>
          <cell r="U907">
            <v>0</v>
          </cell>
          <cell r="V907">
            <v>0</v>
          </cell>
          <cell r="W907">
            <v>0</v>
          </cell>
          <cell r="X907">
            <v>0</v>
          </cell>
          <cell r="Y907">
            <v>0</v>
          </cell>
          <cell r="Z907">
            <v>0</v>
          </cell>
          <cell r="AA907">
            <v>0</v>
          </cell>
          <cell r="AB907">
            <v>0</v>
          </cell>
          <cell r="AC907">
            <v>0</v>
          </cell>
          <cell r="AD907">
            <v>0</v>
          </cell>
          <cell r="AE907">
            <v>0</v>
          </cell>
          <cell r="AF907">
            <v>0</v>
          </cell>
          <cell r="AG907">
            <v>0</v>
          </cell>
          <cell r="AH907">
            <v>0</v>
          </cell>
          <cell r="AI907">
            <v>0</v>
          </cell>
          <cell r="AJ907">
            <v>0</v>
          </cell>
          <cell r="AK907">
            <v>0</v>
          </cell>
          <cell r="AL907">
            <v>0</v>
          </cell>
          <cell r="AM907">
            <v>0</v>
          </cell>
          <cell r="AN907">
            <v>0</v>
          </cell>
          <cell r="AO907">
            <v>0</v>
          </cell>
          <cell r="AR907" t="str">
            <v>8b</v>
          </cell>
        </row>
        <row r="908">
          <cell r="R908">
            <v>0</v>
          </cell>
          <cell r="S908">
            <v>0</v>
          </cell>
          <cell r="T908">
            <v>0</v>
          </cell>
          <cell r="U908">
            <v>0</v>
          </cell>
          <cell r="V908">
            <v>0</v>
          </cell>
          <cell r="W908">
            <v>0</v>
          </cell>
          <cell r="X908">
            <v>0</v>
          </cell>
          <cell r="Y908">
            <v>0</v>
          </cell>
          <cell r="Z908">
            <v>0</v>
          </cell>
          <cell r="AA908">
            <v>0</v>
          </cell>
          <cell r="AB908">
            <v>0</v>
          </cell>
          <cell r="AC908">
            <v>0</v>
          </cell>
          <cell r="AD908">
            <v>0</v>
          </cell>
          <cell r="AE908">
            <v>0</v>
          </cell>
          <cell r="AF908">
            <v>0</v>
          </cell>
          <cell r="AG908">
            <v>0</v>
          </cell>
          <cell r="AH908">
            <v>0</v>
          </cell>
          <cell r="AI908">
            <v>0</v>
          </cell>
          <cell r="AJ908">
            <v>0</v>
          </cell>
          <cell r="AK908">
            <v>0</v>
          </cell>
          <cell r="AL908">
            <v>0</v>
          </cell>
          <cell r="AM908">
            <v>0</v>
          </cell>
          <cell r="AN908">
            <v>0</v>
          </cell>
          <cell r="AO908">
            <v>0</v>
          </cell>
          <cell r="AR908" t="str">
            <v>62</v>
          </cell>
        </row>
        <row r="909">
          <cell r="R909">
            <v>-134359274.02000001</v>
          </cell>
          <cell r="S909">
            <v>-134359274.02000001</v>
          </cell>
          <cell r="T909">
            <v>-138275467.09</v>
          </cell>
          <cell r="U909">
            <v>-138275467.09</v>
          </cell>
          <cell r="V909">
            <v>-138275467.09</v>
          </cell>
          <cell r="W909">
            <v>-138180807.34999999</v>
          </cell>
          <cell r="X909">
            <v>-138180807.34999999</v>
          </cell>
          <cell r="Y909">
            <v>-138180807.34999999</v>
          </cell>
          <cell r="Z909">
            <v>-136660225.62</v>
          </cell>
          <cell r="AA909">
            <v>-136660225.62</v>
          </cell>
          <cell r="AB909">
            <v>-136660225.62</v>
          </cell>
          <cell r="AC909">
            <v>-213078948.22</v>
          </cell>
          <cell r="AD909">
            <v>-108991133.44374998</v>
          </cell>
          <cell r="AE909">
            <v>-110967540.84458332</v>
          </cell>
          <cell r="AF909">
            <v>-113139149.24833332</v>
          </cell>
          <cell r="AG909">
            <v>-115505958.65499999</v>
          </cell>
          <cell r="AH909">
            <v>-117872768.06166665</v>
          </cell>
          <cell r="AI909">
            <v>-120235633.3125</v>
          </cell>
          <cell r="AJ909">
            <v>-122594554.40749998</v>
          </cell>
          <cell r="AK909">
            <v>-124953475.50249998</v>
          </cell>
          <cell r="AL909">
            <v>-127494852.92749999</v>
          </cell>
          <cell r="AM909">
            <v>-130218686.68249999</v>
          </cell>
          <cell r="AN909">
            <v>-132942520.43749999</v>
          </cell>
          <cell r="AO909">
            <v>-138866676.84249997</v>
          </cell>
          <cell r="AR909" t="str">
            <v>8b</v>
          </cell>
        </row>
        <row r="910">
          <cell r="R910">
            <v>77562549.519999996</v>
          </cell>
          <cell r="S910">
            <v>77562549.519999996</v>
          </cell>
          <cell r="T910">
            <v>77562549.519999996</v>
          </cell>
          <cell r="U910">
            <v>77562549.519999996</v>
          </cell>
          <cell r="V910">
            <v>77562549.519999996</v>
          </cell>
          <cell r="W910">
            <v>77562549.519999996</v>
          </cell>
          <cell r="X910">
            <v>77562549.519999996</v>
          </cell>
          <cell r="Y910">
            <v>77562549.519999996</v>
          </cell>
          <cell r="Z910">
            <v>77562549.519999996</v>
          </cell>
          <cell r="AA910">
            <v>77562549.519999996</v>
          </cell>
          <cell r="AB910">
            <v>77562549.519999996</v>
          </cell>
          <cell r="AC910">
            <v>77562549.519999996</v>
          </cell>
          <cell r="AD910">
            <v>77562549.519999996</v>
          </cell>
          <cell r="AE910">
            <v>77562549.519999996</v>
          </cell>
          <cell r="AF910">
            <v>77562549.519999996</v>
          </cell>
          <cell r="AG910">
            <v>77562549.519999996</v>
          </cell>
          <cell r="AH910">
            <v>77562549.519999996</v>
          </cell>
          <cell r="AI910">
            <v>77562549.519999996</v>
          </cell>
          <cell r="AJ910">
            <v>77562549.519999996</v>
          </cell>
          <cell r="AK910">
            <v>77562549.519999996</v>
          </cell>
          <cell r="AL910">
            <v>77562549.519999996</v>
          </cell>
          <cell r="AM910">
            <v>77562549.519999996</v>
          </cell>
          <cell r="AN910">
            <v>77562549.519999996</v>
          </cell>
          <cell r="AO910">
            <v>77562549.519999996</v>
          </cell>
          <cell r="AR910" t="str">
            <v>8b</v>
          </cell>
        </row>
        <row r="911">
          <cell r="R911">
            <v>1755001.25</v>
          </cell>
          <cell r="S911">
            <v>1755001.25</v>
          </cell>
          <cell r="T911">
            <v>1755001.25</v>
          </cell>
          <cell r="U911">
            <v>1755001.25</v>
          </cell>
          <cell r="V911">
            <v>1755001.25</v>
          </cell>
          <cell r="W911">
            <v>1755001.25</v>
          </cell>
          <cell r="X911">
            <v>1755001.25</v>
          </cell>
          <cell r="Y911">
            <v>1755001.25</v>
          </cell>
          <cell r="Z911">
            <v>1755001.25</v>
          </cell>
          <cell r="AA911">
            <v>1755001.25</v>
          </cell>
          <cell r="AB911">
            <v>1755001.25</v>
          </cell>
          <cell r="AC911">
            <v>1755001.25</v>
          </cell>
          <cell r="AD911">
            <v>1755001.25</v>
          </cell>
          <cell r="AE911">
            <v>1755001.25</v>
          </cell>
          <cell r="AF911">
            <v>1755001.25</v>
          </cell>
          <cell r="AG911">
            <v>1755001.25</v>
          </cell>
          <cell r="AH911">
            <v>1755001.25</v>
          </cell>
          <cell r="AI911">
            <v>1755001.25</v>
          </cell>
          <cell r="AJ911">
            <v>1755001.25</v>
          </cell>
          <cell r="AK911">
            <v>1755001.25</v>
          </cell>
          <cell r="AL911">
            <v>1755001.25</v>
          </cell>
          <cell r="AM911">
            <v>1755001.25</v>
          </cell>
          <cell r="AN911">
            <v>1755001.25</v>
          </cell>
          <cell r="AO911">
            <v>1755001.25</v>
          </cell>
          <cell r="AR911" t="str">
            <v>8b</v>
          </cell>
        </row>
        <row r="912">
          <cell r="R912">
            <v>1471103.62</v>
          </cell>
          <cell r="S912">
            <v>1471103.62</v>
          </cell>
          <cell r="T912">
            <v>1471103.62</v>
          </cell>
          <cell r="U912">
            <v>1471103.62</v>
          </cell>
          <cell r="V912">
            <v>1471103.62</v>
          </cell>
          <cell r="W912">
            <v>1471103.62</v>
          </cell>
          <cell r="X912">
            <v>1471103.62</v>
          </cell>
          <cell r="Y912">
            <v>1471103.62</v>
          </cell>
          <cell r="Z912">
            <v>1471103.62</v>
          </cell>
          <cell r="AA912">
            <v>1471103.62</v>
          </cell>
          <cell r="AB912">
            <v>1471103.62</v>
          </cell>
          <cell r="AC912">
            <v>1471103.62</v>
          </cell>
          <cell r="AD912">
            <v>1471103.6200000003</v>
          </cell>
          <cell r="AE912">
            <v>1471103.6200000003</v>
          </cell>
          <cell r="AF912">
            <v>1471103.6200000003</v>
          </cell>
          <cell r="AG912">
            <v>1471103.6200000003</v>
          </cell>
          <cell r="AH912">
            <v>1471103.6200000003</v>
          </cell>
          <cell r="AI912">
            <v>1471103.6200000003</v>
          </cell>
          <cell r="AJ912">
            <v>1471103.6200000003</v>
          </cell>
          <cell r="AK912">
            <v>1471103.6200000003</v>
          </cell>
          <cell r="AL912">
            <v>1471103.6200000003</v>
          </cell>
          <cell r="AM912">
            <v>1471103.6200000003</v>
          </cell>
          <cell r="AN912">
            <v>1471103.6200000003</v>
          </cell>
          <cell r="AO912">
            <v>1471103.6200000003</v>
          </cell>
          <cell r="AR912" t="str">
            <v>8b</v>
          </cell>
        </row>
        <row r="913">
          <cell r="R913">
            <v>16359946.109999999</v>
          </cell>
          <cell r="S913">
            <v>16359946.109999999</v>
          </cell>
          <cell r="T913">
            <v>16359946.109999999</v>
          </cell>
          <cell r="U913">
            <v>16359946.109999999</v>
          </cell>
          <cell r="V913">
            <v>16359946.109999999</v>
          </cell>
          <cell r="W913">
            <v>16359946.109999999</v>
          </cell>
          <cell r="X913">
            <v>16359946.109999999</v>
          </cell>
          <cell r="Y913">
            <v>16359946.109999999</v>
          </cell>
          <cell r="Z913">
            <v>16359946.109999999</v>
          </cell>
          <cell r="AA913">
            <v>16359946.109999999</v>
          </cell>
          <cell r="AB913">
            <v>16359946.109999999</v>
          </cell>
          <cell r="AC913">
            <v>16359946.109999999</v>
          </cell>
          <cell r="AD913">
            <v>16359946.110000005</v>
          </cell>
          <cell r="AE913">
            <v>16359946.110000005</v>
          </cell>
          <cell r="AF913">
            <v>16359946.110000005</v>
          </cell>
          <cell r="AG913">
            <v>16359946.110000005</v>
          </cell>
          <cell r="AH913">
            <v>16359946.110000005</v>
          </cell>
          <cell r="AI913">
            <v>16359946.110000005</v>
          </cell>
          <cell r="AJ913">
            <v>16359946.110000005</v>
          </cell>
          <cell r="AK913">
            <v>16359946.110000005</v>
          </cell>
          <cell r="AL913">
            <v>16359946.110000005</v>
          </cell>
          <cell r="AM913">
            <v>16359946.110000005</v>
          </cell>
          <cell r="AN913">
            <v>16359946.110000005</v>
          </cell>
          <cell r="AO913">
            <v>16359946.110000005</v>
          </cell>
          <cell r="AR913" t="str">
            <v>8b</v>
          </cell>
        </row>
        <row r="914">
          <cell r="R914">
            <v>-1676293.6</v>
          </cell>
          <cell r="S914">
            <v>-1676293.6</v>
          </cell>
          <cell r="T914">
            <v>-1676293.6</v>
          </cell>
          <cell r="U914">
            <v>-1676293.6</v>
          </cell>
          <cell r="V914">
            <v>-1676293.6</v>
          </cell>
          <cell r="W914">
            <v>-1676293.6</v>
          </cell>
          <cell r="X914">
            <v>-1676293.6</v>
          </cell>
          <cell r="Y914">
            <v>-1676293.6</v>
          </cell>
          <cell r="Z914">
            <v>-1676293.6</v>
          </cell>
          <cell r="AA914">
            <v>-1676293.6</v>
          </cell>
          <cell r="AB914">
            <v>-1676293.6</v>
          </cell>
          <cell r="AC914">
            <v>-1676293.6</v>
          </cell>
          <cell r="AD914">
            <v>-1676293.5999999999</v>
          </cell>
          <cell r="AE914">
            <v>-1676293.5999999999</v>
          </cell>
          <cell r="AF914">
            <v>-1676293.5999999999</v>
          </cell>
          <cell r="AG914">
            <v>-1676293.5999999999</v>
          </cell>
          <cell r="AH914">
            <v>-1676293.5999999999</v>
          </cell>
          <cell r="AI914">
            <v>-1676293.5999999999</v>
          </cell>
          <cell r="AJ914">
            <v>-1676293.5999999999</v>
          </cell>
          <cell r="AK914">
            <v>-1676293.5999999999</v>
          </cell>
          <cell r="AL914">
            <v>-1676293.5999999999</v>
          </cell>
          <cell r="AM914">
            <v>-1676293.5999999999</v>
          </cell>
          <cell r="AN914">
            <v>-1676293.5999999999</v>
          </cell>
          <cell r="AO914">
            <v>-1676293.5999999999</v>
          </cell>
          <cell r="AR914" t="str">
            <v>8b</v>
          </cell>
        </row>
        <row r="915">
          <cell r="R915">
            <v>-81772035.810000002</v>
          </cell>
          <cell r="S915">
            <v>-81772035.810000002</v>
          </cell>
          <cell r="T915">
            <v>-77932090.810000002</v>
          </cell>
          <cell r="U915">
            <v>-77932090.810000002</v>
          </cell>
          <cell r="V915">
            <v>-77932090.810000002</v>
          </cell>
          <cell r="W915">
            <v>-78103792.810000002</v>
          </cell>
          <cell r="X915">
            <v>-78103792.810000002</v>
          </cell>
          <cell r="Y915">
            <v>-78103792.810000002</v>
          </cell>
          <cell r="Z915">
            <v>-79565728.810000002</v>
          </cell>
          <cell r="AA915">
            <v>-79565728.810000002</v>
          </cell>
          <cell r="AB915">
            <v>-79565728.810000002</v>
          </cell>
          <cell r="AC915">
            <v>-2993271.33</v>
          </cell>
          <cell r="AD915">
            <v>-77889301.559999987</v>
          </cell>
          <cell r="AE915">
            <v>-78298500.393333316</v>
          </cell>
          <cell r="AF915">
            <v>-78547701.518333316</v>
          </cell>
          <cell r="AG915">
            <v>-78636904.934999987</v>
          </cell>
          <cell r="AH915">
            <v>-78726108.351666644</v>
          </cell>
          <cell r="AI915">
            <v>-78822466.018333316</v>
          </cell>
          <cell r="AJ915">
            <v>-78925977.934999987</v>
          </cell>
          <cell r="AK915">
            <v>-79029489.851666644</v>
          </cell>
          <cell r="AL915">
            <v>-79091034.226666644</v>
          </cell>
          <cell r="AM915">
            <v>-79110611.059999987</v>
          </cell>
          <cell r="AN915">
            <v>-79130187.893333316</v>
          </cell>
          <cell r="AO915">
            <v>-75959245.664999992</v>
          </cell>
          <cell r="AR915" t="str">
            <v>8b</v>
          </cell>
        </row>
        <row r="916">
          <cell r="R916">
            <v>27023392.420000002</v>
          </cell>
          <cell r="S916">
            <v>27023392.420000002</v>
          </cell>
          <cell r="T916">
            <v>27099640.489999998</v>
          </cell>
          <cell r="U916">
            <v>27099640.489999998</v>
          </cell>
          <cell r="V916">
            <v>27099640.489999998</v>
          </cell>
          <cell r="W916">
            <v>27176682.75</v>
          </cell>
          <cell r="X916">
            <v>27176682.75</v>
          </cell>
          <cell r="Y916">
            <v>27176682.75</v>
          </cell>
          <cell r="Z916">
            <v>27118037.02</v>
          </cell>
          <cell r="AA916">
            <v>27118037.02</v>
          </cell>
          <cell r="AB916">
            <v>27118037.02</v>
          </cell>
          <cell r="AC916">
            <v>27433582.140000001</v>
          </cell>
          <cell r="AD916">
            <v>26835063.750833336</v>
          </cell>
          <cell r="AE916">
            <v>26860134.979166672</v>
          </cell>
          <cell r="AF916">
            <v>26888383.210416671</v>
          </cell>
          <cell r="AG916">
            <v>26919808.444583338</v>
          </cell>
          <cell r="AH916">
            <v>26951233.678750005</v>
          </cell>
          <cell r="AI916">
            <v>26985869.007083338</v>
          </cell>
          <cell r="AJ916">
            <v>27023714.429583337</v>
          </cell>
          <cell r="AK916">
            <v>27061559.852083337</v>
          </cell>
          <cell r="AL916">
            <v>27084462.895416673</v>
          </cell>
          <cell r="AM916">
            <v>27092423.559583336</v>
          </cell>
          <cell r="AN916">
            <v>27100384.223749999</v>
          </cell>
          <cell r="AO916">
            <v>27121492.601250004</v>
          </cell>
          <cell r="AR916" t="str">
            <v>8b</v>
          </cell>
        </row>
        <row r="917">
          <cell r="R917">
            <v>0</v>
          </cell>
          <cell r="S917">
            <v>0</v>
          </cell>
          <cell r="T917">
            <v>0</v>
          </cell>
          <cell r="U917">
            <v>0</v>
          </cell>
          <cell r="V917">
            <v>0</v>
          </cell>
          <cell r="W917">
            <v>0</v>
          </cell>
          <cell r="X917">
            <v>0</v>
          </cell>
          <cell r="Y917">
            <v>0</v>
          </cell>
          <cell r="Z917">
            <v>0</v>
          </cell>
          <cell r="AA917">
            <v>0</v>
          </cell>
          <cell r="AB917">
            <v>0</v>
          </cell>
          <cell r="AC917">
            <v>0</v>
          </cell>
          <cell r="AD917">
            <v>0</v>
          </cell>
          <cell r="AE917">
            <v>0</v>
          </cell>
          <cell r="AF917">
            <v>0</v>
          </cell>
          <cell r="AG917">
            <v>0</v>
          </cell>
          <cell r="AH917">
            <v>0</v>
          </cell>
          <cell r="AI917">
            <v>0</v>
          </cell>
          <cell r="AJ917">
            <v>0</v>
          </cell>
          <cell r="AK917">
            <v>0</v>
          </cell>
          <cell r="AL917">
            <v>0</v>
          </cell>
          <cell r="AM917">
            <v>0</v>
          </cell>
          <cell r="AN917">
            <v>0</v>
          </cell>
          <cell r="AO917">
            <v>0</v>
          </cell>
          <cell r="AR917" t="str">
            <v>8b</v>
          </cell>
        </row>
        <row r="918">
          <cell r="R918">
            <v>0</v>
          </cell>
          <cell r="S918">
            <v>0</v>
          </cell>
          <cell r="T918">
            <v>0</v>
          </cell>
          <cell r="U918">
            <v>0</v>
          </cell>
          <cell r="V918">
            <v>0</v>
          </cell>
          <cell r="W918">
            <v>0</v>
          </cell>
          <cell r="X918">
            <v>0</v>
          </cell>
          <cell r="Y918">
            <v>0</v>
          </cell>
          <cell r="Z918">
            <v>0</v>
          </cell>
          <cell r="AA918">
            <v>0</v>
          </cell>
          <cell r="AB918">
            <v>0</v>
          </cell>
          <cell r="AC918">
            <v>0</v>
          </cell>
          <cell r="AD918">
            <v>0</v>
          </cell>
          <cell r="AE918">
            <v>0</v>
          </cell>
          <cell r="AF918">
            <v>0</v>
          </cell>
          <cell r="AG918">
            <v>0</v>
          </cell>
          <cell r="AH918">
            <v>0</v>
          </cell>
          <cell r="AI918">
            <v>0</v>
          </cell>
          <cell r="AJ918">
            <v>0</v>
          </cell>
          <cell r="AK918">
            <v>0</v>
          </cell>
          <cell r="AL918">
            <v>0</v>
          </cell>
          <cell r="AM918">
            <v>0</v>
          </cell>
          <cell r="AN918">
            <v>0</v>
          </cell>
          <cell r="AO918">
            <v>0</v>
          </cell>
          <cell r="AR918" t="str">
            <v>8b</v>
          </cell>
        </row>
        <row r="919">
          <cell r="R919">
            <v>0</v>
          </cell>
          <cell r="S919">
            <v>0</v>
          </cell>
          <cell r="T919">
            <v>0</v>
          </cell>
          <cell r="U919">
            <v>0</v>
          </cell>
          <cell r="V919">
            <v>0</v>
          </cell>
          <cell r="W919">
            <v>0</v>
          </cell>
          <cell r="X919">
            <v>0</v>
          </cell>
          <cell r="Y919">
            <v>0</v>
          </cell>
          <cell r="Z919">
            <v>0</v>
          </cell>
          <cell r="AA919">
            <v>0</v>
          </cell>
          <cell r="AB919">
            <v>0</v>
          </cell>
          <cell r="AC919">
            <v>0</v>
          </cell>
          <cell r="AD919">
            <v>828489.375</v>
          </cell>
          <cell r="AE919">
            <v>718024.125</v>
          </cell>
          <cell r="AF919">
            <v>607558.875</v>
          </cell>
          <cell r="AG919">
            <v>497093.625</v>
          </cell>
          <cell r="AH919">
            <v>386628.375</v>
          </cell>
          <cell r="AI919">
            <v>276163.125</v>
          </cell>
          <cell r="AJ919">
            <v>165697.875</v>
          </cell>
          <cell r="AK919">
            <v>55232.625</v>
          </cell>
          <cell r="AL919">
            <v>0</v>
          </cell>
          <cell r="AM919">
            <v>0</v>
          </cell>
          <cell r="AN919">
            <v>0</v>
          </cell>
          <cell r="AO919">
            <v>0</v>
          </cell>
          <cell r="AR919" t="str">
            <v>8b</v>
          </cell>
        </row>
        <row r="920">
          <cell r="R920">
            <v>0</v>
          </cell>
          <cell r="S920">
            <v>0</v>
          </cell>
          <cell r="T920">
            <v>0</v>
          </cell>
          <cell r="U920">
            <v>0</v>
          </cell>
          <cell r="V920">
            <v>0</v>
          </cell>
          <cell r="W920">
            <v>0</v>
          </cell>
          <cell r="X920">
            <v>0</v>
          </cell>
          <cell r="Y920">
            <v>0</v>
          </cell>
          <cell r="Z920">
            <v>0</v>
          </cell>
          <cell r="AA920">
            <v>0</v>
          </cell>
          <cell r="AB920">
            <v>0</v>
          </cell>
          <cell r="AC920">
            <v>0</v>
          </cell>
          <cell r="AD920">
            <v>96078.875</v>
          </cell>
          <cell r="AE920">
            <v>32026.291666666668</v>
          </cell>
          <cell r="AF920">
            <v>0</v>
          </cell>
          <cell r="AG920">
            <v>0</v>
          </cell>
          <cell r="AH920">
            <v>0</v>
          </cell>
          <cell r="AI920">
            <v>0</v>
          </cell>
          <cell r="AJ920">
            <v>0</v>
          </cell>
          <cell r="AK920">
            <v>0</v>
          </cell>
          <cell r="AL920">
            <v>0</v>
          </cell>
          <cell r="AM920">
            <v>0</v>
          </cell>
          <cell r="AN920">
            <v>0</v>
          </cell>
          <cell r="AO920">
            <v>0</v>
          </cell>
          <cell r="AR920" t="str">
            <v>8b</v>
          </cell>
        </row>
        <row r="921">
          <cell r="R921">
            <v>0</v>
          </cell>
          <cell r="S921">
            <v>0</v>
          </cell>
          <cell r="T921">
            <v>0</v>
          </cell>
          <cell r="U921">
            <v>0</v>
          </cell>
          <cell r="V921">
            <v>0</v>
          </cell>
          <cell r="W921">
            <v>0</v>
          </cell>
          <cell r="X921">
            <v>0</v>
          </cell>
          <cell r="Y921">
            <v>0</v>
          </cell>
          <cell r="Z921">
            <v>0</v>
          </cell>
          <cell r="AA921">
            <v>0</v>
          </cell>
          <cell r="AB921">
            <v>0</v>
          </cell>
          <cell r="AC921">
            <v>0</v>
          </cell>
          <cell r="AD921">
            <v>1502978.1375000002</v>
          </cell>
          <cell r="AE921">
            <v>1302581.0525</v>
          </cell>
          <cell r="AF921">
            <v>1102183.9675</v>
          </cell>
          <cell r="AG921">
            <v>901786.88249999995</v>
          </cell>
          <cell r="AH921">
            <v>701389.79749999999</v>
          </cell>
          <cell r="AI921">
            <v>500992.71249999997</v>
          </cell>
          <cell r="AJ921">
            <v>300595.6275</v>
          </cell>
          <cell r="AK921">
            <v>100198.5425</v>
          </cell>
          <cell r="AL921">
            <v>0</v>
          </cell>
          <cell r="AM921">
            <v>0</v>
          </cell>
          <cell r="AN921">
            <v>0</v>
          </cell>
          <cell r="AO921">
            <v>0</v>
          </cell>
          <cell r="AR921" t="str">
            <v>8b</v>
          </cell>
        </row>
        <row r="922">
          <cell r="R922">
            <v>-20782555</v>
          </cell>
          <cell r="S922">
            <v>-20782555</v>
          </cell>
          <cell r="T922">
            <v>-20782555</v>
          </cell>
          <cell r="U922">
            <v>-20782555</v>
          </cell>
          <cell r="V922">
            <v>-20782555</v>
          </cell>
          <cell r="W922">
            <v>-20782555</v>
          </cell>
          <cell r="X922">
            <v>-20782555</v>
          </cell>
          <cell r="Y922">
            <v>-20782555</v>
          </cell>
          <cell r="Z922">
            <v>-20782555</v>
          </cell>
          <cell r="AA922">
            <v>-20782555</v>
          </cell>
          <cell r="AB922">
            <v>-20782555</v>
          </cell>
          <cell r="AC922">
            <v>-20782555</v>
          </cell>
          <cell r="AD922">
            <v>-20782555</v>
          </cell>
          <cell r="AE922">
            <v>-20782555</v>
          </cell>
          <cell r="AF922">
            <v>-20782555</v>
          </cell>
          <cell r="AG922">
            <v>-20782555</v>
          </cell>
          <cell r="AH922">
            <v>-20782555</v>
          </cell>
          <cell r="AI922">
            <v>-20782555</v>
          </cell>
          <cell r="AJ922">
            <v>-20782555</v>
          </cell>
          <cell r="AK922">
            <v>-20782555</v>
          </cell>
          <cell r="AL922">
            <v>-20782555</v>
          </cell>
          <cell r="AM922">
            <v>-20782555</v>
          </cell>
          <cell r="AN922">
            <v>-20782555</v>
          </cell>
          <cell r="AO922">
            <v>-20782555</v>
          </cell>
          <cell r="AR922" t="str">
            <v>62</v>
          </cell>
        </row>
        <row r="923">
          <cell r="R923">
            <v>20782555</v>
          </cell>
          <cell r="S923">
            <v>20782555</v>
          </cell>
          <cell r="T923">
            <v>20782555</v>
          </cell>
          <cell r="U923">
            <v>20782555</v>
          </cell>
          <cell r="V923">
            <v>20782555</v>
          </cell>
          <cell r="W923">
            <v>20782555</v>
          </cell>
          <cell r="X923">
            <v>20782555</v>
          </cell>
          <cell r="Y923">
            <v>20782555</v>
          </cell>
          <cell r="Z923">
            <v>20782555</v>
          </cell>
          <cell r="AA923">
            <v>20782555</v>
          </cell>
          <cell r="AB923">
            <v>20782555</v>
          </cell>
          <cell r="AC923">
            <v>20782555</v>
          </cell>
          <cell r="AD923">
            <v>22322896.125</v>
          </cell>
          <cell r="AE923">
            <v>21778385.708333332</v>
          </cell>
          <cell r="AF923">
            <v>21377301.708333332</v>
          </cell>
          <cell r="AG923">
            <v>21119644.125</v>
          </cell>
          <cell r="AH923">
            <v>20861986.541666668</v>
          </cell>
          <cell r="AI923">
            <v>20732319</v>
          </cell>
          <cell r="AJ923">
            <v>20730641.5</v>
          </cell>
          <cell r="AK923">
            <v>20728964</v>
          </cell>
          <cell r="AL923">
            <v>20737196.875</v>
          </cell>
          <cell r="AM923">
            <v>20755340.125</v>
          </cell>
          <cell r="AN923">
            <v>20773483.375</v>
          </cell>
          <cell r="AO923">
            <v>20782555</v>
          </cell>
          <cell r="AR923" t="str">
            <v>62</v>
          </cell>
        </row>
        <row r="924">
          <cell r="R924">
            <v>58338233</v>
          </cell>
          <cell r="S924">
            <v>58338233</v>
          </cell>
          <cell r="T924">
            <v>34978514</v>
          </cell>
          <cell r="U924">
            <v>34978514</v>
          </cell>
          <cell r="V924">
            <v>34978514</v>
          </cell>
          <cell r="W924">
            <v>30723419</v>
          </cell>
          <cell r="X924">
            <v>30723419</v>
          </cell>
          <cell r="Y924">
            <v>30723419</v>
          </cell>
          <cell r="Z924">
            <v>26436261</v>
          </cell>
          <cell r="AA924">
            <v>26436261</v>
          </cell>
          <cell r="AB924">
            <v>26436261</v>
          </cell>
          <cell r="AC924">
            <v>28088406</v>
          </cell>
          <cell r="AD924">
            <v>49469174.625</v>
          </cell>
          <cell r="AE924">
            <v>50092405.708333336</v>
          </cell>
          <cell r="AF924">
            <v>49785209.875</v>
          </cell>
          <cell r="AG924">
            <v>48547587.125</v>
          </cell>
          <cell r="AH924">
            <v>47309964.375</v>
          </cell>
          <cell r="AI924">
            <v>46021265</v>
          </cell>
          <cell r="AJ924">
            <v>44681489</v>
          </cell>
          <cell r="AK924">
            <v>43341713</v>
          </cell>
          <cell r="AL924">
            <v>41829705.291666664</v>
          </cell>
          <cell r="AM924">
            <v>40145465.875</v>
          </cell>
          <cell r="AN924">
            <v>38461226.458333336</v>
          </cell>
          <cell r="AO924">
            <v>36358697.291666664</v>
          </cell>
          <cell r="AR924" t="str">
            <v>62</v>
          </cell>
        </row>
        <row r="925">
          <cell r="R925">
            <v>-58500404</v>
          </cell>
          <cell r="S925">
            <v>-58500404</v>
          </cell>
          <cell r="T925">
            <v>-55930372</v>
          </cell>
          <cell r="U925">
            <v>-55930372</v>
          </cell>
          <cell r="V925">
            <v>-55930372</v>
          </cell>
          <cell r="W925">
            <v>-54418959</v>
          </cell>
          <cell r="X925">
            <v>-54418959</v>
          </cell>
          <cell r="Y925">
            <v>-54418959</v>
          </cell>
          <cell r="Z925">
            <v>-51589846</v>
          </cell>
          <cell r="AA925">
            <v>-51589846</v>
          </cell>
          <cell r="AB925">
            <v>-51589846</v>
          </cell>
          <cell r="AC925">
            <v>-48082044</v>
          </cell>
          <cell r="AD925">
            <v>-61925075.875</v>
          </cell>
          <cell r="AE925">
            <v>-61395660.958333336</v>
          </cell>
          <cell r="AF925">
            <v>-60806062.708333336</v>
          </cell>
          <cell r="AG925">
            <v>-60156281.125</v>
          </cell>
          <cell r="AH925">
            <v>-59506499.541666664</v>
          </cell>
          <cell r="AI925">
            <v>-58838273.75</v>
          </cell>
          <cell r="AJ925">
            <v>-58151603.75</v>
          </cell>
          <cell r="AK925">
            <v>-57464933.75</v>
          </cell>
          <cell r="AL925">
            <v>-56786314.833333336</v>
          </cell>
          <cell r="AM925">
            <v>-56115747</v>
          </cell>
          <cell r="AN925">
            <v>-55445179.166666664</v>
          </cell>
          <cell r="AO925">
            <v>-54675796.916666664</v>
          </cell>
          <cell r="AR925" t="str">
            <v>62</v>
          </cell>
        </row>
        <row r="926">
          <cell r="R926">
            <v>0</v>
          </cell>
          <cell r="S926">
            <v>0</v>
          </cell>
          <cell r="T926">
            <v>0</v>
          </cell>
          <cell r="U926">
            <v>0</v>
          </cell>
          <cell r="V926">
            <v>0</v>
          </cell>
          <cell r="W926">
            <v>0</v>
          </cell>
          <cell r="X926">
            <v>0</v>
          </cell>
          <cell r="Y926">
            <v>0</v>
          </cell>
          <cell r="Z926">
            <v>0</v>
          </cell>
          <cell r="AA926">
            <v>0</v>
          </cell>
          <cell r="AB926">
            <v>0</v>
          </cell>
          <cell r="AC926">
            <v>0</v>
          </cell>
          <cell r="AD926">
            <v>-574939.125</v>
          </cell>
          <cell r="AE926">
            <v>-444656.20833333331</v>
          </cell>
          <cell r="AF926">
            <v>-315006.41666666669</v>
          </cell>
          <cell r="AG926">
            <v>-185989.75</v>
          </cell>
          <cell r="AH926">
            <v>-56973.083333333336</v>
          </cell>
          <cell r="AI926">
            <v>6279.375</v>
          </cell>
          <cell r="AJ926">
            <v>3767.625</v>
          </cell>
          <cell r="AK926">
            <v>1255.875</v>
          </cell>
          <cell r="AL926">
            <v>0</v>
          </cell>
          <cell r="AM926">
            <v>0</v>
          </cell>
          <cell r="AN926">
            <v>0</v>
          </cell>
          <cell r="AO926">
            <v>0</v>
          </cell>
          <cell r="AR926" t="str">
            <v>62</v>
          </cell>
        </row>
        <row r="927">
          <cell r="R927">
            <v>8368000</v>
          </cell>
          <cell r="S927">
            <v>8368000</v>
          </cell>
          <cell r="T927">
            <v>8368346</v>
          </cell>
          <cell r="U927">
            <v>8367654</v>
          </cell>
          <cell r="V927">
            <v>8367654</v>
          </cell>
          <cell r="W927">
            <v>8367654</v>
          </cell>
          <cell r="X927">
            <v>8367654</v>
          </cell>
          <cell r="Y927">
            <v>8367654</v>
          </cell>
          <cell r="Z927">
            <v>8367654</v>
          </cell>
          <cell r="AA927">
            <v>8367654</v>
          </cell>
          <cell r="AB927">
            <v>8367654</v>
          </cell>
          <cell r="AC927">
            <v>8211000</v>
          </cell>
          <cell r="AD927">
            <v>7386250</v>
          </cell>
          <cell r="AE927">
            <v>7479750</v>
          </cell>
          <cell r="AF927">
            <v>7573264.416666667</v>
          </cell>
          <cell r="AG927">
            <v>7666764.416666667</v>
          </cell>
          <cell r="AH927">
            <v>7760235.583333333</v>
          </cell>
          <cell r="AI927">
            <v>7853706.75</v>
          </cell>
          <cell r="AJ927">
            <v>7947177.916666667</v>
          </cell>
          <cell r="AK927">
            <v>8040649.083333333</v>
          </cell>
          <cell r="AL927">
            <v>8134120.25</v>
          </cell>
          <cell r="AM927">
            <v>8227591.416666667</v>
          </cell>
          <cell r="AN927">
            <v>8321062.583333333</v>
          </cell>
          <cell r="AO927">
            <v>8361256.5</v>
          </cell>
          <cell r="AR927" t="str">
            <v>62</v>
          </cell>
        </row>
        <row r="928">
          <cell r="R928">
            <v>0</v>
          </cell>
          <cell r="S928">
            <v>0</v>
          </cell>
          <cell r="T928">
            <v>20742339</v>
          </cell>
          <cell r="U928">
            <v>20742339</v>
          </cell>
          <cell r="V928">
            <v>20742339</v>
          </cell>
          <cell r="W928">
            <v>18740450</v>
          </cell>
          <cell r="X928">
            <v>18740450</v>
          </cell>
          <cell r="Y928">
            <v>18740450</v>
          </cell>
          <cell r="Z928">
            <v>24241267</v>
          </cell>
          <cell r="AA928">
            <v>24241267</v>
          </cell>
          <cell r="AB928">
            <v>24241267</v>
          </cell>
          <cell r="AC928">
            <v>19158375</v>
          </cell>
          <cell r="AD928">
            <v>0</v>
          </cell>
          <cell r="AE928">
            <v>0</v>
          </cell>
          <cell r="AF928">
            <v>864264.125</v>
          </cell>
          <cell r="AG928">
            <v>2592792.375</v>
          </cell>
          <cell r="AH928">
            <v>4321320.625</v>
          </cell>
          <cell r="AI928">
            <v>5966436.833333333</v>
          </cell>
          <cell r="AJ928">
            <v>7528141</v>
          </cell>
          <cell r="AK928">
            <v>9089845.166666666</v>
          </cell>
          <cell r="AL928">
            <v>10880750.041666666</v>
          </cell>
          <cell r="AM928">
            <v>12900855.625</v>
          </cell>
          <cell r="AN928">
            <v>14920961.208333334</v>
          </cell>
          <cell r="AO928">
            <v>16729279.625</v>
          </cell>
          <cell r="AR928" t="str">
            <v>62</v>
          </cell>
        </row>
        <row r="929">
          <cell r="Z929">
            <v>4270080</v>
          </cell>
          <cell r="AA929">
            <v>4270080</v>
          </cell>
          <cell r="AB929">
            <v>4270080</v>
          </cell>
          <cell r="AC929">
            <v>7374556</v>
          </cell>
          <cell r="AK929">
            <v>0</v>
          </cell>
          <cell r="AL929">
            <v>177920</v>
          </cell>
          <cell r="AM929">
            <v>533760</v>
          </cell>
          <cell r="AN929">
            <v>889600</v>
          </cell>
          <cell r="AO929">
            <v>1374793.1666666667</v>
          </cell>
          <cell r="AR929" t="str">
            <v>62</v>
          </cell>
        </row>
        <row r="930">
          <cell r="X930">
            <v>-200000000</v>
          </cell>
          <cell r="Y930">
            <v>-200000000</v>
          </cell>
          <cell r="Z930">
            <v>-200000000</v>
          </cell>
          <cell r="AA930">
            <v>-200000000</v>
          </cell>
          <cell r="AB930">
            <v>-200000000</v>
          </cell>
          <cell r="AC930">
            <v>-200000000</v>
          </cell>
          <cell r="AI930">
            <v>0</v>
          </cell>
          <cell r="AJ930">
            <v>-8333333.333333333</v>
          </cell>
          <cell r="AK930">
            <v>-25000000</v>
          </cell>
          <cell r="AL930">
            <v>-41666666.666666664</v>
          </cell>
          <cell r="AM930">
            <v>-58333333.333333336</v>
          </cell>
          <cell r="AN930">
            <v>-75000000</v>
          </cell>
          <cell r="AO930">
            <v>-91666666.666666672</v>
          </cell>
          <cell r="AR930" t="str">
            <v>1b</v>
          </cell>
        </row>
        <row r="931">
          <cell r="R931">
            <v>0</v>
          </cell>
          <cell r="S931">
            <v>0</v>
          </cell>
          <cell r="T931">
            <v>0</v>
          </cell>
          <cell r="U931">
            <v>0</v>
          </cell>
          <cell r="V931">
            <v>0</v>
          </cell>
          <cell r="W931">
            <v>0</v>
          </cell>
          <cell r="X931">
            <v>0</v>
          </cell>
          <cell r="Y931">
            <v>0</v>
          </cell>
          <cell r="Z931">
            <v>0</v>
          </cell>
          <cell r="AA931">
            <v>0</v>
          </cell>
          <cell r="AB931">
            <v>0</v>
          </cell>
          <cell r="AC931">
            <v>0</v>
          </cell>
          <cell r="AD931">
            <v>0</v>
          </cell>
          <cell r="AE931">
            <v>0</v>
          </cell>
          <cell r="AF931">
            <v>0</v>
          </cell>
          <cell r="AG931">
            <v>0</v>
          </cell>
          <cell r="AH931">
            <v>0</v>
          </cell>
          <cell r="AI931">
            <v>0</v>
          </cell>
          <cell r="AJ931">
            <v>0</v>
          </cell>
          <cell r="AK931">
            <v>0</v>
          </cell>
          <cell r="AL931">
            <v>0</v>
          </cell>
          <cell r="AM931">
            <v>0</v>
          </cell>
          <cell r="AN931">
            <v>0</v>
          </cell>
          <cell r="AO931">
            <v>0</v>
          </cell>
          <cell r="AR931" t="str">
            <v>1b</v>
          </cell>
        </row>
        <row r="932">
          <cell r="R932">
            <v>-25000000</v>
          </cell>
          <cell r="S932">
            <v>-25000000</v>
          </cell>
          <cell r="T932">
            <v>-25000000</v>
          </cell>
          <cell r="U932">
            <v>-25000000</v>
          </cell>
          <cell r="V932">
            <v>-25000000</v>
          </cell>
          <cell r="W932">
            <v>-25000000</v>
          </cell>
          <cell r="X932">
            <v>-25000000</v>
          </cell>
          <cell r="Y932">
            <v>-25000000</v>
          </cell>
          <cell r="Z932">
            <v>-25000000</v>
          </cell>
          <cell r="AA932">
            <v>-25000000</v>
          </cell>
          <cell r="AB932">
            <v>-25000000</v>
          </cell>
          <cell r="AC932">
            <v>-25000000</v>
          </cell>
          <cell r="AD932">
            <v>-25000000</v>
          </cell>
          <cell r="AE932">
            <v>-25000000</v>
          </cell>
          <cell r="AF932">
            <v>-25000000</v>
          </cell>
          <cell r="AG932">
            <v>-25000000</v>
          </cell>
          <cell r="AH932">
            <v>-25000000</v>
          </cell>
          <cell r="AI932">
            <v>-25000000</v>
          </cell>
          <cell r="AJ932">
            <v>-25000000</v>
          </cell>
          <cell r="AK932">
            <v>-25000000</v>
          </cell>
          <cell r="AL932">
            <v>-25000000</v>
          </cell>
          <cell r="AM932">
            <v>-25000000</v>
          </cell>
          <cell r="AN932">
            <v>-25000000</v>
          </cell>
          <cell r="AO932">
            <v>-25000000</v>
          </cell>
          <cell r="AR932" t="str">
            <v>1b</v>
          </cell>
        </row>
        <row r="933">
          <cell r="R933">
            <v>0</v>
          </cell>
          <cell r="S933">
            <v>0</v>
          </cell>
          <cell r="T933">
            <v>0</v>
          </cell>
          <cell r="U933">
            <v>0</v>
          </cell>
          <cell r="V933">
            <v>0</v>
          </cell>
          <cell r="W933">
            <v>0</v>
          </cell>
          <cell r="X933">
            <v>0</v>
          </cell>
          <cell r="Y933">
            <v>0</v>
          </cell>
          <cell r="Z933">
            <v>0</v>
          </cell>
          <cell r="AA933">
            <v>0</v>
          </cell>
          <cell r="AB933">
            <v>0</v>
          </cell>
          <cell r="AC933">
            <v>0</v>
          </cell>
          <cell r="AD933">
            <v>0</v>
          </cell>
          <cell r="AE933">
            <v>0</v>
          </cell>
          <cell r="AF933">
            <v>0</v>
          </cell>
          <cell r="AG933">
            <v>0</v>
          </cell>
          <cell r="AH933">
            <v>0</v>
          </cell>
          <cell r="AI933">
            <v>0</v>
          </cell>
          <cell r="AJ933">
            <v>0</v>
          </cell>
          <cell r="AK933">
            <v>0</v>
          </cell>
          <cell r="AL933">
            <v>0</v>
          </cell>
          <cell r="AM933">
            <v>0</v>
          </cell>
          <cell r="AN933">
            <v>0</v>
          </cell>
          <cell r="AO933">
            <v>0</v>
          </cell>
          <cell r="AR933" t="str">
            <v>1b</v>
          </cell>
        </row>
        <row r="934">
          <cell r="R934">
            <v>0</v>
          </cell>
          <cell r="S934">
            <v>0</v>
          </cell>
          <cell r="T934">
            <v>0</v>
          </cell>
          <cell r="U934">
            <v>0</v>
          </cell>
          <cell r="V934">
            <v>0</v>
          </cell>
          <cell r="W934">
            <v>0</v>
          </cell>
          <cell r="X934">
            <v>0</v>
          </cell>
          <cell r="Y934">
            <v>0</v>
          </cell>
          <cell r="Z934">
            <v>0</v>
          </cell>
          <cell r="AA934">
            <v>0</v>
          </cell>
          <cell r="AB934">
            <v>0</v>
          </cell>
          <cell r="AC934">
            <v>0</v>
          </cell>
          <cell r="AD934">
            <v>0</v>
          </cell>
          <cell r="AE934">
            <v>0</v>
          </cell>
          <cell r="AF934">
            <v>0</v>
          </cell>
          <cell r="AG934">
            <v>0</v>
          </cell>
          <cell r="AH934">
            <v>0</v>
          </cell>
          <cell r="AI934">
            <v>0</v>
          </cell>
          <cell r="AJ934">
            <v>0</v>
          </cell>
          <cell r="AK934">
            <v>0</v>
          </cell>
          <cell r="AL934">
            <v>0</v>
          </cell>
          <cell r="AM934">
            <v>0</v>
          </cell>
          <cell r="AN934">
            <v>0</v>
          </cell>
          <cell r="AO934">
            <v>0</v>
          </cell>
          <cell r="AR934" t="str">
            <v>1b</v>
          </cell>
        </row>
        <row r="935">
          <cell r="R935">
            <v>0</v>
          </cell>
          <cell r="S935">
            <v>0</v>
          </cell>
          <cell r="T935">
            <v>0</v>
          </cell>
          <cell r="U935">
            <v>0</v>
          </cell>
          <cell r="V935">
            <v>0</v>
          </cell>
          <cell r="W935">
            <v>0</v>
          </cell>
          <cell r="X935">
            <v>0</v>
          </cell>
          <cell r="Y935">
            <v>0</v>
          </cell>
          <cell r="Z935">
            <v>0</v>
          </cell>
          <cell r="AA935">
            <v>0</v>
          </cell>
          <cell r="AB935">
            <v>0</v>
          </cell>
          <cell r="AC935">
            <v>0</v>
          </cell>
          <cell r="AD935">
            <v>-3437500</v>
          </cell>
          <cell r="AE935">
            <v>-1145833.3333333333</v>
          </cell>
          <cell r="AF935">
            <v>0</v>
          </cell>
          <cell r="AG935">
            <v>0</v>
          </cell>
          <cell r="AH935">
            <v>0</v>
          </cell>
          <cell r="AI935">
            <v>0</v>
          </cell>
          <cell r="AJ935">
            <v>0</v>
          </cell>
          <cell r="AK935">
            <v>0</v>
          </cell>
          <cell r="AL935">
            <v>0</v>
          </cell>
          <cell r="AM935">
            <v>0</v>
          </cell>
          <cell r="AN935">
            <v>0</v>
          </cell>
          <cell r="AO935">
            <v>0</v>
          </cell>
          <cell r="AR935" t="str">
            <v>1b</v>
          </cell>
        </row>
        <row r="936">
          <cell r="R936">
            <v>0</v>
          </cell>
          <cell r="S936">
            <v>0</v>
          </cell>
          <cell r="T936">
            <v>0</v>
          </cell>
          <cell r="U936">
            <v>0</v>
          </cell>
          <cell r="V936">
            <v>0</v>
          </cell>
          <cell r="W936">
            <v>0</v>
          </cell>
          <cell r="X936">
            <v>0</v>
          </cell>
          <cell r="Y936">
            <v>0</v>
          </cell>
          <cell r="Z936">
            <v>0</v>
          </cell>
          <cell r="AA936">
            <v>0</v>
          </cell>
          <cell r="AB936">
            <v>0</v>
          </cell>
          <cell r="AC936">
            <v>0</v>
          </cell>
          <cell r="AD936">
            <v>0</v>
          </cell>
          <cell r="AE936">
            <v>0</v>
          </cell>
          <cell r="AF936">
            <v>0</v>
          </cell>
          <cell r="AG936">
            <v>0</v>
          </cell>
          <cell r="AH936">
            <v>0</v>
          </cell>
          <cell r="AI936">
            <v>0</v>
          </cell>
          <cell r="AJ936">
            <v>0</v>
          </cell>
          <cell r="AK936">
            <v>0</v>
          </cell>
          <cell r="AL936">
            <v>0</v>
          </cell>
          <cell r="AM936">
            <v>0</v>
          </cell>
          <cell r="AN936">
            <v>0</v>
          </cell>
          <cell r="AO936">
            <v>0</v>
          </cell>
          <cell r="AR936" t="str">
            <v>1b</v>
          </cell>
        </row>
        <row r="937">
          <cell r="R937">
            <v>0</v>
          </cell>
          <cell r="S937">
            <v>0</v>
          </cell>
          <cell r="T937">
            <v>0</v>
          </cell>
          <cell r="U937">
            <v>0</v>
          </cell>
          <cell r="V937">
            <v>0</v>
          </cell>
          <cell r="W937">
            <v>0</v>
          </cell>
          <cell r="X937">
            <v>0</v>
          </cell>
          <cell r="Y937">
            <v>0</v>
          </cell>
          <cell r="Z937">
            <v>0</v>
          </cell>
          <cell r="AA937">
            <v>0</v>
          </cell>
          <cell r="AB937">
            <v>0</v>
          </cell>
          <cell r="AC937">
            <v>0</v>
          </cell>
          <cell r="AD937">
            <v>-2925000</v>
          </cell>
          <cell r="AE937">
            <v>-975000</v>
          </cell>
          <cell r="AF937">
            <v>0</v>
          </cell>
          <cell r="AG937">
            <v>0</v>
          </cell>
          <cell r="AH937">
            <v>0</v>
          </cell>
          <cell r="AI937">
            <v>0</v>
          </cell>
          <cell r="AJ937">
            <v>0</v>
          </cell>
          <cell r="AK937">
            <v>0</v>
          </cell>
          <cell r="AL937">
            <v>0</v>
          </cell>
          <cell r="AM937">
            <v>0</v>
          </cell>
          <cell r="AN937">
            <v>0</v>
          </cell>
          <cell r="AO937">
            <v>0</v>
          </cell>
          <cell r="AR937" t="str">
            <v>1b</v>
          </cell>
        </row>
        <row r="938">
          <cell r="R938">
            <v>0</v>
          </cell>
          <cell r="S938">
            <v>0</v>
          </cell>
          <cell r="T938">
            <v>0</v>
          </cell>
          <cell r="U938">
            <v>0</v>
          </cell>
          <cell r="V938">
            <v>0</v>
          </cell>
          <cell r="W938">
            <v>0</v>
          </cell>
          <cell r="X938">
            <v>0</v>
          </cell>
          <cell r="Y938">
            <v>0</v>
          </cell>
          <cell r="Z938">
            <v>0</v>
          </cell>
          <cell r="AA938">
            <v>0</v>
          </cell>
          <cell r="AB938">
            <v>0</v>
          </cell>
          <cell r="AC938">
            <v>0</v>
          </cell>
          <cell r="AD938">
            <v>0</v>
          </cell>
          <cell r="AE938">
            <v>0</v>
          </cell>
          <cell r="AF938">
            <v>0</v>
          </cell>
          <cell r="AG938">
            <v>0</v>
          </cell>
          <cell r="AH938">
            <v>0</v>
          </cell>
          <cell r="AI938">
            <v>0</v>
          </cell>
          <cell r="AJ938">
            <v>0</v>
          </cell>
          <cell r="AK938">
            <v>0</v>
          </cell>
          <cell r="AL938">
            <v>0</v>
          </cell>
          <cell r="AM938">
            <v>0</v>
          </cell>
          <cell r="AN938">
            <v>0</v>
          </cell>
          <cell r="AO938">
            <v>0</v>
          </cell>
          <cell r="AR938" t="str">
            <v>1b</v>
          </cell>
        </row>
        <row r="939">
          <cell r="R939">
            <v>0</v>
          </cell>
          <cell r="S939">
            <v>0</v>
          </cell>
          <cell r="T939">
            <v>0</v>
          </cell>
          <cell r="U939">
            <v>0</v>
          </cell>
          <cell r="V939">
            <v>0</v>
          </cell>
          <cell r="W939">
            <v>0</v>
          </cell>
          <cell r="X939">
            <v>0</v>
          </cell>
          <cell r="Y939">
            <v>0</v>
          </cell>
          <cell r="Z939">
            <v>0</v>
          </cell>
          <cell r="AA939">
            <v>0</v>
          </cell>
          <cell r="AB939">
            <v>0</v>
          </cell>
          <cell r="AC939">
            <v>0</v>
          </cell>
          <cell r="AD939">
            <v>-10937500</v>
          </cell>
          <cell r="AE939">
            <v>-3645833.3333333335</v>
          </cell>
          <cell r="AF939">
            <v>0</v>
          </cell>
          <cell r="AG939">
            <v>0</v>
          </cell>
          <cell r="AH939">
            <v>0</v>
          </cell>
          <cell r="AI939">
            <v>0</v>
          </cell>
          <cell r="AJ939">
            <v>0</v>
          </cell>
          <cell r="AK939">
            <v>0</v>
          </cell>
          <cell r="AL939">
            <v>0</v>
          </cell>
          <cell r="AM939">
            <v>0</v>
          </cell>
          <cell r="AN939">
            <v>0</v>
          </cell>
          <cell r="AO939">
            <v>0</v>
          </cell>
          <cell r="AR939" t="str">
            <v>1b</v>
          </cell>
        </row>
        <row r="940">
          <cell r="R940">
            <v>0</v>
          </cell>
          <cell r="S940">
            <v>0</v>
          </cell>
          <cell r="T940">
            <v>0</v>
          </cell>
          <cell r="U940">
            <v>0</v>
          </cell>
          <cell r="V940">
            <v>0</v>
          </cell>
          <cell r="W940">
            <v>0</v>
          </cell>
          <cell r="X940">
            <v>0</v>
          </cell>
          <cell r="Y940">
            <v>0</v>
          </cell>
          <cell r="Z940">
            <v>0</v>
          </cell>
          <cell r="AA940">
            <v>0</v>
          </cell>
          <cell r="AB940">
            <v>0</v>
          </cell>
          <cell r="AC940">
            <v>0</v>
          </cell>
          <cell r="AD940">
            <v>0</v>
          </cell>
          <cell r="AE940">
            <v>0</v>
          </cell>
          <cell r="AF940">
            <v>0</v>
          </cell>
          <cell r="AG940">
            <v>0</v>
          </cell>
          <cell r="AH940">
            <v>0</v>
          </cell>
          <cell r="AI940">
            <v>0</v>
          </cell>
          <cell r="AJ940">
            <v>0</v>
          </cell>
          <cell r="AK940">
            <v>0</v>
          </cell>
          <cell r="AL940">
            <v>0</v>
          </cell>
          <cell r="AM940">
            <v>0</v>
          </cell>
          <cell r="AN940">
            <v>0</v>
          </cell>
          <cell r="AO940">
            <v>0</v>
          </cell>
          <cell r="AR940" t="str">
            <v>1b</v>
          </cell>
        </row>
        <row r="941">
          <cell r="R941">
            <v>0</v>
          </cell>
          <cell r="S941">
            <v>0</v>
          </cell>
          <cell r="T941">
            <v>0</v>
          </cell>
          <cell r="U941">
            <v>0</v>
          </cell>
          <cell r="V941">
            <v>0</v>
          </cell>
          <cell r="W941">
            <v>0</v>
          </cell>
          <cell r="X941">
            <v>0</v>
          </cell>
          <cell r="Y941">
            <v>0</v>
          </cell>
          <cell r="Z941">
            <v>0</v>
          </cell>
          <cell r="AA941">
            <v>0</v>
          </cell>
          <cell r="AB941">
            <v>0</v>
          </cell>
          <cell r="AC941">
            <v>0</v>
          </cell>
          <cell r="AD941">
            <v>-4887500</v>
          </cell>
          <cell r="AE941">
            <v>-2932500</v>
          </cell>
          <cell r="AF941">
            <v>-977500</v>
          </cell>
          <cell r="AG941">
            <v>0</v>
          </cell>
          <cell r="AH941">
            <v>0</v>
          </cell>
          <cell r="AI941">
            <v>0</v>
          </cell>
          <cell r="AJ941">
            <v>0</v>
          </cell>
          <cell r="AK941">
            <v>0</v>
          </cell>
          <cell r="AL941">
            <v>0</v>
          </cell>
          <cell r="AM941">
            <v>0</v>
          </cell>
          <cell r="AN941">
            <v>0</v>
          </cell>
          <cell r="AO941">
            <v>0</v>
          </cell>
          <cell r="AR941" t="str">
            <v>1b</v>
          </cell>
        </row>
        <row r="942">
          <cell r="R942">
            <v>0</v>
          </cell>
          <cell r="S942">
            <v>0</v>
          </cell>
          <cell r="T942">
            <v>0</v>
          </cell>
          <cell r="U942">
            <v>0</v>
          </cell>
          <cell r="V942">
            <v>0</v>
          </cell>
          <cell r="W942">
            <v>0</v>
          </cell>
          <cell r="X942">
            <v>0</v>
          </cell>
          <cell r="Y942">
            <v>0</v>
          </cell>
          <cell r="Z942">
            <v>0</v>
          </cell>
          <cell r="AA942">
            <v>0</v>
          </cell>
          <cell r="AB942">
            <v>0</v>
          </cell>
          <cell r="AC942">
            <v>0</v>
          </cell>
          <cell r="AD942">
            <v>-375000</v>
          </cell>
          <cell r="AE942">
            <v>-125000</v>
          </cell>
          <cell r="AF942">
            <v>0</v>
          </cell>
          <cell r="AG942">
            <v>0</v>
          </cell>
          <cell r="AH942">
            <v>0</v>
          </cell>
          <cell r="AI942">
            <v>0</v>
          </cell>
          <cell r="AJ942">
            <v>0</v>
          </cell>
          <cell r="AK942">
            <v>0</v>
          </cell>
          <cell r="AL942">
            <v>0</v>
          </cell>
          <cell r="AM942">
            <v>0</v>
          </cell>
          <cell r="AN942">
            <v>0</v>
          </cell>
          <cell r="AO942">
            <v>0</v>
          </cell>
          <cell r="AR942" t="str">
            <v>1b</v>
          </cell>
        </row>
        <row r="943">
          <cell r="R943">
            <v>0</v>
          </cell>
          <cell r="S943">
            <v>0</v>
          </cell>
          <cell r="T943">
            <v>0</v>
          </cell>
          <cell r="U943">
            <v>0</v>
          </cell>
          <cell r="V943">
            <v>0</v>
          </cell>
          <cell r="W943">
            <v>0</v>
          </cell>
          <cell r="X943">
            <v>0</v>
          </cell>
          <cell r="Y943">
            <v>0</v>
          </cell>
          <cell r="Z943">
            <v>0</v>
          </cell>
          <cell r="AA943">
            <v>0</v>
          </cell>
          <cell r="AB943">
            <v>0</v>
          </cell>
          <cell r="AC943">
            <v>0</v>
          </cell>
          <cell r="AD943">
            <v>-875000</v>
          </cell>
          <cell r="AE943">
            <v>-291666.66666666669</v>
          </cell>
          <cell r="AF943">
            <v>0</v>
          </cell>
          <cell r="AG943">
            <v>0</v>
          </cell>
          <cell r="AH943">
            <v>0</v>
          </cell>
          <cell r="AI943">
            <v>0</v>
          </cell>
          <cell r="AJ943">
            <v>0</v>
          </cell>
          <cell r="AK943">
            <v>0</v>
          </cell>
          <cell r="AL943">
            <v>0</v>
          </cell>
          <cell r="AM943">
            <v>0</v>
          </cell>
          <cell r="AN943">
            <v>0</v>
          </cell>
          <cell r="AO943">
            <v>0</v>
          </cell>
          <cell r="AR943" t="str">
            <v>1b</v>
          </cell>
        </row>
        <row r="944">
          <cell r="R944">
            <v>0</v>
          </cell>
          <cell r="S944">
            <v>0</v>
          </cell>
          <cell r="T944">
            <v>0</v>
          </cell>
          <cell r="U944">
            <v>0</v>
          </cell>
          <cell r="V944">
            <v>0</v>
          </cell>
          <cell r="W944">
            <v>0</v>
          </cell>
          <cell r="X944">
            <v>0</v>
          </cell>
          <cell r="Y944">
            <v>0</v>
          </cell>
          <cell r="Z944">
            <v>0</v>
          </cell>
          <cell r="AA944">
            <v>0</v>
          </cell>
          <cell r="AB944">
            <v>0</v>
          </cell>
          <cell r="AC944">
            <v>0</v>
          </cell>
          <cell r="AD944">
            <v>0</v>
          </cell>
          <cell r="AE944">
            <v>0</v>
          </cell>
          <cell r="AF944">
            <v>0</v>
          </cell>
          <cell r="AG944">
            <v>0</v>
          </cell>
          <cell r="AH944">
            <v>0</v>
          </cell>
          <cell r="AI944">
            <v>0</v>
          </cell>
          <cell r="AJ944">
            <v>0</v>
          </cell>
          <cell r="AK944">
            <v>0</v>
          </cell>
          <cell r="AL944">
            <v>0</v>
          </cell>
          <cell r="AM944">
            <v>0</v>
          </cell>
          <cell r="AN944">
            <v>0</v>
          </cell>
          <cell r="AO944">
            <v>0</v>
          </cell>
          <cell r="AR944" t="str">
            <v>1b</v>
          </cell>
        </row>
        <row r="945">
          <cell r="R945">
            <v>0</v>
          </cell>
          <cell r="S945">
            <v>0</v>
          </cell>
          <cell r="T945">
            <v>0</v>
          </cell>
          <cell r="U945">
            <v>0</v>
          </cell>
          <cell r="V945">
            <v>0</v>
          </cell>
          <cell r="W945">
            <v>0</v>
          </cell>
          <cell r="X945">
            <v>0</v>
          </cell>
          <cell r="Y945">
            <v>0</v>
          </cell>
          <cell r="Z945">
            <v>0</v>
          </cell>
          <cell r="AA945">
            <v>0</v>
          </cell>
          <cell r="AB945">
            <v>0</v>
          </cell>
          <cell r="AC945">
            <v>0</v>
          </cell>
          <cell r="AD945">
            <v>-7291666.666666667</v>
          </cell>
          <cell r="AE945">
            <v>-5208333.333333333</v>
          </cell>
          <cell r="AF945">
            <v>-3125000</v>
          </cell>
          <cell r="AG945">
            <v>-1041666.6666666666</v>
          </cell>
          <cell r="AH945">
            <v>0</v>
          </cell>
          <cell r="AI945">
            <v>0</v>
          </cell>
          <cell r="AJ945">
            <v>0</v>
          </cell>
          <cell r="AK945">
            <v>0</v>
          </cell>
          <cell r="AL945">
            <v>0</v>
          </cell>
          <cell r="AM945">
            <v>0</v>
          </cell>
          <cell r="AN945">
            <v>0</v>
          </cell>
          <cell r="AO945">
            <v>0</v>
          </cell>
          <cell r="AR945" t="str">
            <v>1b</v>
          </cell>
        </row>
        <row r="946">
          <cell r="R946">
            <v>0</v>
          </cell>
          <cell r="S946">
            <v>0</v>
          </cell>
          <cell r="T946">
            <v>0</v>
          </cell>
          <cell r="U946">
            <v>0</v>
          </cell>
          <cell r="V946">
            <v>0</v>
          </cell>
          <cell r="W946">
            <v>0</v>
          </cell>
          <cell r="X946">
            <v>0</v>
          </cell>
          <cell r="Y946">
            <v>0</v>
          </cell>
          <cell r="Z946">
            <v>0</v>
          </cell>
          <cell r="AA946">
            <v>0</v>
          </cell>
          <cell r="AB946">
            <v>0</v>
          </cell>
          <cell r="AC946">
            <v>0</v>
          </cell>
          <cell r="AD946">
            <v>-812500</v>
          </cell>
          <cell r="AE946">
            <v>-687500</v>
          </cell>
          <cell r="AF946">
            <v>-562500</v>
          </cell>
          <cell r="AG946">
            <v>-437500</v>
          </cell>
          <cell r="AH946">
            <v>-312500</v>
          </cell>
          <cell r="AI946">
            <v>-187500</v>
          </cell>
          <cell r="AJ946">
            <v>-62500</v>
          </cell>
          <cell r="AK946">
            <v>0</v>
          </cell>
          <cell r="AL946">
            <v>0</v>
          </cell>
          <cell r="AM946">
            <v>0</v>
          </cell>
          <cell r="AN946">
            <v>0</v>
          </cell>
          <cell r="AO946">
            <v>0</v>
          </cell>
          <cell r="AR946" t="str">
            <v>1b</v>
          </cell>
        </row>
        <row r="947">
          <cell r="R947">
            <v>-3500000</v>
          </cell>
          <cell r="S947">
            <v>-3500000</v>
          </cell>
          <cell r="T947">
            <v>-3500000</v>
          </cell>
          <cell r="U947">
            <v>-3500000</v>
          </cell>
          <cell r="V947">
            <v>-3500000</v>
          </cell>
          <cell r="W947">
            <v>-3500000</v>
          </cell>
          <cell r="X947">
            <v>-3500000</v>
          </cell>
          <cell r="Y947">
            <v>-3500000</v>
          </cell>
          <cell r="Z947">
            <v>-3500000</v>
          </cell>
          <cell r="AA947">
            <v>-3500000</v>
          </cell>
          <cell r="AB947">
            <v>-3500000</v>
          </cell>
          <cell r="AC947">
            <v>-3500000</v>
          </cell>
          <cell r="AD947">
            <v>-3500000</v>
          </cell>
          <cell r="AE947">
            <v>-3500000</v>
          </cell>
          <cell r="AF947">
            <v>-3500000</v>
          </cell>
          <cell r="AG947">
            <v>-3500000</v>
          </cell>
          <cell r="AH947">
            <v>-3500000</v>
          </cell>
          <cell r="AI947">
            <v>-3500000</v>
          </cell>
          <cell r="AJ947">
            <v>-3500000</v>
          </cell>
          <cell r="AK947">
            <v>-3500000</v>
          </cell>
          <cell r="AL947">
            <v>-3500000</v>
          </cell>
          <cell r="AM947">
            <v>-3500000</v>
          </cell>
          <cell r="AN947">
            <v>-3500000</v>
          </cell>
          <cell r="AO947">
            <v>-3500000</v>
          </cell>
          <cell r="AR947" t="str">
            <v>1b</v>
          </cell>
        </row>
        <row r="948">
          <cell r="R948">
            <v>0</v>
          </cell>
          <cell r="S948">
            <v>0</v>
          </cell>
          <cell r="T948">
            <v>0</v>
          </cell>
          <cell r="U948">
            <v>0</v>
          </cell>
          <cell r="V948">
            <v>0</v>
          </cell>
          <cell r="W948">
            <v>0</v>
          </cell>
          <cell r="X948">
            <v>0</v>
          </cell>
          <cell r="Y948">
            <v>0</v>
          </cell>
          <cell r="Z948">
            <v>0</v>
          </cell>
          <cell r="AA948">
            <v>0</v>
          </cell>
          <cell r="AB948">
            <v>0</v>
          </cell>
          <cell r="AC948">
            <v>0</v>
          </cell>
          <cell r="AD948">
            <v>-2708333.3333333335</v>
          </cell>
          <cell r="AE948">
            <v>-2291666.6666666665</v>
          </cell>
          <cell r="AF948">
            <v>-1875000</v>
          </cell>
          <cell r="AG948">
            <v>-1458333.3333333333</v>
          </cell>
          <cell r="AH948">
            <v>-1041666.6666666666</v>
          </cell>
          <cell r="AI948">
            <v>-625000</v>
          </cell>
          <cell r="AJ948">
            <v>-208333.33333333334</v>
          </cell>
          <cell r="AK948">
            <v>0</v>
          </cell>
          <cell r="AL948">
            <v>0</v>
          </cell>
          <cell r="AM948">
            <v>0</v>
          </cell>
          <cell r="AN948">
            <v>0</v>
          </cell>
          <cell r="AO948">
            <v>0</v>
          </cell>
          <cell r="AR948" t="str">
            <v>1b</v>
          </cell>
        </row>
        <row r="949">
          <cell r="R949">
            <v>0</v>
          </cell>
          <cell r="S949">
            <v>0</v>
          </cell>
          <cell r="T949">
            <v>0</v>
          </cell>
          <cell r="U949">
            <v>0</v>
          </cell>
          <cell r="V949">
            <v>0</v>
          </cell>
          <cell r="W949">
            <v>0</v>
          </cell>
          <cell r="X949">
            <v>0</v>
          </cell>
          <cell r="Y949">
            <v>0</v>
          </cell>
          <cell r="Z949">
            <v>0</v>
          </cell>
          <cell r="AA949">
            <v>0</v>
          </cell>
          <cell r="AB949">
            <v>0</v>
          </cell>
          <cell r="AC949">
            <v>0</v>
          </cell>
          <cell r="AD949">
            <v>-812500</v>
          </cell>
          <cell r="AE949">
            <v>-687500</v>
          </cell>
          <cell r="AF949">
            <v>-562500</v>
          </cell>
          <cell r="AG949">
            <v>-437500</v>
          </cell>
          <cell r="AH949">
            <v>-312500</v>
          </cell>
          <cell r="AI949">
            <v>-187500</v>
          </cell>
          <cell r="AJ949">
            <v>-62500</v>
          </cell>
          <cell r="AK949">
            <v>0</v>
          </cell>
          <cell r="AL949">
            <v>0</v>
          </cell>
          <cell r="AM949">
            <v>0</v>
          </cell>
          <cell r="AN949">
            <v>0</v>
          </cell>
          <cell r="AO949">
            <v>0</v>
          </cell>
          <cell r="AR949" t="str">
            <v>1b</v>
          </cell>
        </row>
        <row r="950">
          <cell r="R950">
            <v>-3000000</v>
          </cell>
          <cell r="S950">
            <v>-3000000</v>
          </cell>
          <cell r="T950">
            <v>-3000000</v>
          </cell>
          <cell r="U950">
            <v>-3000000</v>
          </cell>
          <cell r="V950">
            <v>-3000000</v>
          </cell>
          <cell r="W950">
            <v>-3000000</v>
          </cell>
          <cell r="X950">
            <v>-3000000</v>
          </cell>
          <cell r="Y950">
            <v>-3000000</v>
          </cell>
          <cell r="Z950">
            <v>-3000000</v>
          </cell>
          <cell r="AA950">
            <v>-3000000</v>
          </cell>
          <cell r="AB950">
            <v>-3000000</v>
          </cell>
          <cell r="AC950">
            <v>-3000000</v>
          </cell>
          <cell r="AD950">
            <v>-3000000</v>
          </cell>
          <cell r="AE950">
            <v>-3000000</v>
          </cell>
          <cell r="AF950">
            <v>-3000000</v>
          </cell>
          <cell r="AG950">
            <v>-3000000</v>
          </cell>
          <cell r="AH950">
            <v>-3000000</v>
          </cell>
          <cell r="AI950">
            <v>-3000000</v>
          </cell>
          <cell r="AJ950">
            <v>-3000000</v>
          </cell>
          <cell r="AK950">
            <v>-3000000</v>
          </cell>
          <cell r="AL950">
            <v>-3000000</v>
          </cell>
          <cell r="AM950">
            <v>-3000000</v>
          </cell>
          <cell r="AN950">
            <v>-3000000</v>
          </cell>
          <cell r="AO950">
            <v>-3000000</v>
          </cell>
          <cell r="AR950" t="str">
            <v>1b</v>
          </cell>
        </row>
        <row r="951">
          <cell r="R951">
            <v>0</v>
          </cell>
          <cell r="S951">
            <v>0</v>
          </cell>
          <cell r="T951">
            <v>0</v>
          </cell>
          <cell r="U951">
            <v>0</v>
          </cell>
          <cell r="V951">
            <v>0</v>
          </cell>
          <cell r="W951">
            <v>0</v>
          </cell>
          <cell r="X951">
            <v>0</v>
          </cell>
          <cell r="Y951">
            <v>0</v>
          </cell>
          <cell r="Z951">
            <v>0</v>
          </cell>
          <cell r="AA951">
            <v>0</v>
          </cell>
          <cell r="AB951">
            <v>0</v>
          </cell>
          <cell r="AC951">
            <v>0</v>
          </cell>
          <cell r="AD951">
            <v>-10833333.333333334</v>
          </cell>
          <cell r="AE951">
            <v>-9166666.666666666</v>
          </cell>
          <cell r="AF951">
            <v>-7500000</v>
          </cell>
          <cell r="AG951">
            <v>-5833333.333333333</v>
          </cell>
          <cell r="AH951">
            <v>-4166666.6666666665</v>
          </cell>
          <cell r="AI951">
            <v>-2500000</v>
          </cell>
          <cell r="AJ951">
            <v>-833333.33333333337</v>
          </cell>
          <cell r="AK951">
            <v>0</v>
          </cell>
          <cell r="AL951">
            <v>0</v>
          </cell>
          <cell r="AM951">
            <v>0</v>
          </cell>
          <cell r="AN951">
            <v>0</v>
          </cell>
          <cell r="AO951">
            <v>0</v>
          </cell>
          <cell r="AR951" t="str">
            <v>1b</v>
          </cell>
        </row>
        <row r="952">
          <cell r="R952">
            <v>-1000000</v>
          </cell>
          <cell r="S952">
            <v>-1000000</v>
          </cell>
          <cell r="T952">
            <v>-1000000</v>
          </cell>
          <cell r="U952">
            <v>-1000000</v>
          </cell>
          <cell r="V952">
            <v>-1000000</v>
          </cell>
          <cell r="W952">
            <v>-1000000</v>
          </cell>
          <cell r="X952">
            <v>-1000000</v>
          </cell>
          <cell r="Y952">
            <v>-1000000</v>
          </cell>
          <cell r="Z952">
            <v>-1000000</v>
          </cell>
          <cell r="AA952">
            <v>-1000000</v>
          </cell>
          <cell r="AB952">
            <v>-1000000</v>
          </cell>
          <cell r="AC952">
            <v>-1000000</v>
          </cell>
          <cell r="AD952">
            <v>-1000000</v>
          </cell>
          <cell r="AE952">
            <v>-1000000</v>
          </cell>
          <cell r="AF952">
            <v>-1000000</v>
          </cell>
          <cell r="AG952">
            <v>-1000000</v>
          </cell>
          <cell r="AH952">
            <v>-1000000</v>
          </cell>
          <cell r="AI952">
            <v>-1000000</v>
          </cell>
          <cell r="AJ952">
            <v>-1000000</v>
          </cell>
          <cell r="AK952">
            <v>-1000000</v>
          </cell>
          <cell r="AL952">
            <v>-1000000</v>
          </cell>
          <cell r="AM952">
            <v>-1000000</v>
          </cell>
          <cell r="AN952">
            <v>-1000000</v>
          </cell>
          <cell r="AO952">
            <v>-1000000</v>
          </cell>
          <cell r="AR952" t="str">
            <v>1b</v>
          </cell>
        </row>
        <row r="953">
          <cell r="R953">
            <v>0</v>
          </cell>
          <cell r="S953">
            <v>0</v>
          </cell>
          <cell r="T953">
            <v>0</v>
          </cell>
          <cell r="U953">
            <v>0</v>
          </cell>
          <cell r="V953">
            <v>0</v>
          </cell>
          <cell r="W953">
            <v>0</v>
          </cell>
          <cell r="X953">
            <v>0</v>
          </cell>
          <cell r="Y953">
            <v>0</v>
          </cell>
          <cell r="Z953">
            <v>0</v>
          </cell>
          <cell r="AA953">
            <v>0</v>
          </cell>
          <cell r="AB953">
            <v>0</v>
          </cell>
          <cell r="AC953">
            <v>0</v>
          </cell>
          <cell r="AD953">
            <v>-1625000</v>
          </cell>
          <cell r="AE953">
            <v>-1375000</v>
          </cell>
          <cell r="AF953">
            <v>-1125000</v>
          </cell>
          <cell r="AG953">
            <v>-875000</v>
          </cell>
          <cell r="AH953">
            <v>-625000</v>
          </cell>
          <cell r="AI953">
            <v>-375000</v>
          </cell>
          <cell r="AJ953">
            <v>-125000</v>
          </cell>
          <cell r="AK953">
            <v>0</v>
          </cell>
          <cell r="AL953">
            <v>0</v>
          </cell>
          <cell r="AM953">
            <v>0</v>
          </cell>
          <cell r="AN953">
            <v>0</v>
          </cell>
          <cell r="AO953">
            <v>0</v>
          </cell>
          <cell r="AR953" t="str">
            <v>1b</v>
          </cell>
        </row>
        <row r="954">
          <cell r="R954">
            <v>0</v>
          </cell>
          <cell r="S954">
            <v>0</v>
          </cell>
          <cell r="T954">
            <v>0</v>
          </cell>
          <cell r="U954">
            <v>0</v>
          </cell>
          <cell r="V954">
            <v>0</v>
          </cell>
          <cell r="W954">
            <v>0</v>
          </cell>
          <cell r="X954">
            <v>0</v>
          </cell>
          <cell r="Y954">
            <v>0</v>
          </cell>
          <cell r="Z954">
            <v>0</v>
          </cell>
          <cell r="AA954">
            <v>0</v>
          </cell>
          <cell r="AB954">
            <v>0</v>
          </cell>
          <cell r="AC954">
            <v>0</v>
          </cell>
          <cell r="AD954">
            <v>-8145833.333333333</v>
          </cell>
          <cell r="AE954">
            <v>-7437500</v>
          </cell>
          <cell r="AF954">
            <v>-6729166.666666667</v>
          </cell>
          <cell r="AG954">
            <v>-6020833.333333333</v>
          </cell>
          <cell r="AH954">
            <v>-5312500</v>
          </cell>
          <cell r="AI954">
            <v>-4604166.666666667</v>
          </cell>
          <cell r="AJ954">
            <v>-3895833.3333333335</v>
          </cell>
          <cell r="AK954">
            <v>-3187500</v>
          </cell>
          <cell r="AL954">
            <v>-2479166.6666666665</v>
          </cell>
          <cell r="AM954">
            <v>-1770833.3333333333</v>
          </cell>
          <cell r="AN954">
            <v>-1062500</v>
          </cell>
          <cell r="AO954">
            <v>-354166.66666666669</v>
          </cell>
          <cell r="AR954" t="str">
            <v>1b</v>
          </cell>
        </row>
        <row r="955">
          <cell r="R955">
            <v>0</v>
          </cell>
          <cell r="S955">
            <v>0</v>
          </cell>
          <cell r="T955">
            <v>0</v>
          </cell>
          <cell r="U955">
            <v>0</v>
          </cell>
          <cell r="V955">
            <v>0</v>
          </cell>
          <cell r="W955">
            <v>0</v>
          </cell>
          <cell r="X955">
            <v>0</v>
          </cell>
          <cell r="Y955">
            <v>0</v>
          </cell>
          <cell r="Z955">
            <v>0</v>
          </cell>
          <cell r="AA955">
            <v>0</v>
          </cell>
          <cell r="AB955">
            <v>0</v>
          </cell>
          <cell r="AC955">
            <v>0</v>
          </cell>
          <cell r="AD955">
            <v>-9583333.333333334</v>
          </cell>
          <cell r="AE955">
            <v>-8750000</v>
          </cell>
          <cell r="AF955">
            <v>-7916666.666666667</v>
          </cell>
          <cell r="AG955">
            <v>-7083333.333333333</v>
          </cell>
          <cell r="AH955">
            <v>-6250000</v>
          </cell>
          <cell r="AI955">
            <v>-5416666.666666667</v>
          </cell>
          <cell r="AJ955">
            <v>-4583333.333333333</v>
          </cell>
          <cell r="AK955">
            <v>-3750000</v>
          </cell>
          <cell r="AL955">
            <v>-2916666.6666666665</v>
          </cell>
          <cell r="AM955">
            <v>-2083333.3333333333</v>
          </cell>
          <cell r="AN955">
            <v>-1250000</v>
          </cell>
          <cell r="AO955">
            <v>-416666.66666666669</v>
          </cell>
          <cell r="AR955" t="str">
            <v>1b</v>
          </cell>
        </row>
        <row r="956">
          <cell r="R956">
            <v>-10000000</v>
          </cell>
          <cell r="S956">
            <v>-10000000</v>
          </cell>
          <cell r="T956">
            <v>-10000000</v>
          </cell>
          <cell r="U956">
            <v>-10000000</v>
          </cell>
          <cell r="V956">
            <v>-10000000</v>
          </cell>
          <cell r="W956">
            <v>-10000000</v>
          </cell>
          <cell r="X956">
            <v>-10000000</v>
          </cell>
          <cell r="Y956">
            <v>-10000000</v>
          </cell>
          <cell r="Z956">
            <v>-10000000</v>
          </cell>
          <cell r="AA956">
            <v>-10000000</v>
          </cell>
          <cell r="AB956">
            <v>-10000000</v>
          </cell>
          <cell r="AC956">
            <v>-10000000</v>
          </cell>
          <cell r="AD956">
            <v>-10000000</v>
          </cell>
          <cell r="AE956">
            <v>-10000000</v>
          </cell>
          <cell r="AF956">
            <v>-10000000</v>
          </cell>
          <cell r="AG956">
            <v>-10000000</v>
          </cell>
          <cell r="AH956">
            <v>-10000000</v>
          </cell>
          <cell r="AI956">
            <v>-10000000</v>
          </cell>
          <cell r="AJ956">
            <v>-10000000</v>
          </cell>
          <cell r="AK956">
            <v>-10000000</v>
          </cell>
          <cell r="AL956">
            <v>-10000000</v>
          </cell>
          <cell r="AM956">
            <v>-10000000</v>
          </cell>
          <cell r="AN956">
            <v>-10000000</v>
          </cell>
          <cell r="AO956">
            <v>-10000000</v>
          </cell>
          <cell r="AR956" t="str">
            <v>1b</v>
          </cell>
        </row>
        <row r="957">
          <cell r="R957">
            <v>-8000000</v>
          </cell>
          <cell r="S957">
            <v>-8000000</v>
          </cell>
          <cell r="T957">
            <v>-8000000</v>
          </cell>
          <cell r="U957">
            <v>-8000000</v>
          </cell>
          <cell r="V957">
            <v>-8000000</v>
          </cell>
          <cell r="W957">
            <v>-8000000</v>
          </cell>
          <cell r="X957">
            <v>-8000000</v>
          </cell>
          <cell r="Y957">
            <v>-8000000</v>
          </cell>
          <cell r="Z957">
            <v>-8000000</v>
          </cell>
          <cell r="AA957">
            <v>-8000000</v>
          </cell>
          <cell r="AB957">
            <v>-8000000</v>
          </cell>
          <cell r="AC957">
            <v>-8000000</v>
          </cell>
          <cell r="AD957">
            <v>-8000000</v>
          </cell>
          <cell r="AE957">
            <v>-8000000</v>
          </cell>
          <cell r="AF957">
            <v>-8000000</v>
          </cell>
          <cell r="AG957">
            <v>-8000000</v>
          </cell>
          <cell r="AH957">
            <v>-8000000</v>
          </cell>
          <cell r="AI957">
            <v>-8000000</v>
          </cell>
          <cell r="AJ957">
            <v>-8000000</v>
          </cell>
          <cell r="AK957">
            <v>-8000000</v>
          </cell>
          <cell r="AL957">
            <v>-8000000</v>
          </cell>
          <cell r="AM957">
            <v>-8000000</v>
          </cell>
          <cell r="AN957">
            <v>-8000000</v>
          </cell>
          <cell r="AO957">
            <v>-8000000</v>
          </cell>
          <cell r="AR957" t="str">
            <v>1b</v>
          </cell>
        </row>
        <row r="958">
          <cell r="R958">
            <v>-3000000</v>
          </cell>
          <cell r="S958">
            <v>-3000000</v>
          </cell>
          <cell r="T958">
            <v>-3000000</v>
          </cell>
          <cell r="U958">
            <v>-3000000</v>
          </cell>
          <cell r="V958">
            <v>-3000000</v>
          </cell>
          <cell r="W958">
            <v>-3000000</v>
          </cell>
          <cell r="X958">
            <v>-3000000</v>
          </cell>
          <cell r="Y958">
            <v>-3000000</v>
          </cell>
          <cell r="Z958">
            <v>-3000000</v>
          </cell>
          <cell r="AA958">
            <v>-3000000</v>
          </cell>
          <cell r="AB958">
            <v>-3000000</v>
          </cell>
          <cell r="AC958">
            <v>-3000000</v>
          </cell>
          <cell r="AD958">
            <v>-3000000</v>
          </cell>
          <cell r="AE958">
            <v>-3000000</v>
          </cell>
          <cell r="AF958">
            <v>-3000000</v>
          </cell>
          <cell r="AG958">
            <v>-3000000</v>
          </cell>
          <cell r="AH958">
            <v>-3000000</v>
          </cell>
          <cell r="AI958">
            <v>-3000000</v>
          </cell>
          <cell r="AJ958">
            <v>-3000000</v>
          </cell>
          <cell r="AK958">
            <v>-3000000</v>
          </cell>
          <cell r="AL958">
            <v>-3000000</v>
          </cell>
          <cell r="AM958">
            <v>-3000000</v>
          </cell>
          <cell r="AN958">
            <v>-3000000</v>
          </cell>
          <cell r="AO958">
            <v>-3000000</v>
          </cell>
          <cell r="AR958" t="str">
            <v>1b</v>
          </cell>
        </row>
        <row r="959">
          <cell r="R959">
            <v>-20000000</v>
          </cell>
          <cell r="S959">
            <v>-20000000</v>
          </cell>
          <cell r="T959">
            <v>-20000000</v>
          </cell>
          <cell r="U959">
            <v>-20000000</v>
          </cell>
          <cell r="V959">
            <v>-20000000</v>
          </cell>
          <cell r="W959">
            <v>-20000000</v>
          </cell>
          <cell r="X959">
            <v>-20000000</v>
          </cell>
          <cell r="Y959">
            <v>-20000000</v>
          </cell>
          <cell r="Z959">
            <v>-20000000</v>
          </cell>
          <cell r="AA959">
            <v>-20000000</v>
          </cell>
          <cell r="AB959">
            <v>-20000000</v>
          </cell>
          <cell r="AC959">
            <v>-20000000</v>
          </cell>
          <cell r="AD959">
            <v>-20000000</v>
          </cell>
          <cell r="AE959">
            <v>-20000000</v>
          </cell>
          <cell r="AF959">
            <v>-20000000</v>
          </cell>
          <cell r="AG959">
            <v>-20000000</v>
          </cell>
          <cell r="AH959">
            <v>-20000000</v>
          </cell>
          <cell r="AI959">
            <v>-20000000</v>
          </cell>
          <cell r="AJ959">
            <v>-20000000</v>
          </cell>
          <cell r="AK959">
            <v>-20000000</v>
          </cell>
          <cell r="AL959">
            <v>-20000000</v>
          </cell>
          <cell r="AM959">
            <v>-20000000</v>
          </cell>
          <cell r="AN959">
            <v>-20000000</v>
          </cell>
          <cell r="AO959">
            <v>-20000000</v>
          </cell>
          <cell r="AR959" t="str">
            <v>1b</v>
          </cell>
        </row>
        <row r="960">
          <cell r="R960">
            <v>-20000000</v>
          </cell>
          <cell r="S960">
            <v>-20000000</v>
          </cell>
          <cell r="T960">
            <v>-20000000</v>
          </cell>
          <cell r="U960">
            <v>-20000000</v>
          </cell>
          <cell r="V960">
            <v>-20000000</v>
          </cell>
          <cell r="W960">
            <v>-20000000</v>
          </cell>
          <cell r="X960">
            <v>-20000000</v>
          </cell>
          <cell r="Y960">
            <v>-20000000</v>
          </cell>
          <cell r="Z960">
            <v>-20000000</v>
          </cell>
          <cell r="AA960">
            <v>-20000000</v>
          </cell>
          <cell r="AB960">
            <v>-20000000</v>
          </cell>
          <cell r="AC960">
            <v>-20000000</v>
          </cell>
          <cell r="AD960">
            <v>-20000000</v>
          </cell>
          <cell r="AE960">
            <v>-20000000</v>
          </cell>
          <cell r="AF960">
            <v>-20000000</v>
          </cell>
          <cell r="AG960">
            <v>-20000000</v>
          </cell>
          <cell r="AH960">
            <v>-20000000</v>
          </cell>
          <cell r="AI960">
            <v>-20000000</v>
          </cell>
          <cell r="AJ960">
            <v>-20000000</v>
          </cell>
          <cell r="AK960">
            <v>-20000000</v>
          </cell>
          <cell r="AL960">
            <v>-20000000</v>
          </cell>
          <cell r="AM960">
            <v>-20000000</v>
          </cell>
          <cell r="AN960">
            <v>-20000000</v>
          </cell>
          <cell r="AO960">
            <v>-20000000</v>
          </cell>
          <cell r="AR960" t="str">
            <v>1b</v>
          </cell>
        </row>
        <row r="961">
          <cell r="R961">
            <v>-5000000</v>
          </cell>
          <cell r="S961">
            <v>-5000000</v>
          </cell>
          <cell r="T961">
            <v>-5000000</v>
          </cell>
          <cell r="U961">
            <v>-5000000</v>
          </cell>
          <cell r="V961">
            <v>-5000000</v>
          </cell>
          <cell r="W961">
            <v>-5000000</v>
          </cell>
          <cell r="X961">
            <v>-5000000</v>
          </cell>
          <cell r="Y961">
            <v>-5000000</v>
          </cell>
          <cell r="Z961">
            <v>-5000000</v>
          </cell>
          <cell r="AA961">
            <v>-5000000</v>
          </cell>
          <cell r="AB961">
            <v>-5000000</v>
          </cell>
          <cell r="AC961">
            <v>-5000000</v>
          </cell>
          <cell r="AD961">
            <v>-5000000</v>
          </cell>
          <cell r="AE961">
            <v>-5000000</v>
          </cell>
          <cell r="AF961">
            <v>-5000000</v>
          </cell>
          <cell r="AG961">
            <v>-5000000</v>
          </cell>
          <cell r="AH961">
            <v>-5000000</v>
          </cell>
          <cell r="AI961">
            <v>-5000000</v>
          </cell>
          <cell r="AJ961">
            <v>-5000000</v>
          </cell>
          <cell r="AK961">
            <v>-5000000</v>
          </cell>
          <cell r="AL961">
            <v>-5000000</v>
          </cell>
          <cell r="AM961">
            <v>-5000000</v>
          </cell>
          <cell r="AN961">
            <v>-5000000</v>
          </cell>
          <cell r="AO961">
            <v>-5000000</v>
          </cell>
          <cell r="AR961" t="str">
            <v>1b</v>
          </cell>
        </row>
        <row r="962">
          <cell r="R962">
            <v>-7000000</v>
          </cell>
          <cell r="S962">
            <v>-7000000</v>
          </cell>
          <cell r="T962">
            <v>-7000000</v>
          </cell>
          <cell r="U962">
            <v>-7000000</v>
          </cell>
          <cell r="V962">
            <v>-7000000</v>
          </cell>
          <cell r="W962">
            <v>-7000000</v>
          </cell>
          <cell r="X962">
            <v>-7000000</v>
          </cell>
          <cell r="Y962">
            <v>-7000000</v>
          </cell>
          <cell r="Z962">
            <v>-7000000</v>
          </cell>
          <cell r="AA962">
            <v>-7000000</v>
          </cell>
          <cell r="AB962">
            <v>-7000000</v>
          </cell>
          <cell r="AC962">
            <v>-7000000</v>
          </cell>
          <cell r="AD962">
            <v>-7000000</v>
          </cell>
          <cell r="AE962">
            <v>-7000000</v>
          </cell>
          <cell r="AF962">
            <v>-7000000</v>
          </cell>
          <cell r="AG962">
            <v>-7000000</v>
          </cell>
          <cell r="AH962">
            <v>-7000000</v>
          </cell>
          <cell r="AI962">
            <v>-7000000</v>
          </cell>
          <cell r="AJ962">
            <v>-7000000</v>
          </cell>
          <cell r="AK962">
            <v>-7000000</v>
          </cell>
          <cell r="AL962">
            <v>-7000000</v>
          </cell>
          <cell r="AM962">
            <v>-7000000</v>
          </cell>
          <cell r="AN962">
            <v>-7000000</v>
          </cell>
          <cell r="AO962">
            <v>-7000000</v>
          </cell>
          <cell r="AR962" t="str">
            <v>1b</v>
          </cell>
        </row>
        <row r="963">
          <cell r="R963">
            <v>-10000000</v>
          </cell>
          <cell r="S963">
            <v>-10000000</v>
          </cell>
          <cell r="T963">
            <v>-10000000</v>
          </cell>
          <cell r="U963">
            <v>-10000000</v>
          </cell>
          <cell r="V963">
            <v>-10000000</v>
          </cell>
          <cell r="W963">
            <v>-10000000</v>
          </cell>
          <cell r="X963">
            <v>-10000000</v>
          </cell>
          <cell r="Y963">
            <v>-10000000</v>
          </cell>
          <cell r="Z963">
            <v>-10000000</v>
          </cell>
          <cell r="AA963">
            <v>-10000000</v>
          </cell>
          <cell r="AB963">
            <v>-10000000</v>
          </cell>
          <cell r="AC963">
            <v>-10000000</v>
          </cell>
          <cell r="AD963">
            <v>-10000000</v>
          </cell>
          <cell r="AE963">
            <v>-10000000</v>
          </cell>
          <cell r="AF963">
            <v>-10000000</v>
          </cell>
          <cell r="AG963">
            <v>-10000000</v>
          </cell>
          <cell r="AH963">
            <v>-10000000</v>
          </cell>
          <cell r="AI963">
            <v>-10000000</v>
          </cell>
          <cell r="AJ963">
            <v>-10000000</v>
          </cell>
          <cell r="AK963">
            <v>-10000000</v>
          </cell>
          <cell r="AL963">
            <v>-10000000</v>
          </cell>
          <cell r="AM963">
            <v>-10000000</v>
          </cell>
          <cell r="AN963">
            <v>-10000000</v>
          </cell>
          <cell r="AO963">
            <v>-10000000</v>
          </cell>
          <cell r="AR963" t="str">
            <v>1b</v>
          </cell>
        </row>
        <row r="964">
          <cell r="R964">
            <v>-2000000</v>
          </cell>
          <cell r="S964">
            <v>-2000000</v>
          </cell>
          <cell r="T964">
            <v>-2000000</v>
          </cell>
          <cell r="U964">
            <v>-2000000</v>
          </cell>
          <cell r="V964">
            <v>-2000000</v>
          </cell>
          <cell r="W964">
            <v>-2000000</v>
          </cell>
          <cell r="X964">
            <v>-2000000</v>
          </cell>
          <cell r="Y964">
            <v>-2000000</v>
          </cell>
          <cell r="Z964">
            <v>-2000000</v>
          </cell>
          <cell r="AA964">
            <v>-2000000</v>
          </cell>
          <cell r="AB964">
            <v>-2000000</v>
          </cell>
          <cell r="AC964">
            <v>-2000000</v>
          </cell>
          <cell r="AD964">
            <v>-2000000</v>
          </cell>
          <cell r="AE964">
            <v>-2000000</v>
          </cell>
          <cell r="AF964">
            <v>-2000000</v>
          </cell>
          <cell r="AG964">
            <v>-2000000</v>
          </cell>
          <cell r="AH964">
            <v>-2000000</v>
          </cell>
          <cell r="AI964">
            <v>-2000000</v>
          </cell>
          <cell r="AJ964">
            <v>-2000000</v>
          </cell>
          <cell r="AK964">
            <v>-2000000</v>
          </cell>
          <cell r="AL964">
            <v>-2000000</v>
          </cell>
          <cell r="AM964">
            <v>-2000000</v>
          </cell>
          <cell r="AN964">
            <v>-2000000</v>
          </cell>
          <cell r="AO964">
            <v>-2000000</v>
          </cell>
          <cell r="AR964" t="str">
            <v>1b</v>
          </cell>
        </row>
        <row r="965">
          <cell r="R965">
            <v>-3000000</v>
          </cell>
          <cell r="S965">
            <v>-3000000</v>
          </cell>
          <cell r="T965">
            <v>-3000000</v>
          </cell>
          <cell r="U965">
            <v>-3000000</v>
          </cell>
          <cell r="V965">
            <v>-3000000</v>
          </cell>
          <cell r="W965">
            <v>-3000000</v>
          </cell>
          <cell r="X965">
            <v>-3000000</v>
          </cell>
          <cell r="Y965">
            <v>-3000000</v>
          </cell>
          <cell r="Z965">
            <v>-3000000</v>
          </cell>
          <cell r="AA965">
            <v>-3000000</v>
          </cell>
          <cell r="AB965">
            <v>-3000000</v>
          </cell>
          <cell r="AC965">
            <v>-3000000</v>
          </cell>
          <cell r="AD965">
            <v>-3000000</v>
          </cell>
          <cell r="AE965">
            <v>-3000000</v>
          </cell>
          <cell r="AF965">
            <v>-3000000</v>
          </cell>
          <cell r="AG965">
            <v>-3000000</v>
          </cell>
          <cell r="AH965">
            <v>-3000000</v>
          </cell>
          <cell r="AI965">
            <v>-3000000</v>
          </cell>
          <cell r="AJ965">
            <v>-3000000</v>
          </cell>
          <cell r="AK965">
            <v>-3000000</v>
          </cell>
          <cell r="AL965">
            <v>-3000000</v>
          </cell>
          <cell r="AM965">
            <v>-3000000</v>
          </cell>
          <cell r="AN965">
            <v>-3000000</v>
          </cell>
          <cell r="AO965">
            <v>-3000000</v>
          </cell>
          <cell r="AR965" t="str">
            <v>1b</v>
          </cell>
        </row>
        <row r="966">
          <cell r="R966">
            <v>-5000000</v>
          </cell>
          <cell r="S966">
            <v>-5000000</v>
          </cell>
          <cell r="T966">
            <v>-5000000</v>
          </cell>
          <cell r="U966">
            <v>-5000000</v>
          </cell>
          <cell r="V966">
            <v>-5000000</v>
          </cell>
          <cell r="W966">
            <v>-5000000</v>
          </cell>
          <cell r="X966">
            <v>-5000000</v>
          </cell>
          <cell r="Y966">
            <v>-5000000</v>
          </cell>
          <cell r="Z966">
            <v>-5000000</v>
          </cell>
          <cell r="AA966">
            <v>-5000000</v>
          </cell>
          <cell r="AB966">
            <v>-5000000</v>
          </cell>
          <cell r="AC966">
            <v>-5000000</v>
          </cell>
          <cell r="AD966">
            <v>-5000000</v>
          </cell>
          <cell r="AE966">
            <v>-5000000</v>
          </cell>
          <cell r="AF966">
            <v>-5000000</v>
          </cell>
          <cell r="AG966">
            <v>-5000000</v>
          </cell>
          <cell r="AH966">
            <v>-5000000</v>
          </cell>
          <cell r="AI966">
            <v>-5000000</v>
          </cell>
          <cell r="AJ966">
            <v>-5000000</v>
          </cell>
          <cell r="AK966">
            <v>-5000000</v>
          </cell>
          <cell r="AL966">
            <v>-5000000</v>
          </cell>
          <cell r="AM966">
            <v>-5000000</v>
          </cell>
          <cell r="AN966">
            <v>-5000000</v>
          </cell>
          <cell r="AO966">
            <v>-5000000</v>
          </cell>
          <cell r="AR966" t="str">
            <v>1b</v>
          </cell>
        </row>
        <row r="967">
          <cell r="R967">
            <v>-15000000</v>
          </cell>
          <cell r="S967">
            <v>-15000000</v>
          </cell>
          <cell r="T967">
            <v>-15000000</v>
          </cell>
          <cell r="U967">
            <v>-15000000</v>
          </cell>
          <cell r="V967">
            <v>-15000000</v>
          </cell>
          <cell r="W967">
            <v>-15000000</v>
          </cell>
          <cell r="X967">
            <v>-15000000</v>
          </cell>
          <cell r="Y967">
            <v>-15000000</v>
          </cell>
          <cell r="Z967">
            <v>-15000000</v>
          </cell>
          <cell r="AA967">
            <v>-15000000</v>
          </cell>
          <cell r="AB967">
            <v>-15000000</v>
          </cell>
          <cell r="AC967">
            <v>-15000000</v>
          </cell>
          <cell r="AD967">
            <v>-15000000</v>
          </cell>
          <cell r="AE967">
            <v>-15000000</v>
          </cell>
          <cell r="AF967">
            <v>-15000000</v>
          </cell>
          <cell r="AG967">
            <v>-15000000</v>
          </cell>
          <cell r="AH967">
            <v>-15000000</v>
          </cell>
          <cell r="AI967">
            <v>-15000000</v>
          </cell>
          <cell r="AJ967">
            <v>-15000000</v>
          </cell>
          <cell r="AK967">
            <v>-15000000</v>
          </cell>
          <cell r="AL967">
            <v>-15000000</v>
          </cell>
          <cell r="AM967">
            <v>-15000000</v>
          </cell>
          <cell r="AN967">
            <v>-15000000</v>
          </cell>
          <cell r="AO967">
            <v>-15000000</v>
          </cell>
          <cell r="AR967" t="str">
            <v>1b</v>
          </cell>
        </row>
        <row r="968">
          <cell r="R968">
            <v>-10000000</v>
          </cell>
          <cell r="S968">
            <v>-10000000</v>
          </cell>
          <cell r="T968">
            <v>-10000000</v>
          </cell>
          <cell r="U968">
            <v>-10000000</v>
          </cell>
          <cell r="V968">
            <v>-10000000</v>
          </cell>
          <cell r="W968">
            <v>-10000000</v>
          </cell>
          <cell r="X968">
            <v>-10000000</v>
          </cell>
          <cell r="Y968">
            <v>-10000000</v>
          </cell>
          <cell r="Z968">
            <v>-10000000</v>
          </cell>
          <cell r="AA968">
            <v>-10000000</v>
          </cell>
          <cell r="AB968">
            <v>-10000000</v>
          </cell>
          <cell r="AC968">
            <v>-10000000</v>
          </cell>
          <cell r="AD968">
            <v>-10000000</v>
          </cell>
          <cell r="AE968">
            <v>-10000000</v>
          </cell>
          <cell r="AF968">
            <v>-10000000</v>
          </cell>
          <cell r="AG968">
            <v>-10000000</v>
          </cell>
          <cell r="AH968">
            <v>-10000000</v>
          </cell>
          <cell r="AI968">
            <v>-10000000</v>
          </cell>
          <cell r="AJ968">
            <v>-10000000</v>
          </cell>
          <cell r="AK968">
            <v>-10000000</v>
          </cell>
          <cell r="AL968">
            <v>-10000000</v>
          </cell>
          <cell r="AM968">
            <v>-10000000</v>
          </cell>
          <cell r="AN968">
            <v>-10000000</v>
          </cell>
          <cell r="AO968">
            <v>-10000000</v>
          </cell>
          <cell r="AR968" t="str">
            <v>1b</v>
          </cell>
        </row>
        <row r="969">
          <cell r="R969">
            <v>-2000000</v>
          </cell>
          <cell r="S969">
            <v>-2000000</v>
          </cell>
          <cell r="T969">
            <v>-2000000</v>
          </cell>
          <cell r="U969">
            <v>-2000000</v>
          </cell>
          <cell r="V969">
            <v>-2000000</v>
          </cell>
          <cell r="W969">
            <v>-2000000</v>
          </cell>
          <cell r="X969">
            <v>-2000000</v>
          </cell>
          <cell r="Y969">
            <v>-2000000</v>
          </cell>
          <cell r="Z969">
            <v>-2000000</v>
          </cell>
          <cell r="AA969">
            <v>-2000000</v>
          </cell>
          <cell r="AB969">
            <v>-2000000</v>
          </cell>
          <cell r="AC969">
            <v>-2000000</v>
          </cell>
          <cell r="AD969">
            <v>-2000000</v>
          </cell>
          <cell r="AE969">
            <v>-2000000</v>
          </cell>
          <cell r="AF969">
            <v>-2000000</v>
          </cell>
          <cell r="AG969">
            <v>-2000000</v>
          </cell>
          <cell r="AH969">
            <v>-2000000</v>
          </cell>
          <cell r="AI969">
            <v>-2000000</v>
          </cell>
          <cell r="AJ969">
            <v>-2000000</v>
          </cell>
          <cell r="AK969">
            <v>-2000000</v>
          </cell>
          <cell r="AL969">
            <v>-2000000</v>
          </cell>
          <cell r="AM969">
            <v>-2000000</v>
          </cell>
          <cell r="AN969">
            <v>-2000000</v>
          </cell>
          <cell r="AO969">
            <v>-2000000</v>
          </cell>
          <cell r="AR969" t="str">
            <v>1b</v>
          </cell>
        </row>
        <row r="970">
          <cell r="R970">
            <v>-25000000</v>
          </cell>
          <cell r="S970">
            <v>-25000000</v>
          </cell>
          <cell r="T970">
            <v>-25000000</v>
          </cell>
          <cell r="U970">
            <v>-25000000</v>
          </cell>
          <cell r="V970">
            <v>-25000000</v>
          </cell>
          <cell r="W970">
            <v>-25000000</v>
          </cell>
          <cell r="X970">
            <v>-25000000</v>
          </cell>
          <cell r="Y970">
            <v>-25000000</v>
          </cell>
          <cell r="Z970">
            <v>-25000000</v>
          </cell>
          <cell r="AA970">
            <v>-25000000</v>
          </cell>
          <cell r="AB970">
            <v>-25000000</v>
          </cell>
          <cell r="AC970">
            <v>-25000000</v>
          </cell>
          <cell r="AD970">
            <v>-25000000</v>
          </cell>
          <cell r="AE970">
            <v>-25000000</v>
          </cell>
          <cell r="AF970">
            <v>-25000000</v>
          </cell>
          <cell r="AG970">
            <v>-25000000</v>
          </cell>
          <cell r="AH970">
            <v>-25000000</v>
          </cell>
          <cell r="AI970">
            <v>-25000000</v>
          </cell>
          <cell r="AJ970">
            <v>-25000000</v>
          </cell>
          <cell r="AK970">
            <v>-25000000</v>
          </cell>
          <cell r="AL970">
            <v>-25000000</v>
          </cell>
          <cell r="AM970">
            <v>-25000000</v>
          </cell>
          <cell r="AN970">
            <v>-25000000</v>
          </cell>
          <cell r="AO970">
            <v>-25000000</v>
          </cell>
          <cell r="AR970" t="str">
            <v>1b</v>
          </cell>
        </row>
        <row r="971">
          <cell r="R971">
            <v>-100000000</v>
          </cell>
          <cell r="S971">
            <v>-100000000</v>
          </cell>
          <cell r="T971">
            <v>-100000000</v>
          </cell>
          <cell r="U971">
            <v>-100000000</v>
          </cell>
          <cell r="V971">
            <v>-100000000</v>
          </cell>
          <cell r="W971">
            <v>-100000000</v>
          </cell>
          <cell r="X971">
            <v>-100000000</v>
          </cell>
          <cell r="Y971">
            <v>-100000000</v>
          </cell>
          <cell r="Z971">
            <v>-100000000</v>
          </cell>
          <cell r="AA971">
            <v>-100000000</v>
          </cell>
          <cell r="AB971">
            <v>-100000000</v>
          </cell>
          <cell r="AC971">
            <v>-100000000</v>
          </cell>
          <cell r="AD971">
            <v>-100000000</v>
          </cell>
          <cell r="AE971">
            <v>-100000000</v>
          </cell>
          <cell r="AF971">
            <v>-100000000</v>
          </cell>
          <cell r="AG971">
            <v>-100000000</v>
          </cell>
          <cell r="AH971">
            <v>-100000000</v>
          </cell>
          <cell r="AI971">
            <v>-100000000</v>
          </cell>
          <cell r="AJ971">
            <v>-100000000</v>
          </cell>
          <cell r="AK971">
            <v>-100000000</v>
          </cell>
          <cell r="AL971">
            <v>-100000000</v>
          </cell>
          <cell r="AM971">
            <v>-100000000</v>
          </cell>
          <cell r="AN971">
            <v>-100000000</v>
          </cell>
          <cell r="AO971">
            <v>-100000000</v>
          </cell>
          <cell r="AR971" t="str">
            <v>1b</v>
          </cell>
        </row>
        <row r="972">
          <cell r="R972">
            <v>0</v>
          </cell>
          <cell r="S972">
            <v>0</v>
          </cell>
          <cell r="T972">
            <v>0</v>
          </cell>
          <cell r="U972">
            <v>0</v>
          </cell>
          <cell r="V972">
            <v>0</v>
          </cell>
          <cell r="W972">
            <v>0</v>
          </cell>
          <cell r="X972">
            <v>0</v>
          </cell>
          <cell r="Y972">
            <v>0</v>
          </cell>
          <cell r="Z972">
            <v>0</v>
          </cell>
          <cell r="AA972">
            <v>0</v>
          </cell>
          <cell r="AB972">
            <v>0</v>
          </cell>
          <cell r="AC972">
            <v>0</v>
          </cell>
          <cell r="AD972">
            <v>-1458333.3333333333</v>
          </cell>
          <cell r="AE972">
            <v>-1041666.6666666666</v>
          </cell>
          <cell r="AF972">
            <v>-625000</v>
          </cell>
          <cell r="AG972">
            <v>-208333.33333333334</v>
          </cell>
          <cell r="AH972">
            <v>0</v>
          </cell>
          <cell r="AI972">
            <v>0</v>
          </cell>
          <cell r="AJ972">
            <v>0</v>
          </cell>
          <cell r="AK972">
            <v>0</v>
          </cell>
          <cell r="AL972">
            <v>0</v>
          </cell>
          <cell r="AM972">
            <v>0</v>
          </cell>
          <cell r="AN972">
            <v>0</v>
          </cell>
          <cell r="AO972">
            <v>0</v>
          </cell>
          <cell r="AR972" t="str">
            <v>1b</v>
          </cell>
        </row>
        <row r="973">
          <cell r="R973">
            <v>0</v>
          </cell>
          <cell r="S973">
            <v>0</v>
          </cell>
          <cell r="T973">
            <v>0</v>
          </cell>
          <cell r="U973">
            <v>0</v>
          </cell>
          <cell r="V973">
            <v>0</v>
          </cell>
          <cell r="W973">
            <v>0</v>
          </cell>
          <cell r="X973">
            <v>0</v>
          </cell>
          <cell r="Y973">
            <v>0</v>
          </cell>
          <cell r="Z973">
            <v>0</v>
          </cell>
          <cell r="AA973">
            <v>0</v>
          </cell>
          <cell r="AB973">
            <v>0</v>
          </cell>
          <cell r="AC973">
            <v>0</v>
          </cell>
          <cell r="AD973">
            <v>-1250000</v>
          </cell>
          <cell r="AE973">
            <v>-416666.66666666669</v>
          </cell>
          <cell r="AF973">
            <v>0</v>
          </cell>
          <cell r="AG973">
            <v>0</v>
          </cell>
          <cell r="AH973">
            <v>0</v>
          </cell>
          <cell r="AI973">
            <v>0</v>
          </cell>
          <cell r="AJ973">
            <v>0</v>
          </cell>
          <cell r="AK973">
            <v>0</v>
          </cell>
          <cell r="AL973">
            <v>0</v>
          </cell>
          <cell r="AM973">
            <v>0</v>
          </cell>
          <cell r="AN973">
            <v>0</v>
          </cell>
          <cell r="AO973">
            <v>0</v>
          </cell>
          <cell r="AR973" t="str">
            <v>1b</v>
          </cell>
        </row>
        <row r="974">
          <cell r="R974">
            <v>0</v>
          </cell>
          <cell r="S974">
            <v>0</v>
          </cell>
          <cell r="T974">
            <v>0</v>
          </cell>
          <cell r="U974">
            <v>0</v>
          </cell>
          <cell r="V974">
            <v>0</v>
          </cell>
          <cell r="W974">
            <v>0</v>
          </cell>
          <cell r="X974">
            <v>0</v>
          </cell>
          <cell r="Y974">
            <v>0</v>
          </cell>
          <cell r="Z974">
            <v>0</v>
          </cell>
          <cell r="AA974">
            <v>0</v>
          </cell>
          <cell r="AB974">
            <v>0</v>
          </cell>
          <cell r="AC974">
            <v>0</v>
          </cell>
          <cell r="AD974">
            <v>0</v>
          </cell>
          <cell r="AE974">
            <v>0</v>
          </cell>
          <cell r="AF974">
            <v>0</v>
          </cell>
          <cell r="AG974">
            <v>0</v>
          </cell>
          <cell r="AH974">
            <v>0</v>
          </cell>
          <cell r="AI974">
            <v>0</v>
          </cell>
          <cell r="AJ974">
            <v>0</v>
          </cell>
          <cell r="AK974">
            <v>0</v>
          </cell>
          <cell r="AL974">
            <v>0</v>
          </cell>
          <cell r="AM974">
            <v>0</v>
          </cell>
          <cell r="AN974">
            <v>0</v>
          </cell>
          <cell r="AO974">
            <v>0</v>
          </cell>
          <cell r="AR974" t="str">
            <v>1b</v>
          </cell>
        </row>
        <row r="975">
          <cell r="R975">
            <v>-46000000</v>
          </cell>
          <cell r="S975">
            <v>-46000000</v>
          </cell>
          <cell r="T975">
            <v>-46000000</v>
          </cell>
          <cell r="U975">
            <v>-46000000</v>
          </cell>
          <cell r="V975">
            <v>-46000000</v>
          </cell>
          <cell r="W975">
            <v>-46000000</v>
          </cell>
          <cell r="X975">
            <v>-46000000</v>
          </cell>
          <cell r="Y975">
            <v>-46000000</v>
          </cell>
          <cell r="Z975">
            <v>-46000000</v>
          </cell>
          <cell r="AA975">
            <v>-46000000</v>
          </cell>
          <cell r="AB975">
            <v>-46000000</v>
          </cell>
          <cell r="AC975">
            <v>-46000000</v>
          </cell>
          <cell r="AD975">
            <v>-46000000</v>
          </cell>
          <cell r="AE975">
            <v>-46000000</v>
          </cell>
          <cell r="AF975">
            <v>-46000000</v>
          </cell>
          <cell r="AG975">
            <v>-46000000</v>
          </cell>
          <cell r="AH975">
            <v>-46000000</v>
          </cell>
          <cell r="AI975">
            <v>-46000000</v>
          </cell>
          <cell r="AJ975">
            <v>-46000000</v>
          </cell>
          <cell r="AK975">
            <v>-46000000</v>
          </cell>
          <cell r="AL975">
            <v>-46000000</v>
          </cell>
          <cell r="AM975">
            <v>-46000000</v>
          </cell>
          <cell r="AN975">
            <v>-46000000</v>
          </cell>
          <cell r="AO975">
            <v>-46000000</v>
          </cell>
          <cell r="AR975" t="str">
            <v>1b</v>
          </cell>
        </row>
        <row r="976">
          <cell r="R976">
            <v>0</v>
          </cell>
          <cell r="S976">
            <v>0</v>
          </cell>
          <cell r="T976">
            <v>0</v>
          </cell>
          <cell r="U976">
            <v>0</v>
          </cell>
          <cell r="V976">
            <v>0</v>
          </cell>
          <cell r="W976">
            <v>0</v>
          </cell>
          <cell r="X976">
            <v>0</v>
          </cell>
          <cell r="Y976">
            <v>0</v>
          </cell>
          <cell r="Z976">
            <v>0</v>
          </cell>
          <cell r="AA976">
            <v>0</v>
          </cell>
          <cell r="AB976">
            <v>0</v>
          </cell>
          <cell r="AC976">
            <v>0</v>
          </cell>
          <cell r="AD976">
            <v>0</v>
          </cell>
          <cell r="AE976">
            <v>0</v>
          </cell>
          <cell r="AF976">
            <v>0</v>
          </cell>
          <cell r="AG976">
            <v>0</v>
          </cell>
          <cell r="AH976">
            <v>0</v>
          </cell>
          <cell r="AI976">
            <v>0</v>
          </cell>
          <cell r="AJ976">
            <v>0</v>
          </cell>
          <cell r="AK976">
            <v>0</v>
          </cell>
          <cell r="AL976">
            <v>0</v>
          </cell>
          <cell r="AM976">
            <v>0</v>
          </cell>
          <cell r="AN976">
            <v>0</v>
          </cell>
          <cell r="AO976">
            <v>0</v>
          </cell>
          <cell r="AR976" t="str">
            <v>1b</v>
          </cell>
        </row>
        <row r="977">
          <cell r="R977">
            <v>0</v>
          </cell>
          <cell r="S977">
            <v>0</v>
          </cell>
          <cell r="T977">
            <v>0</v>
          </cell>
          <cell r="U977">
            <v>0</v>
          </cell>
          <cell r="V977">
            <v>0</v>
          </cell>
          <cell r="W977">
            <v>0</v>
          </cell>
          <cell r="X977">
            <v>0</v>
          </cell>
          <cell r="Y977">
            <v>0</v>
          </cell>
          <cell r="Z977">
            <v>0</v>
          </cell>
          <cell r="AA977">
            <v>0</v>
          </cell>
          <cell r="AB977">
            <v>0</v>
          </cell>
          <cell r="AC977">
            <v>0</v>
          </cell>
          <cell r="AD977">
            <v>0</v>
          </cell>
          <cell r="AE977">
            <v>0</v>
          </cell>
          <cell r="AF977">
            <v>0</v>
          </cell>
          <cell r="AG977">
            <v>0</v>
          </cell>
          <cell r="AH977">
            <v>0</v>
          </cell>
          <cell r="AI977">
            <v>0</v>
          </cell>
          <cell r="AJ977">
            <v>0</v>
          </cell>
          <cell r="AK977">
            <v>0</v>
          </cell>
          <cell r="AL977">
            <v>0</v>
          </cell>
          <cell r="AM977">
            <v>0</v>
          </cell>
          <cell r="AN977">
            <v>0</v>
          </cell>
          <cell r="AO977">
            <v>0</v>
          </cell>
          <cell r="AR977" t="str">
            <v>1b</v>
          </cell>
        </row>
        <row r="978">
          <cell r="R978">
            <v>0</v>
          </cell>
          <cell r="S978">
            <v>0</v>
          </cell>
          <cell r="T978">
            <v>0</v>
          </cell>
          <cell r="U978">
            <v>0</v>
          </cell>
          <cell r="V978">
            <v>0</v>
          </cell>
          <cell r="W978">
            <v>0</v>
          </cell>
          <cell r="X978">
            <v>0</v>
          </cell>
          <cell r="Y978">
            <v>0</v>
          </cell>
          <cell r="Z978">
            <v>0</v>
          </cell>
          <cell r="AA978">
            <v>0</v>
          </cell>
          <cell r="AB978">
            <v>0</v>
          </cell>
          <cell r="AC978">
            <v>0</v>
          </cell>
          <cell r="AD978">
            <v>0</v>
          </cell>
          <cell r="AE978">
            <v>0</v>
          </cell>
          <cell r="AF978">
            <v>0</v>
          </cell>
          <cell r="AG978">
            <v>0</v>
          </cell>
          <cell r="AH978">
            <v>0</v>
          </cell>
          <cell r="AI978">
            <v>0</v>
          </cell>
          <cell r="AJ978">
            <v>0</v>
          </cell>
          <cell r="AK978">
            <v>0</v>
          </cell>
          <cell r="AL978">
            <v>0</v>
          </cell>
          <cell r="AM978">
            <v>0</v>
          </cell>
          <cell r="AN978">
            <v>0</v>
          </cell>
          <cell r="AO978">
            <v>0</v>
          </cell>
          <cell r="AR978" t="str">
            <v>1b</v>
          </cell>
        </row>
        <row r="979">
          <cell r="R979">
            <v>0</v>
          </cell>
          <cell r="S979">
            <v>0</v>
          </cell>
          <cell r="T979">
            <v>0</v>
          </cell>
          <cell r="U979">
            <v>0</v>
          </cell>
          <cell r="V979">
            <v>0</v>
          </cell>
          <cell r="W979">
            <v>0</v>
          </cell>
          <cell r="X979">
            <v>0</v>
          </cell>
          <cell r="Y979">
            <v>0</v>
          </cell>
          <cell r="Z979">
            <v>0</v>
          </cell>
          <cell r="AA979">
            <v>0</v>
          </cell>
          <cell r="AB979">
            <v>0</v>
          </cell>
          <cell r="AC979">
            <v>0</v>
          </cell>
          <cell r="AD979">
            <v>0</v>
          </cell>
          <cell r="AE979">
            <v>0</v>
          </cell>
          <cell r="AF979">
            <v>0</v>
          </cell>
          <cell r="AG979">
            <v>0</v>
          </cell>
          <cell r="AH979">
            <v>0</v>
          </cell>
          <cell r="AI979">
            <v>0</v>
          </cell>
          <cell r="AJ979">
            <v>0</v>
          </cell>
          <cell r="AK979">
            <v>0</v>
          </cell>
          <cell r="AL979">
            <v>0</v>
          </cell>
          <cell r="AM979">
            <v>0</v>
          </cell>
          <cell r="AN979">
            <v>0</v>
          </cell>
          <cell r="AO979">
            <v>0</v>
          </cell>
          <cell r="AR979" t="str">
            <v>1b</v>
          </cell>
        </row>
        <row r="980">
          <cell r="R980">
            <v>0</v>
          </cell>
          <cell r="S980">
            <v>0</v>
          </cell>
          <cell r="T980">
            <v>0</v>
          </cell>
          <cell r="U980">
            <v>0</v>
          </cell>
          <cell r="V980">
            <v>0</v>
          </cell>
          <cell r="W980">
            <v>0</v>
          </cell>
          <cell r="X980">
            <v>0</v>
          </cell>
          <cell r="Y980">
            <v>0</v>
          </cell>
          <cell r="Z980">
            <v>0</v>
          </cell>
          <cell r="AA980">
            <v>0</v>
          </cell>
          <cell r="AB980">
            <v>0</v>
          </cell>
          <cell r="AC980">
            <v>0</v>
          </cell>
          <cell r="AD980">
            <v>0</v>
          </cell>
          <cell r="AE980">
            <v>0</v>
          </cell>
          <cell r="AF980">
            <v>0</v>
          </cell>
          <cell r="AG980">
            <v>0</v>
          </cell>
          <cell r="AH980">
            <v>0</v>
          </cell>
          <cell r="AI980">
            <v>0</v>
          </cell>
          <cell r="AJ980">
            <v>0</v>
          </cell>
          <cell r="AK980">
            <v>0</v>
          </cell>
          <cell r="AL980">
            <v>0</v>
          </cell>
          <cell r="AM980">
            <v>0</v>
          </cell>
          <cell r="AN980">
            <v>0</v>
          </cell>
          <cell r="AO980">
            <v>0</v>
          </cell>
          <cell r="AR980" t="str">
            <v>1b</v>
          </cell>
        </row>
        <row r="981">
          <cell r="R981">
            <v>0</v>
          </cell>
          <cell r="S981">
            <v>0</v>
          </cell>
          <cell r="T981">
            <v>0</v>
          </cell>
          <cell r="U981">
            <v>0</v>
          </cell>
          <cell r="V981">
            <v>0</v>
          </cell>
          <cell r="W981">
            <v>0</v>
          </cell>
          <cell r="X981">
            <v>0</v>
          </cell>
          <cell r="Y981">
            <v>0</v>
          </cell>
          <cell r="Z981">
            <v>0</v>
          </cell>
          <cell r="AA981">
            <v>0</v>
          </cell>
          <cell r="AB981">
            <v>0</v>
          </cell>
          <cell r="AC981">
            <v>0</v>
          </cell>
          <cell r="AD981">
            <v>0</v>
          </cell>
          <cell r="AE981">
            <v>0</v>
          </cell>
          <cell r="AF981">
            <v>0</v>
          </cell>
          <cell r="AG981">
            <v>0</v>
          </cell>
          <cell r="AH981">
            <v>0</v>
          </cell>
          <cell r="AI981">
            <v>0</v>
          </cell>
          <cell r="AJ981">
            <v>0</v>
          </cell>
          <cell r="AK981">
            <v>0</v>
          </cell>
          <cell r="AL981">
            <v>0</v>
          </cell>
          <cell r="AM981">
            <v>0</v>
          </cell>
          <cell r="AN981">
            <v>0</v>
          </cell>
          <cell r="AO981">
            <v>0</v>
          </cell>
          <cell r="AR981" t="str">
            <v>1b</v>
          </cell>
        </row>
        <row r="982">
          <cell r="R982">
            <v>0</v>
          </cell>
          <cell r="S982">
            <v>0</v>
          </cell>
          <cell r="T982">
            <v>0</v>
          </cell>
          <cell r="U982">
            <v>0</v>
          </cell>
          <cell r="V982">
            <v>0</v>
          </cell>
          <cell r="W982">
            <v>0</v>
          </cell>
          <cell r="X982">
            <v>0</v>
          </cell>
          <cell r="Y982">
            <v>0</v>
          </cell>
          <cell r="Z982">
            <v>0</v>
          </cell>
          <cell r="AA982">
            <v>0</v>
          </cell>
          <cell r="AB982">
            <v>0</v>
          </cell>
          <cell r="AC982">
            <v>0</v>
          </cell>
          <cell r="AD982">
            <v>0</v>
          </cell>
          <cell r="AE982">
            <v>0</v>
          </cell>
          <cell r="AF982">
            <v>0</v>
          </cell>
          <cell r="AG982">
            <v>0</v>
          </cell>
          <cell r="AH982">
            <v>0</v>
          </cell>
          <cell r="AI982">
            <v>0</v>
          </cell>
          <cell r="AJ982">
            <v>0</v>
          </cell>
          <cell r="AK982">
            <v>0</v>
          </cell>
          <cell r="AL982">
            <v>0</v>
          </cell>
          <cell r="AM982">
            <v>0</v>
          </cell>
          <cell r="AN982">
            <v>0</v>
          </cell>
          <cell r="AO982">
            <v>0</v>
          </cell>
          <cell r="AR982" t="str">
            <v>1b</v>
          </cell>
        </row>
        <row r="983">
          <cell r="R983">
            <v>-50000000</v>
          </cell>
          <cell r="S983">
            <v>-50000000</v>
          </cell>
          <cell r="T983">
            <v>-50000000</v>
          </cell>
          <cell r="U983">
            <v>-50000000</v>
          </cell>
          <cell r="V983">
            <v>-50000000</v>
          </cell>
          <cell r="W983">
            <v>-50000000</v>
          </cell>
          <cell r="X983">
            <v>-50000000</v>
          </cell>
          <cell r="Y983">
            <v>-50000000</v>
          </cell>
          <cell r="Z983">
            <v>-50000000</v>
          </cell>
          <cell r="AA983">
            <v>-50000000</v>
          </cell>
          <cell r="AB983">
            <v>-50000000</v>
          </cell>
          <cell r="AC983">
            <v>0</v>
          </cell>
          <cell r="AD983">
            <v>-50000000</v>
          </cell>
          <cell r="AE983">
            <v>-50000000</v>
          </cell>
          <cell r="AF983">
            <v>-50000000</v>
          </cell>
          <cell r="AG983">
            <v>-50000000</v>
          </cell>
          <cell r="AH983">
            <v>-50000000</v>
          </cell>
          <cell r="AI983">
            <v>-50000000</v>
          </cell>
          <cell r="AJ983">
            <v>-50000000</v>
          </cell>
          <cell r="AK983">
            <v>-50000000</v>
          </cell>
          <cell r="AL983">
            <v>-50000000</v>
          </cell>
          <cell r="AM983">
            <v>-50000000</v>
          </cell>
          <cell r="AN983">
            <v>-50000000</v>
          </cell>
          <cell r="AO983">
            <v>-47916666.666666664</v>
          </cell>
          <cell r="AR983" t="str">
            <v>1b</v>
          </cell>
        </row>
        <row r="984">
          <cell r="R984">
            <v>0</v>
          </cell>
          <cell r="S984">
            <v>0</v>
          </cell>
          <cell r="T984">
            <v>0</v>
          </cell>
          <cell r="U984">
            <v>0</v>
          </cell>
          <cell r="V984">
            <v>0</v>
          </cell>
          <cell r="W984">
            <v>0</v>
          </cell>
          <cell r="X984">
            <v>0</v>
          </cell>
          <cell r="Y984">
            <v>0</v>
          </cell>
          <cell r="Z984">
            <v>0</v>
          </cell>
          <cell r="AA984">
            <v>0</v>
          </cell>
          <cell r="AB984">
            <v>0</v>
          </cell>
          <cell r="AC984">
            <v>0</v>
          </cell>
          <cell r="AD984">
            <v>-8750000</v>
          </cell>
          <cell r="AE984">
            <v>-6250000</v>
          </cell>
          <cell r="AF984">
            <v>-3750000</v>
          </cell>
          <cell r="AG984">
            <v>-1250000</v>
          </cell>
          <cell r="AH984">
            <v>0</v>
          </cell>
          <cell r="AI984">
            <v>0</v>
          </cell>
          <cell r="AJ984">
            <v>0</v>
          </cell>
          <cell r="AK984">
            <v>0</v>
          </cell>
          <cell r="AL984">
            <v>0</v>
          </cell>
          <cell r="AM984">
            <v>0</v>
          </cell>
          <cell r="AN984">
            <v>0</v>
          </cell>
          <cell r="AO984">
            <v>0</v>
          </cell>
          <cell r="AR984" t="str">
            <v>1b</v>
          </cell>
        </row>
        <row r="985">
          <cell r="R985">
            <v>0</v>
          </cell>
          <cell r="S985">
            <v>0</v>
          </cell>
          <cell r="T985">
            <v>0</v>
          </cell>
          <cell r="U985">
            <v>0</v>
          </cell>
          <cell r="V985">
            <v>0</v>
          </cell>
          <cell r="W985">
            <v>0</v>
          </cell>
          <cell r="X985">
            <v>0</v>
          </cell>
          <cell r="Y985">
            <v>0</v>
          </cell>
          <cell r="Z985">
            <v>0</v>
          </cell>
          <cell r="AA985">
            <v>0</v>
          </cell>
          <cell r="AB985">
            <v>0</v>
          </cell>
          <cell r="AC985">
            <v>0</v>
          </cell>
          <cell r="AD985">
            <v>0</v>
          </cell>
          <cell r="AE985">
            <v>0</v>
          </cell>
          <cell r="AF985">
            <v>0</v>
          </cell>
          <cell r="AG985">
            <v>0</v>
          </cell>
          <cell r="AH985">
            <v>0</v>
          </cell>
          <cell r="AI985">
            <v>0</v>
          </cell>
          <cell r="AJ985">
            <v>0</v>
          </cell>
          <cell r="AK985">
            <v>0</v>
          </cell>
          <cell r="AL985">
            <v>0</v>
          </cell>
          <cell r="AM985">
            <v>0</v>
          </cell>
          <cell r="AN985">
            <v>0</v>
          </cell>
          <cell r="AO985">
            <v>0</v>
          </cell>
          <cell r="AR985" t="str">
            <v>1b</v>
          </cell>
        </row>
        <row r="986">
          <cell r="R986">
            <v>0</v>
          </cell>
          <cell r="S986">
            <v>0</v>
          </cell>
          <cell r="T986">
            <v>0</v>
          </cell>
          <cell r="U986">
            <v>0</v>
          </cell>
          <cell r="V986">
            <v>0</v>
          </cell>
          <cell r="W986">
            <v>0</v>
          </cell>
          <cell r="X986">
            <v>0</v>
          </cell>
          <cell r="Y986">
            <v>0</v>
          </cell>
          <cell r="Z986">
            <v>0</v>
          </cell>
          <cell r="AA986">
            <v>0</v>
          </cell>
          <cell r="AB986">
            <v>0</v>
          </cell>
          <cell r="AC986">
            <v>0</v>
          </cell>
          <cell r="AD986">
            <v>-1250000</v>
          </cell>
          <cell r="AE986">
            <v>0</v>
          </cell>
          <cell r="AF986">
            <v>0</v>
          </cell>
          <cell r="AG986">
            <v>0</v>
          </cell>
          <cell r="AH986">
            <v>0</v>
          </cell>
          <cell r="AI986">
            <v>0</v>
          </cell>
          <cell r="AJ986">
            <v>0</v>
          </cell>
          <cell r="AK986">
            <v>0</v>
          </cell>
          <cell r="AL986">
            <v>0</v>
          </cell>
          <cell r="AM986">
            <v>0</v>
          </cell>
          <cell r="AN986">
            <v>0</v>
          </cell>
          <cell r="AO986">
            <v>0</v>
          </cell>
          <cell r="AR986" t="str">
            <v>1b</v>
          </cell>
        </row>
        <row r="987">
          <cell r="R987">
            <v>0</v>
          </cell>
          <cell r="S987">
            <v>0</v>
          </cell>
          <cell r="T987">
            <v>0</v>
          </cell>
          <cell r="U987">
            <v>0</v>
          </cell>
          <cell r="V987">
            <v>0</v>
          </cell>
          <cell r="W987">
            <v>0</v>
          </cell>
          <cell r="X987">
            <v>0</v>
          </cell>
          <cell r="Y987">
            <v>0</v>
          </cell>
          <cell r="Z987">
            <v>0</v>
          </cell>
          <cell r="AA987">
            <v>0</v>
          </cell>
          <cell r="AB987">
            <v>0</v>
          </cell>
          <cell r="AC987">
            <v>0</v>
          </cell>
          <cell r="AD987">
            <v>-2625000</v>
          </cell>
          <cell r="AE987">
            <v>-2375000</v>
          </cell>
          <cell r="AF987">
            <v>-2125000</v>
          </cell>
          <cell r="AG987">
            <v>-1875000</v>
          </cell>
          <cell r="AH987">
            <v>-1625000</v>
          </cell>
          <cell r="AI987">
            <v>-1375000</v>
          </cell>
          <cell r="AJ987">
            <v>-1125000</v>
          </cell>
          <cell r="AK987">
            <v>-875000</v>
          </cell>
          <cell r="AL987">
            <v>-625000</v>
          </cell>
          <cell r="AM987">
            <v>-375000</v>
          </cell>
          <cell r="AN987">
            <v>-125000</v>
          </cell>
          <cell r="AO987">
            <v>0</v>
          </cell>
          <cell r="AR987" t="str">
            <v>1b</v>
          </cell>
        </row>
        <row r="988">
          <cell r="R988">
            <v>0</v>
          </cell>
          <cell r="S988">
            <v>0</v>
          </cell>
          <cell r="T988">
            <v>0</v>
          </cell>
          <cell r="U988">
            <v>0</v>
          </cell>
          <cell r="V988">
            <v>0</v>
          </cell>
          <cell r="W988">
            <v>0</v>
          </cell>
          <cell r="X988">
            <v>0</v>
          </cell>
          <cell r="Y988">
            <v>0</v>
          </cell>
          <cell r="Z988">
            <v>0</v>
          </cell>
          <cell r="AA988">
            <v>0</v>
          </cell>
          <cell r="AB988">
            <v>0</v>
          </cell>
          <cell r="AC988">
            <v>0</v>
          </cell>
          <cell r="AD988">
            <v>-9625000</v>
          </cell>
          <cell r="AE988">
            <v>-8708333.333333334</v>
          </cell>
          <cell r="AF988">
            <v>-7791666.666666667</v>
          </cell>
          <cell r="AG988">
            <v>-6875000</v>
          </cell>
          <cell r="AH988">
            <v>-5958333.333333333</v>
          </cell>
          <cell r="AI988">
            <v>-5041666.666666667</v>
          </cell>
          <cell r="AJ988">
            <v>-4125000</v>
          </cell>
          <cell r="AK988">
            <v>-3208333.3333333335</v>
          </cell>
          <cell r="AL988">
            <v>-2291666.6666666665</v>
          </cell>
          <cell r="AM988">
            <v>-1375000</v>
          </cell>
          <cell r="AN988">
            <v>-458333.33333333331</v>
          </cell>
          <cell r="AO988">
            <v>0</v>
          </cell>
          <cell r="AR988" t="str">
            <v>1b</v>
          </cell>
        </row>
        <row r="989">
          <cell r="R989">
            <v>-2513509.5</v>
          </cell>
          <cell r="S989">
            <v>-2513509.5</v>
          </cell>
          <cell r="T989">
            <v>-2513509.5</v>
          </cell>
          <cell r="U989">
            <v>-2460919.7400000002</v>
          </cell>
          <cell r="V989">
            <v>-2460919.7400000002</v>
          </cell>
          <cell r="W989">
            <v>-2460919.7400000002</v>
          </cell>
          <cell r="X989">
            <v>-2460919.7400000002</v>
          </cell>
          <cell r="Y989">
            <v>-1211122.3899999999</v>
          </cell>
          <cell r="Z989">
            <v>-1211122.3899999999</v>
          </cell>
          <cell r="AA989">
            <v>384889.2</v>
          </cell>
          <cell r="AB989">
            <v>0</v>
          </cell>
          <cell r="AC989">
            <v>0</v>
          </cell>
          <cell r="AD989">
            <v>-3136255.0375000001</v>
          </cell>
          <cell r="AE989">
            <v>-3345714.1625000001</v>
          </cell>
          <cell r="AF989">
            <v>-3555173.2875000001</v>
          </cell>
          <cell r="AG989">
            <v>-3762441.1724999999</v>
          </cell>
          <cell r="AH989">
            <v>-3967517.8175000004</v>
          </cell>
          <cell r="AI989">
            <v>-4172594.4625000004</v>
          </cell>
          <cell r="AJ989">
            <v>-4045679.7516666669</v>
          </cell>
          <cell r="AK989">
            <v>-3534698.7954166667</v>
          </cell>
          <cell r="AL989">
            <v>-2971642.9495833344</v>
          </cell>
          <cell r="AM989">
            <v>-2500815.0866666674</v>
          </cell>
          <cell r="AN989">
            <v>-2138252.2566666668</v>
          </cell>
          <cell r="AO989">
            <v>-1791726.4766666668</v>
          </cell>
        </row>
        <row r="990">
          <cell r="R990">
            <v>-55000000</v>
          </cell>
          <cell r="S990">
            <v>-55000000</v>
          </cell>
          <cell r="T990">
            <v>-55000000</v>
          </cell>
          <cell r="U990">
            <v>-55000000</v>
          </cell>
          <cell r="V990">
            <v>-55000000</v>
          </cell>
          <cell r="W990">
            <v>-55000000</v>
          </cell>
          <cell r="X990">
            <v>-55000000</v>
          </cell>
          <cell r="Y990">
            <v>0</v>
          </cell>
          <cell r="Z990">
            <v>0</v>
          </cell>
          <cell r="AA990">
            <v>0</v>
          </cell>
          <cell r="AB990">
            <v>0</v>
          </cell>
          <cell r="AC990">
            <v>0</v>
          </cell>
          <cell r="AD990">
            <v>-55000000</v>
          </cell>
          <cell r="AE990">
            <v>-55000000</v>
          </cell>
          <cell r="AF990">
            <v>-55000000</v>
          </cell>
          <cell r="AG990">
            <v>-55000000</v>
          </cell>
          <cell r="AH990">
            <v>-55000000</v>
          </cell>
          <cell r="AI990">
            <v>-55000000</v>
          </cell>
          <cell r="AJ990">
            <v>-55000000</v>
          </cell>
          <cell r="AK990">
            <v>-52708333.333333336</v>
          </cell>
          <cell r="AL990">
            <v>-48125000</v>
          </cell>
          <cell r="AM990">
            <v>-43541666.666666664</v>
          </cell>
          <cell r="AN990">
            <v>-38958333.333333336</v>
          </cell>
          <cell r="AO990">
            <v>-34375000</v>
          </cell>
          <cell r="AR990" t="str">
            <v>1b</v>
          </cell>
        </row>
        <row r="991">
          <cell r="R991">
            <v>-30000000</v>
          </cell>
          <cell r="S991">
            <v>-30000000</v>
          </cell>
          <cell r="T991">
            <v>-30000000</v>
          </cell>
          <cell r="U991">
            <v>-30000000</v>
          </cell>
          <cell r="V991">
            <v>0</v>
          </cell>
          <cell r="W991">
            <v>0</v>
          </cell>
          <cell r="X991">
            <v>0</v>
          </cell>
          <cell r="Y991">
            <v>0</v>
          </cell>
          <cell r="Z991">
            <v>0</v>
          </cell>
          <cell r="AA991">
            <v>0</v>
          </cell>
          <cell r="AB991">
            <v>0</v>
          </cell>
          <cell r="AC991">
            <v>0</v>
          </cell>
          <cell r="AD991">
            <v>-30000000</v>
          </cell>
          <cell r="AE991">
            <v>-30000000</v>
          </cell>
          <cell r="AF991">
            <v>-30000000</v>
          </cell>
          <cell r="AG991">
            <v>-30000000</v>
          </cell>
          <cell r="AH991">
            <v>-28750000</v>
          </cell>
          <cell r="AI991">
            <v>-26250000</v>
          </cell>
          <cell r="AJ991">
            <v>-23750000</v>
          </cell>
          <cell r="AK991">
            <v>-21250000</v>
          </cell>
          <cell r="AL991">
            <v>-18750000</v>
          </cell>
          <cell r="AM991">
            <v>-16250000</v>
          </cell>
          <cell r="AN991">
            <v>-13750000</v>
          </cell>
          <cell r="AO991">
            <v>-11250000</v>
          </cell>
          <cell r="AR991" t="str">
            <v>1b</v>
          </cell>
        </row>
        <row r="992">
          <cell r="R992">
            <v>-300000000</v>
          </cell>
          <cell r="S992">
            <v>-300000000</v>
          </cell>
          <cell r="T992">
            <v>-300000000</v>
          </cell>
          <cell r="U992">
            <v>-300000000</v>
          </cell>
          <cell r="V992">
            <v>-300000000</v>
          </cell>
          <cell r="W992">
            <v>-300000000</v>
          </cell>
          <cell r="X992">
            <v>-300000000</v>
          </cell>
          <cell r="Y992">
            <v>-300000000</v>
          </cell>
          <cell r="Z992">
            <v>-300000000</v>
          </cell>
          <cell r="AA992">
            <v>-300000000</v>
          </cell>
          <cell r="AB992">
            <v>-300000000</v>
          </cell>
          <cell r="AC992">
            <v>-300000000</v>
          </cell>
          <cell r="AD992">
            <v>-300000000</v>
          </cell>
          <cell r="AE992">
            <v>-300000000</v>
          </cell>
          <cell r="AF992">
            <v>-300000000</v>
          </cell>
          <cell r="AG992">
            <v>-300000000</v>
          </cell>
          <cell r="AH992">
            <v>-300000000</v>
          </cell>
          <cell r="AI992">
            <v>-300000000</v>
          </cell>
          <cell r="AJ992">
            <v>-300000000</v>
          </cell>
          <cell r="AK992">
            <v>-300000000</v>
          </cell>
          <cell r="AL992">
            <v>-300000000</v>
          </cell>
          <cell r="AM992">
            <v>-300000000</v>
          </cell>
          <cell r="AN992">
            <v>-300000000</v>
          </cell>
          <cell r="AO992">
            <v>-300000000</v>
          </cell>
          <cell r="AR992" t="str">
            <v>1b</v>
          </cell>
        </row>
        <row r="993">
          <cell r="R993">
            <v>-200000000</v>
          </cell>
          <cell r="S993">
            <v>-200000000</v>
          </cell>
          <cell r="T993">
            <v>-200000000</v>
          </cell>
          <cell r="U993">
            <v>-200000000</v>
          </cell>
          <cell r="V993">
            <v>-200000000</v>
          </cell>
          <cell r="W993">
            <v>-200000000</v>
          </cell>
          <cell r="X993">
            <v>-200000000</v>
          </cell>
          <cell r="Y993">
            <v>-200000000</v>
          </cell>
          <cell r="Z993">
            <v>-200000000</v>
          </cell>
          <cell r="AA993">
            <v>-200000000</v>
          </cell>
          <cell r="AB993">
            <v>-200000000</v>
          </cell>
          <cell r="AC993">
            <v>-200000000</v>
          </cell>
          <cell r="AD993">
            <v>-200000000</v>
          </cell>
          <cell r="AE993">
            <v>-200000000</v>
          </cell>
          <cell r="AF993">
            <v>-200000000</v>
          </cell>
          <cell r="AG993">
            <v>-200000000</v>
          </cell>
          <cell r="AH993">
            <v>-200000000</v>
          </cell>
          <cell r="AI993">
            <v>-200000000</v>
          </cell>
          <cell r="AJ993">
            <v>-200000000</v>
          </cell>
          <cell r="AK993">
            <v>-200000000</v>
          </cell>
          <cell r="AL993">
            <v>-200000000</v>
          </cell>
          <cell r="AM993">
            <v>-200000000</v>
          </cell>
          <cell r="AN993">
            <v>-200000000</v>
          </cell>
          <cell r="AO993">
            <v>-200000000</v>
          </cell>
          <cell r="AR993" t="str">
            <v>1b</v>
          </cell>
        </row>
        <row r="994">
          <cell r="R994">
            <v>-150000000</v>
          </cell>
          <cell r="S994">
            <v>-150000000</v>
          </cell>
          <cell r="T994">
            <v>-150000000</v>
          </cell>
          <cell r="U994">
            <v>-150000000</v>
          </cell>
          <cell r="V994">
            <v>-150000000</v>
          </cell>
          <cell r="W994">
            <v>-150000000</v>
          </cell>
          <cell r="X994">
            <v>-150000000</v>
          </cell>
          <cell r="Y994">
            <v>-150000000</v>
          </cell>
          <cell r="Z994">
            <v>-150000000</v>
          </cell>
          <cell r="AA994">
            <v>-150000000</v>
          </cell>
          <cell r="AB994">
            <v>-150000000</v>
          </cell>
          <cell r="AC994">
            <v>-150000000</v>
          </cell>
          <cell r="AD994">
            <v>-150000000</v>
          </cell>
          <cell r="AE994">
            <v>-150000000</v>
          </cell>
          <cell r="AF994">
            <v>-150000000</v>
          </cell>
          <cell r="AG994">
            <v>-150000000</v>
          </cell>
          <cell r="AH994">
            <v>-150000000</v>
          </cell>
          <cell r="AI994">
            <v>-150000000</v>
          </cell>
          <cell r="AJ994">
            <v>-150000000</v>
          </cell>
          <cell r="AK994">
            <v>-150000000</v>
          </cell>
          <cell r="AL994">
            <v>-150000000</v>
          </cell>
          <cell r="AM994">
            <v>-150000000</v>
          </cell>
          <cell r="AN994">
            <v>-150000000</v>
          </cell>
          <cell r="AO994">
            <v>-150000000</v>
          </cell>
          <cell r="AR994" t="str">
            <v>1b</v>
          </cell>
        </row>
        <row r="995">
          <cell r="R995">
            <v>-100000000</v>
          </cell>
          <cell r="S995">
            <v>-100000000</v>
          </cell>
          <cell r="T995">
            <v>-100000000</v>
          </cell>
          <cell r="U995">
            <v>-100000000</v>
          </cell>
          <cell r="V995">
            <v>-100000000</v>
          </cell>
          <cell r="W995">
            <v>-100000000</v>
          </cell>
          <cell r="X995">
            <v>-100000000</v>
          </cell>
          <cell r="Y995">
            <v>-100000000</v>
          </cell>
          <cell r="Z995">
            <v>-100000000</v>
          </cell>
          <cell r="AA995">
            <v>-100000000</v>
          </cell>
          <cell r="AB995">
            <v>-100000000</v>
          </cell>
          <cell r="AC995">
            <v>-100000000</v>
          </cell>
          <cell r="AD995">
            <v>-100000000</v>
          </cell>
          <cell r="AE995">
            <v>-100000000</v>
          </cell>
          <cell r="AF995">
            <v>-100000000</v>
          </cell>
          <cell r="AG995">
            <v>-100000000</v>
          </cell>
          <cell r="AH995">
            <v>-100000000</v>
          </cell>
          <cell r="AI995">
            <v>-100000000</v>
          </cell>
          <cell r="AJ995">
            <v>-100000000</v>
          </cell>
          <cell r="AK995">
            <v>-100000000</v>
          </cell>
          <cell r="AL995">
            <v>-100000000</v>
          </cell>
          <cell r="AM995">
            <v>-100000000</v>
          </cell>
          <cell r="AN995">
            <v>-100000000</v>
          </cell>
          <cell r="AO995">
            <v>-100000000</v>
          </cell>
          <cell r="AR995" t="str">
            <v>1b</v>
          </cell>
        </row>
        <row r="996">
          <cell r="R996">
            <v>-225000000</v>
          </cell>
          <cell r="S996">
            <v>-225000000</v>
          </cell>
          <cell r="T996">
            <v>-225000000</v>
          </cell>
          <cell r="U996">
            <v>-225000000</v>
          </cell>
          <cell r="V996">
            <v>-225000000</v>
          </cell>
          <cell r="W996">
            <v>-225000000</v>
          </cell>
          <cell r="X996">
            <v>-225000000</v>
          </cell>
          <cell r="Y996">
            <v>-225000000</v>
          </cell>
          <cell r="Z996">
            <v>-225000000</v>
          </cell>
          <cell r="AA996">
            <v>-225000000</v>
          </cell>
          <cell r="AB996">
            <v>-225000000</v>
          </cell>
          <cell r="AC996">
            <v>-225000000</v>
          </cell>
          <cell r="AD996">
            <v>-225000000</v>
          </cell>
          <cell r="AE996">
            <v>-225000000</v>
          </cell>
          <cell r="AF996">
            <v>-225000000</v>
          </cell>
          <cell r="AG996">
            <v>-225000000</v>
          </cell>
          <cell r="AH996">
            <v>-225000000</v>
          </cell>
          <cell r="AI996">
            <v>-225000000</v>
          </cell>
          <cell r="AJ996">
            <v>-225000000</v>
          </cell>
          <cell r="AK996">
            <v>-225000000</v>
          </cell>
          <cell r="AL996">
            <v>-225000000</v>
          </cell>
          <cell r="AM996">
            <v>-225000000</v>
          </cell>
          <cell r="AN996">
            <v>-225000000</v>
          </cell>
          <cell r="AO996">
            <v>-225000000</v>
          </cell>
          <cell r="AR996" t="str">
            <v>1b</v>
          </cell>
        </row>
        <row r="997">
          <cell r="R997">
            <v>-25000000</v>
          </cell>
          <cell r="S997">
            <v>-25000000</v>
          </cell>
          <cell r="T997">
            <v>-25000000</v>
          </cell>
          <cell r="U997">
            <v>-25000000</v>
          </cell>
          <cell r="V997">
            <v>-25000000</v>
          </cell>
          <cell r="W997">
            <v>-25000000</v>
          </cell>
          <cell r="X997">
            <v>-25000000</v>
          </cell>
          <cell r="Y997">
            <v>-25000000</v>
          </cell>
          <cell r="Z997">
            <v>-25000000</v>
          </cell>
          <cell r="AA997">
            <v>-25000000</v>
          </cell>
          <cell r="AB997">
            <v>-25000000</v>
          </cell>
          <cell r="AC997">
            <v>-25000000</v>
          </cell>
          <cell r="AD997">
            <v>-25000000</v>
          </cell>
          <cell r="AE997">
            <v>-25000000</v>
          </cell>
          <cell r="AF997">
            <v>-25000000</v>
          </cell>
          <cell r="AG997">
            <v>-25000000</v>
          </cell>
          <cell r="AH997">
            <v>-25000000</v>
          </cell>
          <cell r="AI997">
            <v>-25000000</v>
          </cell>
          <cell r="AJ997">
            <v>-25000000</v>
          </cell>
          <cell r="AK997">
            <v>-25000000</v>
          </cell>
          <cell r="AL997">
            <v>-25000000</v>
          </cell>
          <cell r="AM997">
            <v>-25000000</v>
          </cell>
          <cell r="AN997">
            <v>-25000000</v>
          </cell>
          <cell r="AO997">
            <v>-25000000</v>
          </cell>
          <cell r="AR997" t="str">
            <v>1b</v>
          </cell>
        </row>
        <row r="998">
          <cell r="R998">
            <v>-260000000</v>
          </cell>
          <cell r="S998">
            <v>-260000000</v>
          </cell>
          <cell r="T998">
            <v>-260000000</v>
          </cell>
          <cell r="U998">
            <v>-260000000</v>
          </cell>
          <cell r="V998">
            <v>-260000000</v>
          </cell>
          <cell r="W998">
            <v>-260000000</v>
          </cell>
          <cell r="X998">
            <v>-260000000</v>
          </cell>
          <cell r="Y998">
            <v>-260000000</v>
          </cell>
          <cell r="Z998">
            <v>-260000000</v>
          </cell>
          <cell r="AA998">
            <v>-260000000</v>
          </cell>
          <cell r="AB998">
            <v>-260000000</v>
          </cell>
          <cell r="AC998">
            <v>-260000000</v>
          </cell>
          <cell r="AD998">
            <v>-260000000</v>
          </cell>
          <cell r="AE998">
            <v>-260000000</v>
          </cell>
          <cell r="AF998">
            <v>-260000000</v>
          </cell>
          <cell r="AG998">
            <v>-260000000</v>
          </cell>
          <cell r="AH998">
            <v>-260000000</v>
          </cell>
          <cell r="AI998">
            <v>-260000000</v>
          </cell>
          <cell r="AJ998">
            <v>-260000000</v>
          </cell>
          <cell r="AK998">
            <v>-260000000</v>
          </cell>
          <cell r="AL998">
            <v>-260000000</v>
          </cell>
          <cell r="AM998">
            <v>-260000000</v>
          </cell>
          <cell r="AN998">
            <v>-260000000</v>
          </cell>
          <cell r="AO998">
            <v>-260000000</v>
          </cell>
          <cell r="AR998" t="str">
            <v>1b</v>
          </cell>
        </row>
        <row r="999">
          <cell r="R999">
            <v>0</v>
          </cell>
          <cell r="S999">
            <v>0</v>
          </cell>
          <cell r="T999">
            <v>0</v>
          </cell>
          <cell r="U999">
            <v>0</v>
          </cell>
          <cell r="V999">
            <v>0</v>
          </cell>
          <cell r="W999">
            <v>0</v>
          </cell>
          <cell r="X999">
            <v>0</v>
          </cell>
          <cell r="Y999">
            <v>0</v>
          </cell>
          <cell r="Z999">
            <v>0</v>
          </cell>
          <cell r="AA999">
            <v>0</v>
          </cell>
          <cell r="AB999">
            <v>0</v>
          </cell>
          <cell r="AC999">
            <v>0</v>
          </cell>
          <cell r="AD999">
            <v>-35000000</v>
          </cell>
          <cell r="AE999">
            <v>-31666666.666666668</v>
          </cell>
          <cell r="AF999">
            <v>-28333333.333333332</v>
          </cell>
          <cell r="AG999">
            <v>-25000000</v>
          </cell>
          <cell r="AH999">
            <v>-21666666.666666668</v>
          </cell>
          <cell r="AI999">
            <v>-18333333.333333332</v>
          </cell>
          <cell r="AJ999">
            <v>-15000000</v>
          </cell>
          <cell r="AK999">
            <v>-11666666.666666666</v>
          </cell>
          <cell r="AL999">
            <v>-8333333.333333333</v>
          </cell>
          <cell r="AM999">
            <v>-5000000</v>
          </cell>
          <cell r="AN999">
            <v>-1666666.6666666667</v>
          </cell>
          <cell r="AO999">
            <v>0</v>
          </cell>
          <cell r="AR999" t="str">
            <v>1b</v>
          </cell>
        </row>
        <row r="1000">
          <cell r="R1000">
            <v>-138460000</v>
          </cell>
          <cell r="S1000">
            <v>-138460000</v>
          </cell>
          <cell r="T1000">
            <v>-138460000</v>
          </cell>
          <cell r="U1000">
            <v>-138460000</v>
          </cell>
          <cell r="V1000">
            <v>-138460000</v>
          </cell>
          <cell r="W1000">
            <v>-138460000</v>
          </cell>
          <cell r="X1000">
            <v>-138460000</v>
          </cell>
          <cell r="Y1000">
            <v>-138460000</v>
          </cell>
          <cell r="Z1000">
            <v>-138460000</v>
          </cell>
          <cell r="AA1000">
            <v>-138460000</v>
          </cell>
          <cell r="AB1000">
            <v>-138460000</v>
          </cell>
          <cell r="AC1000">
            <v>-138460000</v>
          </cell>
          <cell r="AD1000">
            <v>-121152500</v>
          </cell>
          <cell r="AE1000">
            <v>-132690833.33333333</v>
          </cell>
          <cell r="AF1000">
            <v>-138460000</v>
          </cell>
          <cell r="AG1000">
            <v>-138460000</v>
          </cell>
          <cell r="AH1000">
            <v>-138460000</v>
          </cell>
          <cell r="AI1000">
            <v>-138460000</v>
          </cell>
          <cell r="AJ1000">
            <v>-138460000</v>
          </cell>
          <cell r="AK1000">
            <v>-138460000</v>
          </cell>
          <cell r="AL1000">
            <v>-138460000</v>
          </cell>
          <cell r="AM1000">
            <v>-138460000</v>
          </cell>
          <cell r="AN1000">
            <v>-138460000</v>
          </cell>
          <cell r="AO1000">
            <v>-138460000</v>
          </cell>
          <cell r="AR1000" t="str">
            <v>1b</v>
          </cell>
        </row>
        <row r="1001">
          <cell r="R1001">
            <v>-23400000</v>
          </cell>
          <cell r="S1001">
            <v>-23400000</v>
          </cell>
          <cell r="T1001">
            <v>-23400000</v>
          </cell>
          <cell r="U1001">
            <v>-23400000</v>
          </cell>
          <cell r="V1001">
            <v>-23400000</v>
          </cell>
          <cell r="W1001">
            <v>-23400000</v>
          </cell>
          <cell r="X1001">
            <v>-23400000</v>
          </cell>
          <cell r="Y1001">
            <v>-23400000</v>
          </cell>
          <cell r="Z1001">
            <v>-23400000</v>
          </cell>
          <cell r="AA1001">
            <v>-23400000</v>
          </cell>
          <cell r="AB1001">
            <v>-23400000</v>
          </cell>
          <cell r="AC1001">
            <v>-23400000</v>
          </cell>
          <cell r="AD1001">
            <v>-20475000</v>
          </cell>
          <cell r="AE1001">
            <v>-22425000</v>
          </cell>
          <cell r="AF1001">
            <v>-23400000</v>
          </cell>
          <cell r="AG1001">
            <v>-23400000</v>
          </cell>
          <cell r="AH1001">
            <v>-23400000</v>
          </cell>
          <cell r="AI1001">
            <v>-23400000</v>
          </cell>
          <cell r="AJ1001">
            <v>-23400000</v>
          </cell>
          <cell r="AK1001">
            <v>-23400000</v>
          </cell>
          <cell r="AL1001">
            <v>-23400000</v>
          </cell>
          <cell r="AM1001">
            <v>-23400000</v>
          </cell>
          <cell r="AN1001">
            <v>-23400000</v>
          </cell>
          <cell r="AO1001">
            <v>-23400000</v>
          </cell>
          <cell r="AR1001" t="str">
            <v>1b</v>
          </cell>
        </row>
        <row r="1002">
          <cell r="R1002">
            <v>-150000000</v>
          </cell>
          <cell r="S1002">
            <v>-150000000</v>
          </cell>
          <cell r="T1002">
            <v>-150000000</v>
          </cell>
          <cell r="U1002">
            <v>-150000000</v>
          </cell>
          <cell r="V1002">
            <v>-150000000</v>
          </cell>
          <cell r="W1002">
            <v>-150000000</v>
          </cell>
          <cell r="X1002">
            <v>-150000000</v>
          </cell>
          <cell r="Y1002">
            <v>-150000000</v>
          </cell>
          <cell r="Z1002">
            <v>-150000000</v>
          </cell>
          <cell r="AA1002">
            <v>-150000000</v>
          </cell>
          <cell r="AB1002">
            <v>-150000000</v>
          </cell>
          <cell r="AC1002">
            <v>-150000000</v>
          </cell>
          <cell r="AD1002">
            <v>-93750000</v>
          </cell>
          <cell r="AE1002">
            <v>-106250000</v>
          </cell>
          <cell r="AF1002">
            <v>-118750000</v>
          </cell>
          <cell r="AG1002">
            <v>-131250000</v>
          </cell>
          <cell r="AH1002">
            <v>-143750000</v>
          </cell>
          <cell r="AI1002">
            <v>-150000000</v>
          </cell>
          <cell r="AJ1002">
            <v>-150000000</v>
          </cell>
          <cell r="AK1002">
            <v>-150000000</v>
          </cell>
          <cell r="AL1002">
            <v>-150000000</v>
          </cell>
          <cell r="AM1002">
            <v>-150000000</v>
          </cell>
          <cell r="AN1002">
            <v>-150000000</v>
          </cell>
          <cell r="AO1002">
            <v>-150000000</v>
          </cell>
          <cell r="AR1002" t="str">
            <v>1b</v>
          </cell>
        </row>
        <row r="1003">
          <cell r="R1003">
            <v>0</v>
          </cell>
          <cell r="S1003">
            <v>0</v>
          </cell>
          <cell r="T1003">
            <v>0</v>
          </cell>
          <cell r="U1003">
            <v>0</v>
          </cell>
          <cell r="V1003">
            <v>0</v>
          </cell>
          <cell r="W1003">
            <v>0</v>
          </cell>
          <cell r="X1003">
            <v>0</v>
          </cell>
          <cell r="Y1003">
            <v>0</v>
          </cell>
          <cell r="Z1003">
            <v>0</v>
          </cell>
          <cell r="AA1003">
            <v>0</v>
          </cell>
          <cell r="AB1003">
            <v>0</v>
          </cell>
          <cell r="AC1003">
            <v>0</v>
          </cell>
          <cell r="AD1003">
            <v>0</v>
          </cell>
          <cell r="AE1003">
            <v>0</v>
          </cell>
          <cell r="AF1003">
            <v>0</v>
          </cell>
          <cell r="AG1003">
            <v>0</v>
          </cell>
          <cell r="AH1003">
            <v>0</v>
          </cell>
          <cell r="AI1003">
            <v>0</v>
          </cell>
          <cell r="AJ1003">
            <v>0</v>
          </cell>
          <cell r="AK1003">
            <v>0</v>
          </cell>
          <cell r="AL1003">
            <v>0</v>
          </cell>
          <cell r="AM1003">
            <v>0</v>
          </cell>
          <cell r="AN1003">
            <v>0</v>
          </cell>
          <cell r="AO1003">
            <v>0</v>
          </cell>
          <cell r="AR1003" t="str">
            <v>3b</v>
          </cell>
        </row>
        <row r="1004">
          <cell r="R1004">
            <v>-80250000</v>
          </cell>
          <cell r="S1004">
            <v>-80250000</v>
          </cell>
          <cell r="T1004">
            <v>-80250000</v>
          </cell>
          <cell r="U1004">
            <v>-80250000</v>
          </cell>
          <cell r="V1004">
            <v>-80250000</v>
          </cell>
          <cell r="W1004">
            <v>-80250000</v>
          </cell>
          <cell r="X1004">
            <v>-80250000</v>
          </cell>
          <cell r="Y1004">
            <v>-80250000</v>
          </cell>
          <cell r="Z1004">
            <v>-80250000</v>
          </cell>
          <cell r="AA1004">
            <v>-80250000</v>
          </cell>
          <cell r="AB1004">
            <v>-80250000</v>
          </cell>
          <cell r="AC1004">
            <v>-80250000</v>
          </cell>
          <cell r="AD1004">
            <v>-10031250</v>
          </cell>
          <cell r="AE1004">
            <v>-16718750</v>
          </cell>
          <cell r="AF1004">
            <v>-23406250</v>
          </cell>
          <cell r="AG1004">
            <v>-30093750</v>
          </cell>
          <cell r="AH1004">
            <v>-36781250</v>
          </cell>
          <cell r="AI1004">
            <v>-43468750</v>
          </cell>
          <cell r="AJ1004">
            <v>-50156250</v>
          </cell>
          <cell r="AK1004">
            <v>-56843750</v>
          </cell>
          <cell r="AL1004">
            <v>-63531250</v>
          </cell>
          <cell r="AM1004">
            <v>-70218750</v>
          </cell>
          <cell r="AN1004">
            <v>-76906250</v>
          </cell>
          <cell r="AO1004">
            <v>-80250000</v>
          </cell>
          <cell r="AR1004" t="str">
            <v>1b</v>
          </cell>
        </row>
        <row r="1005">
          <cell r="R1005">
            <v>-200000000</v>
          </cell>
          <cell r="S1005">
            <v>-200000000</v>
          </cell>
          <cell r="T1005">
            <v>-200000000</v>
          </cell>
          <cell r="U1005">
            <v>-200000000</v>
          </cell>
          <cell r="V1005">
            <v>-200000000</v>
          </cell>
          <cell r="W1005">
            <v>-200000000</v>
          </cell>
          <cell r="X1005">
            <v>-200000000</v>
          </cell>
          <cell r="Y1005">
            <v>-200000000</v>
          </cell>
          <cell r="Z1005">
            <v>-200000000</v>
          </cell>
          <cell r="AA1005">
            <v>-200000000</v>
          </cell>
          <cell r="AB1005">
            <v>-200000000</v>
          </cell>
          <cell r="AC1005">
            <v>-200000000</v>
          </cell>
          <cell r="AD1005">
            <v>-25000000</v>
          </cell>
          <cell r="AE1005">
            <v>-41666666.666666664</v>
          </cell>
          <cell r="AF1005">
            <v>-58333333.333333336</v>
          </cell>
          <cell r="AG1005">
            <v>-75000000</v>
          </cell>
          <cell r="AH1005">
            <v>-91666666.666666672</v>
          </cell>
          <cell r="AI1005">
            <v>-108333333.33333333</v>
          </cell>
          <cell r="AJ1005">
            <v>-125000000</v>
          </cell>
          <cell r="AK1005">
            <v>-141666666.66666666</v>
          </cell>
          <cell r="AL1005">
            <v>-158333333.33333334</v>
          </cell>
          <cell r="AM1005">
            <v>-175000000</v>
          </cell>
          <cell r="AN1005">
            <v>-191666666.66666666</v>
          </cell>
          <cell r="AO1005">
            <v>-200000000</v>
          </cell>
          <cell r="AR1005" t="str">
            <v>1b</v>
          </cell>
        </row>
        <row r="1006">
          <cell r="R1006">
            <v>0</v>
          </cell>
          <cell r="S1006">
            <v>0</v>
          </cell>
          <cell r="T1006">
            <v>0</v>
          </cell>
          <cell r="U1006">
            <v>0</v>
          </cell>
          <cell r="V1006">
            <v>0</v>
          </cell>
          <cell r="W1006">
            <v>0</v>
          </cell>
          <cell r="X1006">
            <v>0</v>
          </cell>
          <cell r="Y1006">
            <v>0</v>
          </cell>
          <cell r="Z1006">
            <v>0</v>
          </cell>
          <cell r="AA1006">
            <v>0</v>
          </cell>
          <cell r="AB1006">
            <v>0</v>
          </cell>
          <cell r="AC1006">
            <v>0</v>
          </cell>
          <cell r="AD1006">
            <v>0</v>
          </cell>
          <cell r="AE1006">
            <v>0</v>
          </cell>
          <cell r="AF1006">
            <v>0</v>
          </cell>
          <cell r="AG1006">
            <v>0</v>
          </cell>
          <cell r="AH1006">
            <v>0</v>
          </cell>
          <cell r="AI1006">
            <v>0</v>
          </cell>
          <cell r="AJ1006">
            <v>0</v>
          </cell>
          <cell r="AK1006">
            <v>0</v>
          </cell>
          <cell r="AL1006">
            <v>0</v>
          </cell>
          <cell r="AM1006">
            <v>0</v>
          </cell>
          <cell r="AN1006">
            <v>0</v>
          </cell>
          <cell r="AO1006">
            <v>0</v>
          </cell>
          <cell r="AR1006" t="str">
            <v>1b</v>
          </cell>
        </row>
        <row r="1007">
          <cell r="R1007">
            <v>-431100</v>
          </cell>
          <cell r="S1007">
            <v>-431100</v>
          </cell>
          <cell r="T1007">
            <v>-431100</v>
          </cell>
          <cell r="U1007">
            <v>-431100</v>
          </cell>
          <cell r="V1007">
            <v>-431100</v>
          </cell>
          <cell r="W1007">
            <v>-431100</v>
          </cell>
          <cell r="X1007">
            <v>-431100</v>
          </cell>
          <cell r="Y1007">
            <v>-431100</v>
          </cell>
          <cell r="Z1007">
            <v>-431100</v>
          </cell>
          <cell r="AA1007">
            <v>-431100</v>
          </cell>
          <cell r="AB1007">
            <v>-431100</v>
          </cell>
          <cell r="AC1007">
            <v>-431100</v>
          </cell>
          <cell r="AD1007">
            <v>-53887.5</v>
          </cell>
          <cell r="AE1007">
            <v>-89812.5</v>
          </cell>
          <cell r="AF1007">
            <v>-125737.5</v>
          </cell>
          <cell r="AG1007">
            <v>-161662.5</v>
          </cell>
          <cell r="AH1007">
            <v>-197587.5</v>
          </cell>
          <cell r="AI1007">
            <v>-233512.5</v>
          </cell>
          <cell r="AJ1007">
            <v>-269437.5</v>
          </cell>
          <cell r="AK1007">
            <v>-305362.5</v>
          </cell>
          <cell r="AL1007">
            <v>-341287.5</v>
          </cell>
          <cell r="AM1007">
            <v>-377212.5</v>
          </cell>
          <cell r="AN1007">
            <v>-413137.5</v>
          </cell>
          <cell r="AO1007">
            <v>-431100</v>
          </cell>
          <cell r="AR1007" t="str">
            <v>1b</v>
          </cell>
        </row>
        <row r="1008">
          <cell r="R1008">
            <v>-1458300</v>
          </cell>
          <cell r="S1008">
            <v>-1458300</v>
          </cell>
          <cell r="T1008">
            <v>-1458300</v>
          </cell>
          <cell r="U1008">
            <v>-1458300</v>
          </cell>
          <cell r="V1008">
            <v>-1458300</v>
          </cell>
          <cell r="W1008">
            <v>-1458300</v>
          </cell>
          <cell r="X1008">
            <v>-1458300</v>
          </cell>
          <cell r="Y1008">
            <v>-1458300</v>
          </cell>
          <cell r="Z1008">
            <v>-1458300</v>
          </cell>
          <cell r="AA1008">
            <v>-1458300</v>
          </cell>
          <cell r="AB1008">
            <v>-1458300</v>
          </cell>
          <cell r="AC1008">
            <v>-1458300</v>
          </cell>
          <cell r="AD1008">
            <v>-182287.5</v>
          </cell>
          <cell r="AE1008">
            <v>-303812.5</v>
          </cell>
          <cell r="AF1008">
            <v>-425337.5</v>
          </cell>
          <cell r="AG1008">
            <v>-546862.5</v>
          </cell>
          <cell r="AH1008">
            <v>-668387.5</v>
          </cell>
          <cell r="AI1008">
            <v>-789912.5</v>
          </cell>
          <cell r="AJ1008">
            <v>-911437.5</v>
          </cell>
          <cell r="AK1008">
            <v>-1032962.5</v>
          </cell>
          <cell r="AL1008">
            <v>-1154487.5</v>
          </cell>
          <cell r="AM1008">
            <v>-1276012.5</v>
          </cell>
          <cell r="AN1008">
            <v>-1397537.5</v>
          </cell>
          <cell r="AO1008">
            <v>-1458300</v>
          </cell>
          <cell r="AR1008" t="str">
            <v>1b</v>
          </cell>
        </row>
        <row r="1009">
          <cell r="R1009">
            <v>0</v>
          </cell>
          <cell r="S1009">
            <v>0</v>
          </cell>
          <cell r="T1009">
            <v>0</v>
          </cell>
          <cell r="U1009">
            <v>0</v>
          </cell>
          <cell r="V1009">
            <v>0</v>
          </cell>
          <cell r="W1009">
            <v>0</v>
          </cell>
          <cell r="X1009">
            <v>0</v>
          </cell>
          <cell r="Y1009">
            <v>0</v>
          </cell>
          <cell r="Z1009">
            <v>0</v>
          </cell>
          <cell r="AA1009">
            <v>0</v>
          </cell>
          <cell r="AB1009">
            <v>0</v>
          </cell>
          <cell r="AC1009">
            <v>0</v>
          </cell>
          <cell r="AD1009">
            <v>0</v>
          </cell>
          <cell r="AE1009">
            <v>0</v>
          </cell>
          <cell r="AF1009">
            <v>0</v>
          </cell>
          <cell r="AG1009">
            <v>0</v>
          </cell>
          <cell r="AH1009">
            <v>0</v>
          </cell>
          <cell r="AI1009">
            <v>0</v>
          </cell>
          <cell r="AJ1009">
            <v>0</v>
          </cell>
          <cell r="AK1009">
            <v>0</v>
          </cell>
          <cell r="AL1009">
            <v>0</v>
          </cell>
          <cell r="AM1009">
            <v>0</v>
          </cell>
          <cell r="AN1009">
            <v>0</v>
          </cell>
          <cell r="AO1009">
            <v>0</v>
          </cell>
          <cell r="AR1009" t="str">
            <v>1b</v>
          </cell>
        </row>
        <row r="1010">
          <cell r="R1010">
            <v>0</v>
          </cell>
          <cell r="S1010">
            <v>0</v>
          </cell>
          <cell r="T1010">
            <v>0</v>
          </cell>
          <cell r="U1010">
            <v>0</v>
          </cell>
          <cell r="V1010">
            <v>0</v>
          </cell>
          <cell r="W1010">
            <v>0</v>
          </cell>
          <cell r="X1010">
            <v>0</v>
          </cell>
          <cell r="Y1010">
            <v>0</v>
          </cell>
          <cell r="Z1010">
            <v>0</v>
          </cell>
          <cell r="AA1010">
            <v>0</v>
          </cell>
          <cell r="AB1010">
            <v>0</v>
          </cell>
          <cell r="AC1010">
            <v>0</v>
          </cell>
          <cell r="AD1010">
            <v>0</v>
          </cell>
          <cell r="AE1010">
            <v>0</v>
          </cell>
          <cell r="AF1010">
            <v>0</v>
          </cell>
          <cell r="AG1010">
            <v>0</v>
          </cell>
          <cell r="AH1010">
            <v>0</v>
          </cell>
          <cell r="AI1010">
            <v>0</v>
          </cell>
          <cell r="AJ1010">
            <v>0</v>
          </cell>
          <cell r="AK1010">
            <v>0</v>
          </cell>
          <cell r="AL1010">
            <v>0</v>
          </cell>
          <cell r="AM1010">
            <v>0</v>
          </cell>
          <cell r="AN1010">
            <v>0</v>
          </cell>
          <cell r="AO1010">
            <v>0</v>
          </cell>
          <cell r="AR1010" t="str">
            <v>1b</v>
          </cell>
        </row>
        <row r="1011">
          <cell r="R1011">
            <v>0</v>
          </cell>
          <cell r="S1011">
            <v>0</v>
          </cell>
          <cell r="T1011">
            <v>0</v>
          </cell>
          <cell r="U1011">
            <v>0</v>
          </cell>
          <cell r="V1011">
            <v>0</v>
          </cell>
          <cell r="W1011">
            <v>0</v>
          </cell>
          <cell r="X1011">
            <v>0</v>
          </cell>
          <cell r="Y1011">
            <v>0</v>
          </cell>
          <cell r="Z1011">
            <v>0</v>
          </cell>
          <cell r="AA1011">
            <v>0</v>
          </cell>
          <cell r="AB1011">
            <v>0</v>
          </cell>
          <cell r="AC1011">
            <v>0</v>
          </cell>
          <cell r="AD1011">
            <v>0</v>
          </cell>
          <cell r="AE1011">
            <v>0</v>
          </cell>
          <cell r="AF1011">
            <v>0</v>
          </cell>
          <cell r="AG1011">
            <v>0</v>
          </cell>
          <cell r="AH1011">
            <v>0</v>
          </cell>
          <cell r="AI1011">
            <v>0</v>
          </cell>
          <cell r="AJ1011">
            <v>0</v>
          </cell>
          <cell r="AK1011">
            <v>0</v>
          </cell>
          <cell r="AL1011">
            <v>0</v>
          </cell>
          <cell r="AM1011">
            <v>0</v>
          </cell>
          <cell r="AN1011">
            <v>0</v>
          </cell>
          <cell r="AO1011">
            <v>0</v>
          </cell>
          <cell r="AR1011" t="str">
            <v>1b</v>
          </cell>
        </row>
        <row r="1012">
          <cell r="R1012">
            <v>0</v>
          </cell>
          <cell r="S1012">
            <v>0</v>
          </cell>
          <cell r="T1012">
            <v>0</v>
          </cell>
          <cell r="U1012">
            <v>0</v>
          </cell>
          <cell r="V1012">
            <v>0</v>
          </cell>
          <cell r="W1012">
            <v>0</v>
          </cell>
          <cell r="X1012">
            <v>0</v>
          </cell>
          <cell r="Y1012">
            <v>0</v>
          </cell>
          <cell r="Z1012">
            <v>0</v>
          </cell>
          <cell r="AA1012">
            <v>0</v>
          </cell>
          <cell r="AB1012">
            <v>0</v>
          </cell>
          <cell r="AC1012">
            <v>0</v>
          </cell>
          <cell r="AD1012">
            <v>0</v>
          </cell>
          <cell r="AE1012">
            <v>0</v>
          </cell>
          <cell r="AF1012">
            <v>0</v>
          </cell>
          <cell r="AG1012">
            <v>0</v>
          </cell>
          <cell r="AH1012">
            <v>0</v>
          </cell>
          <cell r="AI1012">
            <v>0</v>
          </cell>
          <cell r="AJ1012">
            <v>0</v>
          </cell>
          <cell r="AK1012">
            <v>0</v>
          </cell>
          <cell r="AL1012">
            <v>0</v>
          </cell>
          <cell r="AM1012">
            <v>0</v>
          </cell>
          <cell r="AN1012">
            <v>0</v>
          </cell>
          <cell r="AO1012">
            <v>0</v>
          </cell>
          <cell r="AR1012" t="str">
            <v>1b</v>
          </cell>
        </row>
        <row r="1013">
          <cell r="R1013">
            <v>0</v>
          </cell>
          <cell r="S1013">
            <v>0</v>
          </cell>
          <cell r="T1013">
            <v>0</v>
          </cell>
          <cell r="U1013">
            <v>0</v>
          </cell>
          <cell r="V1013">
            <v>0</v>
          </cell>
          <cell r="W1013">
            <v>0</v>
          </cell>
          <cell r="X1013">
            <v>0</v>
          </cell>
          <cell r="Y1013">
            <v>0</v>
          </cell>
          <cell r="Z1013">
            <v>0</v>
          </cell>
          <cell r="AA1013">
            <v>0</v>
          </cell>
          <cell r="AB1013">
            <v>0</v>
          </cell>
          <cell r="AC1013">
            <v>0</v>
          </cell>
          <cell r="AD1013">
            <v>0</v>
          </cell>
          <cell r="AE1013">
            <v>0</v>
          </cell>
          <cell r="AF1013">
            <v>0</v>
          </cell>
          <cell r="AG1013">
            <v>0</v>
          </cell>
          <cell r="AH1013">
            <v>0</v>
          </cell>
          <cell r="AI1013">
            <v>0</v>
          </cell>
          <cell r="AJ1013">
            <v>0</v>
          </cell>
          <cell r="AK1013">
            <v>0</v>
          </cell>
          <cell r="AL1013">
            <v>0</v>
          </cell>
          <cell r="AM1013">
            <v>0</v>
          </cell>
          <cell r="AN1013">
            <v>0</v>
          </cell>
          <cell r="AO1013">
            <v>0</v>
          </cell>
          <cell r="AR1013" t="str">
            <v>1b</v>
          </cell>
        </row>
        <row r="1014">
          <cell r="R1014">
            <v>12076.65</v>
          </cell>
          <cell r="S1014">
            <v>10868.98</v>
          </cell>
          <cell r="T1014">
            <v>9661.31</v>
          </cell>
          <cell r="U1014">
            <v>8453.64</v>
          </cell>
          <cell r="V1014">
            <v>7245.97</v>
          </cell>
          <cell r="W1014">
            <v>6038.3</v>
          </cell>
          <cell r="X1014">
            <v>4830.63</v>
          </cell>
          <cell r="Y1014">
            <v>3622.96</v>
          </cell>
          <cell r="Z1014">
            <v>2415.29</v>
          </cell>
          <cell r="AA1014">
            <v>1207.6199999999999</v>
          </cell>
          <cell r="AB1014">
            <v>-0.05</v>
          </cell>
          <cell r="AC1014">
            <v>0</v>
          </cell>
          <cell r="AD1014">
            <v>19322.669999999998</v>
          </cell>
          <cell r="AE1014">
            <v>18115</v>
          </cell>
          <cell r="AF1014">
            <v>16907.329999999998</v>
          </cell>
          <cell r="AG1014">
            <v>15699.660000000002</v>
          </cell>
          <cell r="AH1014">
            <v>14491.99</v>
          </cell>
          <cell r="AI1014">
            <v>13284.32</v>
          </cell>
          <cell r="AJ1014">
            <v>12076.65</v>
          </cell>
          <cell r="AK1014">
            <v>10868.98</v>
          </cell>
          <cell r="AL1014">
            <v>9661.3100000000013</v>
          </cell>
          <cell r="AM1014">
            <v>8453.6400000000012</v>
          </cell>
          <cell r="AN1014">
            <v>7245.97</v>
          </cell>
          <cell r="AO1014">
            <v>6088.621666666666</v>
          </cell>
          <cell r="AR1014" t="str">
            <v>1b</v>
          </cell>
        </row>
        <row r="1015">
          <cell r="R1015">
            <v>-1475000</v>
          </cell>
          <cell r="S1015">
            <v>-1475000</v>
          </cell>
          <cell r="T1015">
            <v>-2375000</v>
          </cell>
          <cell r="U1015">
            <v>-2375000</v>
          </cell>
          <cell r="V1015">
            <v>-375000</v>
          </cell>
          <cell r="W1015">
            <v>-575000</v>
          </cell>
          <cell r="X1015">
            <v>-575000</v>
          </cell>
          <cell r="Y1015">
            <v>-575000</v>
          </cell>
          <cell r="Z1015">
            <v>-925000</v>
          </cell>
          <cell r="AA1015">
            <v>-925000</v>
          </cell>
          <cell r="AB1015">
            <v>-925000</v>
          </cell>
          <cell r="AC1015">
            <v>-1300000</v>
          </cell>
          <cell r="AD1015">
            <v>-926041.66666666663</v>
          </cell>
          <cell r="AE1015">
            <v>-1001041.6666666666</v>
          </cell>
          <cell r="AF1015">
            <v>-1103125</v>
          </cell>
          <cell r="AG1015">
            <v>-1230208.3333333333</v>
          </cell>
          <cell r="AH1015">
            <v>-1273958.3333333333</v>
          </cell>
          <cell r="AI1015">
            <v>-1242708.3333333333</v>
          </cell>
          <cell r="AJ1015">
            <v>-1219791.6666666667</v>
          </cell>
          <cell r="AK1015">
            <v>-1196875</v>
          </cell>
          <cell r="AL1015">
            <v>-1177083.3333333333</v>
          </cell>
          <cell r="AM1015">
            <v>-1169270.8333333333</v>
          </cell>
          <cell r="AN1015">
            <v>-1170312.5</v>
          </cell>
          <cell r="AO1015">
            <v>-1163541.6666666667</v>
          </cell>
          <cell r="AR1015" t="str">
            <v>50b</v>
          </cell>
        </row>
        <row r="1016">
          <cell r="R1016">
            <v>0</v>
          </cell>
          <cell r="S1016">
            <v>0</v>
          </cell>
          <cell r="T1016">
            <v>0</v>
          </cell>
          <cell r="U1016">
            <v>0</v>
          </cell>
          <cell r="V1016">
            <v>0</v>
          </cell>
          <cell r="W1016">
            <v>0</v>
          </cell>
          <cell r="X1016">
            <v>0</v>
          </cell>
          <cell r="Y1016">
            <v>0</v>
          </cell>
          <cell r="Z1016">
            <v>0</v>
          </cell>
          <cell r="AA1016">
            <v>0</v>
          </cell>
          <cell r="AB1016">
            <v>0</v>
          </cell>
          <cell r="AC1016">
            <v>0</v>
          </cell>
          <cell r="AD1016">
            <v>0</v>
          </cell>
          <cell r="AE1016">
            <v>0</v>
          </cell>
          <cell r="AF1016">
            <v>0</v>
          </cell>
          <cell r="AG1016">
            <v>0</v>
          </cell>
          <cell r="AH1016">
            <v>0</v>
          </cell>
          <cell r="AI1016">
            <v>0</v>
          </cell>
          <cell r="AJ1016">
            <v>0</v>
          </cell>
          <cell r="AK1016">
            <v>0</v>
          </cell>
          <cell r="AL1016">
            <v>0</v>
          </cell>
          <cell r="AM1016">
            <v>0</v>
          </cell>
          <cell r="AN1016">
            <v>0</v>
          </cell>
          <cell r="AO1016">
            <v>0</v>
          </cell>
          <cell r="AR1016" t="str">
            <v>50b</v>
          </cell>
        </row>
        <row r="1017">
          <cell r="R1017">
            <v>-32315807.579999998</v>
          </cell>
          <cell r="S1017">
            <v>-32315807.579999998</v>
          </cell>
          <cell r="T1017">
            <v>-32621793.93</v>
          </cell>
          <cell r="U1017">
            <v>-32621793.93</v>
          </cell>
          <cell r="V1017">
            <v>-32621793.93</v>
          </cell>
          <cell r="W1017">
            <v>-31615260.379999999</v>
          </cell>
          <cell r="X1017">
            <v>-31615260.379999999</v>
          </cell>
          <cell r="Y1017">
            <v>-31615260.379999999</v>
          </cell>
          <cell r="Z1017">
            <v>-31186363.84</v>
          </cell>
          <cell r="AA1017">
            <v>-31186363.84</v>
          </cell>
          <cell r="AB1017">
            <v>-31186363.84</v>
          </cell>
          <cell r="AC1017">
            <v>-30567858.050000001</v>
          </cell>
          <cell r="AD1017">
            <v>-32668440.382499997</v>
          </cell>
          <cell r="AE1017">
            <v>-32556723.46083333</v>
          </cell>
          <cell r="AF1017">
            <v>-32477603.403749999</v>
          </cell>
          <cell r="AG1017">
            <v>-32431080.211249996</v>
          </cell>
          <cell r="AH1017">
            <v>-32384557.018749997</v>
          </cell>
          <cell r="AI1017">
            <v>-32318824.820833337</v>
          </cell>
          <cell r="AJ1017">
            <v>-32233883.617500003</v>
          </cell>
          <cell r="AK1017">
            <v>-32148942.41416667</v>
          </cell>
          <cell r="AL1017">
            <v>-32077860.915833335</v>
          </cell>
          <cell r="AM1017">
            <v>-32020639.122500002</v>
          </cell>
          <cell r="AN1017">
            <v>-31963417.329166666</v>
          </cell>
          <cell r="AO1017">
            <v>-31861975.202083331</v>
          </cell>
          <cell r="AR1017" t="str">
            <v>42b</v>
          </cell>
        </row>
        <row r="1018">
          <cell r="R1018">
            <v>-75000</v>
          </cell>
          <cell r="S1018">
            <v>-75000</v>
          </cell>
          <cell r="T1018">
            <v>-75000</v>
          </cell>
          <cell r="U1018">
            <v>-75000</v>
          </cell>
          <cell r="V1018">
            <v>-75000</v>
          </cell>
          <cell r="W1018">
            <v>-75000</v>
          </cell>
          <cell r="X1018">
            <v>-75000</v>
          </cell>
          <cell r="Y1018">
            <v>-75000</v>
          </cell>
          <cell r="Z1018">
            <v>-75000</v>
          </cell>
          <cell r="AA1018">
            <v>-75000</v>
          </cell>
          <cell r="AB1018">
            <v>-75000</v>
          </cell>
          <cell r="AC1018">
            <v>-75000</v>
          </cell>
          <cell r="AD1018">
            <v>-79996.649999999994</v>
          </cell>
          <cell r="AE1018">
            <v>-76665.55</v>
          </cell>
          <cell r="AF1018">
            <v>-75000</v>
          </cell>
          <cell r="AG1018">
            <v>-75000</v>
          </cell>
          <cell r="AH1018">
            <v>-75000</v>
          </cell>
          <cell r="AI1018">
            <v>-75000</v>
          </cell>
          <cell r="AJ1018">
            <v>-75000</v>
          </cell>
          <cell r="AK1018">
            <v>-75000</v>
          </cell>
          <cell r="AL1018">
            <v>-75000</v>
          </cell>
          <cell r="AM1018">
            <v>-75000</v>
          </cell>
          <cell r="AN1018">
            <v>-75000</v>
          </cell>
          <cell r="AO1018">
            <v>-75000</v>
          </cell>
          <cell r="AR1018" t="str">
            <v>62</v>
          </cell>
        </row>
        <row r="1019">
          <cell r="R1019">
            <v>-1499216.5</v>
          </cell>
          <cell r="S1019">
            <v>-1499216.5</v>
          </cell>
          <cell r="T1019">
            <v>-1495678.39</v>
          </cell>
          <cell r="U1019">
            <v>-1495678.39</v>
          </cell>
          <cell r="V1019">
            <v>-1495678.39</v>
          </cell>
          <cell r="W1019">
            <v>-1485186.09</v>
          </cell>
          <cell r="X1019">
            <v>-1485186.09</v>
          </cell>
          <cell r="Y1019">
            <v>-1485186.09</v>
          </cell>
          <cell r="Z1019">
            <v>-1453594.55</v>
          </cell>
          <cell r="AA1019">
            <v>-1453594.55</v>
          </cell>
          <cell r="AB1019">
            <v>-1453594.55</v>
          </cell>
          <cell r="AC1019">
            <v>-1447086.75</v>
          </cell>
          <cell r="AD1019">
            <v>-1496895.0112499997</v>
          </cell>
          <cell r="AE1019">
            <v>-1491573.7054166666</v>
          </cell>
          <cell r="AF1019">
            <v>-1488185.2691666668</v>
          </cell>
          <cell r="AG1019">
            <v>-1486729.7024999999</v>
          </cell>
          <cell r="AH1019">
            <v>-1485274.1358333335</v>
          </cell>
          <cell r="AI1019">
            <v>-1485110.5537500002</v>
          </cell>
          <cell r="AJ1019">
            <v>-1486238.95625</v>
          </cell>
          <cell r="AK1019">
            <v>-1487367.3587500004</v>
          </cell>
          <cell r="AL1019">
            <v>-1487179.4470833335</v>
          </cell>
          <cell r="AM1019">
            <v>-1485675.2212500002</v>
          </cell>
          <cell r="AN1019">
            <v>-1484170.9954166666</v>
          </cell>
          <cell r="AO1019">
            <v>-1481246.8095833336</v>
          </cell>
          <cell r="AR1019" t="str">
            <v>62</v>
          </cell>
        </row>
        <row r="1020">
          <cell r="R1020">
            <v>-129471.05</v>
          </cell>
          <cell r="S1020">
            <v>-129471.05</v>
          </cell>
          <cell r="T1020">
            <v>-129471.05</v>
          </cell>
          <cell r="U1020">
            <v>-129471.05</v>
          </cell>
          <cell r="V1020">
            <v>-129471.05</v>
          </cell>
          <cell r="W1020">
            <v>-129471.05</v>
          </cell>
          <cell r="X1020">
            <v>-129471.05</v>
          </cell>
          <cell r="Y1020">
            <v>-129471.05</v>
          </cell>
          <cell r="Z1020">
            <v>-129471.05</v>
          </cell>
          <cell r="AA1020">
            <v>-129471.05</v>
          </cell>
          <cell r="AB1020">
            <v>-129471.05</v>
          </cell>
          <cell r="AC1020">
            <v>-129471.05</v>
          </cell>
          <cell r="AD1020">
            <v>-132251.3125</v>
          </cell>
          <cell r="AE1020">
            <v>-131531.00416666668</v>
          </cell>
          <cell r="AF1020">
            <v>-131064.6125</v>
          </cell>
          <cell r="AG1020">
            <v>-130852.13750000001</v>
          </cell>
          <cell r="AH1020">
            <v>-130639.66250000002</v>
          </cell>
          <cell r="AI1020">
            <v>-130427.18750000001</v>
          </cell>
          <cell r="AJ1020">
            <v>-130214.71250000002</v>
          </cell>
          <cell r="AK1020">
            <v>-130002.2375</v>
          </cell>
          <cell r="AL1020">
            <v>-129789.76250000001</v>
          </cell>
          <cell r="AM1020">
            <v>-129577.28750000002</v>
          </cell>
          <cell r="AN1020">
            <v>-129471.05000000003</v>
          </cell>
          <cell r="AO1020">
            <v>-129471.05000000003</v>
          </cell>
          <cell r="AR1020" t="str">
            <v>62</v>
          </cell>
        </row>
        <row r="1021">
          <cell r="R1021">
            <v>-8761.4500000000007</v>
          </cell>
          <cell r="S1021">
            <v>-7940.64</v>
          </cell>
          <cell r="T1021">
            <v>-6486.76</v>
          </cell>
          <cell r="U1021">
            <v>-6486.76</v>
          </cell>
          <cell r="V1021">
            <v>-6486.76</v>
          </cell>
          <cell r="W1021">
            <v>-6486.76</v>
          </cell>
          <cell r="X1021">
            <v>-6486.76</v>
          </cell>
          <cell r="Y1021">
            <v>-6486.76</v>
          </cell>
          <cell r="Z1021">
            <v>-5998.51</v>
          </cell>
          <cell r="AA1021">
            <v>-5681.26</v>
          </cell>
          <cell r="AB1021">
            <v>-3450.06</v>
          </cell>
          <cell r="AC1021">
            <v>-3273.81</v>
          </cell>
          <cell r="AD1021">
            <v>-9312.618333333332</v>
          </cell>
          <cell r="AE1021">
            <v>-9068.4091666666664</v>
          </cell>
          <cell r="AF1021">
            <v>-8813.5504166666669</v>
          </cell>
          <cell r="AG1021">
            <v>-8560.3245833333331</v>
          </cell>
          <cell r="AH1021">
            <v>-8334.5987499999992</v>
          </cell>
          <cell r="AI1021">
            <v>-8108.8729166666644</v>
          </cell>
          <cell r="AJ1021">
            <v>-7883.1470833333324</v>
          </cell>
          <cell r="AK1021">
            <v>-7662.9941666666664</v>
          </cell>
          <cell r="AL1021">
            <v>-7440.581666666666</v>
          </cell>
          <cell r="AM1021">
            <v>-7197.1179166666661</v>
          </cell>
          <cell r="AN1021">
            <v>-6847.4687500000009</v>
          </cell>
          <cell r="AO1021">
            <v>-6397.5091666666676</v>
          </cell>
          <cell r="AR1021" t="str">
            <v>62</v>
          </cell>
        </row>
        <row r="1022">
          <cell r="R1022">
            <v>-15000</v>
          </cell>
          <cell r="S1022">
            <v>-15000</v>
          </cell>
          <cell r="T1022">
            <v>-15000</v>
          </cell>
          <cell r="U1022">
            <v>-15000</v>
          </cell>
          <cell r="V1022">
            <v>-15000</v>
          </cell>
          <cell r="W1022">
            <v>-15000</v>
          </cell>
          <cell r="X1022">
            <v>-15000</v>
          </cell>
          <cell r="Y1022">
            <v>-15000</v>
          </cell>
          <cell r="Z1022">
            <v>-15000</v>
          </cell>
          <cell r="AA1022">
            <v>-15000</v>
          </cell>
          <cell r="AB1022">
            <v>-15000</v>
          </cell>
          <cell r="AC1022">
            <v>-15000</v>
          </cell>
          <cell r="AD1022">
            <v>-15000</v>
          </cell>
          <cell r="AE1022">
            <v>-15000</v>
          </cell>
          <cell r="AF1022">
            <v>-15000</v>
          </cell>
          <cell r="AG1022">
            <v>-15000</v>
          </cell>
          <cell r="AH1022">
            <v>-15000</v>
          </cell>
          <cell r="AI1022">
            <v>-15000</v>
          </cell>
          <cell r="AJ1022">
            <v>-15000</v>
          </cell>
          <cell r="AK1022">
            <v>-15000</v>
          </cell>
          <cell r="AL1022">
            <v>-15000</v>
          </cell>
          <cell r="AM1022">
            <v>-15000</v>
          </cell>
          <cell r="AN1022">
            <v>-15000</v>
          </cell>
          <cell r="AO1022">
            <v>-15000</v>
          </cell>
          <cell r="AR1022" t="str">
            <v>62</v>
          </cell>
        </row>
        <row r="1023">
          <cell r="R1023">
            <v>-58056.38</v>
          </cell>
          <cell r="S1023">
            <v>-58056.38</v>
          </cell>
          <cell r="T1023">
            <v>-57901.38</v>
          </cell>
          <cell r="U1023">
            <v>-57901.38</v>
          </cell>
          <cell r="V1023">
            <v>-56948.480000000003</v>
          </cell>
          <cell r="W1023">
            <v>-56948.480000000003</v>
          </cell>
          <cell r="X1023">
            <v>-56948.480000000003</v>
          </cell>
          <cell r="Y1023">
            <v>-55767.11</v>
          </cell>
          <cell r="Z1023">
            <v>-55767.11</v>
          </cell>
          <cell r="AA1023">
            <v>-55767.11</v>
          </cell>
          <cell r="AB1023">
            <v>-54906.61</v>
          </cell>
          <cell r="AC1023">
            <v>-53065.29</v>
          </cell>
          <cell r="AD1023">
            <v>-60445.541666666664</v>
          </cell>
          <cell r="AE1023">
            <v>-60174.234999999993</v>
          </cell>
          <cell r="AF1023">
            <v>-59900.251250000001</v>
          </cell>
          <cell r="AG1023">
            <v>-59628.63208333333</v>
          </cell>
          <cell r="AH1023">
            <v>-59322.350416666675</v>
          </cell>
          <cell r="AI1023">
            <v>-58976.364583333336</v>
          </cell>
          <cell r="AJ1023">
            <v>-58630.378749999996</v>
          </cell>
          <cell r="AK1023">
            <v>-58279.879583333328</v>
          </cell>
          <cell r="AL1023">
            <v>-57924.867083333338</v>
          </cell>
          <cell r="AM1023">
            <v>-57569.854583333326</v>
          </cell>
          <cell r="AN1023">
            <v>-57178.987916666665</v>
          </cell>
          <cell r="AO1023">
            <v>-56734.23833333332</v>
          </cell>
          <cell r="AR1023" t="str">
            <v>62</v>
          </cell>
        </row>
        <row r="1024">
          <cell r="R1024">
            <v>0</v>
          </cell>
          <cell r="S1024">
            <v>0</v>
          </cell>
          <cell r="T1024">
            <v>0</v>
          </cell>
          <cell r="U1024">
            <v>0</v>
          </cell>
          <cell r="V1024">
            <v>0</v>
          </cell>
          <cell r="W1024">
            <v>0</v>
          </cell>
          <cell r="X1024">
            <v>0</v>
          </cell>
          <cell r="Y1024">
            <v>0</v>
          </cell>
          <cell r="Z1024">
            <v>0</v>
          </cell>
          <cell r="AA1024">
            <v>0</v>
          </cell>
          <cell r="AB1024">
            <v>0</v>
          </cell>
          <cell r="AC1024">
            <v>0</v>
          </cell>
          <cell r="AD1024">
            <v>0</v>
          </cell>
          <cell r="AE1024">
            <v>0</v>
          </cell>
          <cell r="AF1024">
            <v>0</v>
          </cell>
          <cell r="AG1024">
            <v>0</v>
          </cell>
          <cell r="AH1024">
            <v>0</v>
          </cell>
          <cell r="AI1024">
            <v>0</v>
          </cell>
          <cell r="AJ1024">
            <v>0</v>
          </cell>
          <cell r="AK1024">
            <v>0</v>
          </cell>
          <cell r="AL1024">
            <v>0</v>
          </cell>
          <cell r="AM1024">
            <v>0</v>
          </cell>
          <cell r="AN1024">
            <v>0</v>
          </cell>
          <cell r="AO1024">
            <v>0</v>
          </cell>
          <cell r="AR1024" t="str">
            <v>62</v>
          </cell>
        </row>
        <row r="1025">
          <cell r="R1025">
            <v>-341045.91</v>
          </cell>
          <cell r="S1025">
            <v>-341045.91</v>
          </cell>
          <cell r="T1025">
            <v>-341045.91</v>
          </cell>
          <cell r="U1025">
            <v>-341045.91</v>
          </cell>
          <cell r="V1025">
            <v>-341045.91</v>
          </cell>
          <cell r="W1025">
            <v>-341045.91</v>
          </cell>
          <cell r="X1025">
            <v>-339067.82</v>
          </cell>
          <cell r="Y1025">
            <v>-338647.57</v>
          </cell>
          <cell r="Z1025">
            <v>-337999.82</v>
          </cell>
          <cell r="AA1025">
            <v>-337697.52</v>
          </cell>
          <cell r="AB1025">
            <v>-337502.77</v>
          </cell>
          <cell r="AC1025">
            <v>-337653.92</v>
          </cell>
          <cell r="AD1025">
            <v>-342403.92958333337</v>
          </cell>
          <cell r="AE1025">
            <v>-342178.69875000004</v>
          </cell>
          <cell r="AF1025">
            <v>-341959.77</v>
          </cell>
          <cell r="AG1025">
            <v>-341747.14333333337</v>
          </cell>
          <cell r="AH1025">
            <v>-341534.51666666666</v>
          </cell>
          <cell r="AI1025">
            <v>-341321.89</v>
          </cell>
          <cell r="AJ1025">
            <v>-341083.48958333331</v>
          </cell>
          <cell r="AK1025">
            <v>-340827.64874999999</v>
          </cell>
          <cell r="AL1025">
            <v>-340573.1933333333</v>
          </cell>
          <cell r="AM1025">
            <v>-340299.1941666666</v>
          </cell>
          <cell r="AN1025">
            <v>-340004.48458333325</v>
          </cell>
          <cell r="AO1025">
            <v>-339711.73958333331</v>
          </cell>
          <cell r="AR1025" t="str">
            <v>62</v>
          </cell>
        </row>
        <row r="1026">
          <cell r="R1026">
            <v>-141634.19</v>
          </cell>
          <cell r="S1026">
            <v>-141634.19</v>
          </cell>
          <cell r="T1026">
            <v>-141634.19</v>
          </cell>
          <cell r="U1026">
            <v>-141634.19</v>
          </cell>
          <cell r="V1026">
            <v>-141634.19</v>
          </cell>
          <cell r="W1026">
            <v>-141634.19</v>
          </cell>
          <cell r="X1026">
            <v>-141634.19</v>
          </cell>
          <cell r="Y1026">
            <v>-141634.19</v>
          </cell>
          <cell r="Z1026">
            <v>-141634.19</v>
          </cell>
          <cell r="AA1026">
            <v>-141634.19</v>
          </cell>
          <cell r="AB1026">
            <v>-141634.19</v>
          </cell>
          <cell r="AC1026">
            <v>-141634.19</v>
          </cell>
          <cell r="AD1026">
            <v>-141634.18999999997</v>
          </cell>
          <cell r="AE1026">
            <v>-141634.18999999997</v>
          </cell>
          <cell r="AF1026">
            <v>-141634.18999999997</v>
          </cell>
          <cell r="AG1026">
            <v>-141634.18999999997</v>
          </cell>
          <cell r="AH1026">
            <v>-141634.18999999997</v>
          </cell>
          <cell r="AI1026">
            <v>-141634.18999999997</v>
          </cell>
          <cell r="AJ1026">
            <v>-141634.18999999997</v>
          </cell>
          <cell r="AK1026">
            <v>-141634.18999999997</v>
          </cell>
          <cell r="AL1026">
            <v>-141634.18999999997</v>
          </cell>
          <cell r="AM1026">
            <v>-141634.18999999997</v>
          </cell>
          <cell r="AN1026">
            <v>-141634.18999999997</v>
          </cell>
          <cell r="AO1026">
            <v>-141634.18999999997</v>
          </cell>
          <cell r="AR1026" t="str">
            <v>62</v>
          </cell>
        </row>
        <row r="1027">
          <cell r="R1027">
            <v>-140000</v>
          </cell>
          <cell r="S1027">
            <v>-140000</v>
          </cell>
          <cell r="T1027">
            <v>-140000</v>
          </cell>
          <cell r="U1027">
            <v>-140000</v>
          </cell>
          <cell r="V1027">
            <v>-140000</v>
          </cell>
          <cell r="W1027">
            <v>-140000</v>
          </cell>
          <cell r="X1027">
            <v>-140000</v>
          </cell>
          <cell r="Y1027">
            <v>-140000</v>
          </cell>
          <cell r="Z1027">
            <v>-140000</v>
          </cell>
          <cell r="AA1027">
            <v>-140000</v>
          </cell>
          <cell r="AB1027">
            <v>-140000</v>
          </cell>
          <cell r="AC1027">
            <v>-140000</v>
          </cell>
          <cell r="AD1027">
            <v>-140000</v>
          </cell>
          <cell r="AE1027">
            <v>-140000</v>
          </cell>
          <cell r="AF1027">
            <v>-140000</v>
          </cell>
          <cell r="AG1027">
            <v>-140000</v>
          </cell>
          <cell r="AH1027">
            <v>-140000</v>
          </cell>
          <cell r="AI1027">
            <v>-140000</v>
          </cell>
          <cell r="AJ1027">
            <v>-140000</v>
          </cell>
          <cell r="AK1027">
            <v>-140000</v>
          </cell>
          <cell r="AL1027">
            <v>-140000</v>
          </cell>
          <cell r="AM1027">
            <v>-140000</v>
          </cell>
          <cell r="AN1027">
            <v>-140000</v>
          </cell>
          <cell r="AO1027">
            <v>-140000</v>
          </cell>
          <cell r="AR1027" t="str">
            <v>62</v>
          </cell>
        </row>
        <row r="1028">
          <cell r="R1028">
            <v>-20000</v>
          </cell>
          <cell r="S1028">
            <v>-20000</v>
          </cell>
          <cell r="T1028">
            <v>-10000</v>
          </cell>
          <cell r="U1028">
            <v>-10000</v>
          </cell>
          <cell r="V1028">
            <v>-10000</v>
          </cell>
          <cell r="W1028">
            <v>-10000</v>
          </cell>
          <cell r="X1028">
            <v>-10000</v>
          </cell>
          <cell r="Y1028">
            <v>-10000</v>
          </cell>
          <cell r="Z1028">
            <v>-10000</v>
          </cell>
          <cell r="AA1028">
            <v>-10000</v>
          </cell>
          <cell r="AB1028">
            <v>-10000</v>
          </cell>
          <cell r="AC1028">
            <v>-10000</v>
          </cell>
          <cell r="AD1028">
            <v>-20000</v>
          </cell>
          <cell r="AE1028">
            <v>-20000</v>
          </cell>
          <cell r="AF1028">
            <v>-19583.333333333332</v>
          </cell>
          <cell r="AG1028">
            <v>-18750</v>
          </cell>
          <cell r="AH1028">
            <v>-17916.666666666668</v>
          </cell>
          <cell r="AI1028">
            <v>-17083.333333333332</v>
          </cell>
          <cell r="AJ1028">
            <v>-16250</v>
          </cell>
          <cell r="AK1028">
            <v>-15416.666666666666</v>
          </cell>
          <cell r="AL1028">
            <v>-14583.333333333334</v>
          </cell>
          <cell r="AM1028">
            <v>-13750</v>
          </cell>
          <cell r="AN1028">
            <v>-12916.666666666666</v>
          </cell>
          <cell r="AO1028">
            <v>-12083.333333333334</v>
          </cell>
          <cell r="AR1028" t="str">
            <v>62</v>
          </cell>
        </row>
        <row r="1029">
          <cell r="R1029">
            <v>0</v>
          </cell>
          <cell r="S1029">
            <v>0</v>
          </cell>
          <cell r="T1029">
            <v>0</v>
          </cell>
          <cell r="U1029">
            <v>0</v>
          </cell>
          <cell r="V1029">
            <v>0</v>
          </cell>
          <cell r="W1029">
            <v>-216063.14</v>
          </cell>
          <cell r="X1029">
            <v>-216063.14</v>
          </cell>
          <cell r="Y1029">
            <v>-216063.14</v>
          </cell>
          <cell r="Z1029">
            <v>-50000</v>
          </cell>
          <cell r="AA1029">
            <v>-50000</v>
          </cell>
          <cell r="AB1029">
            <v>-50000</v>
          </cell>
          <cell r="AC1029">
            <v>-27713.599999999999</v>
          </cell>
          <cell r="AD1029">
            <v>0</v>
          </cell>
          <cell r="AE1029">
            <v>0</v>
          </cell>
          <cell r="AF1029">
            <v>0</v>
          </cell>
          <cell r="AG1029">
            <v>0</v>
          </cell>
          <cell r="AH1029">
            <v>0</v>
          </cell>
          <cell r="AI1029">
            <v>-9002.6308333333345</v>
          </cell>
          <cell r="AJ1029">
            <v>-27007.892500000002</v>
          </cell>
          <cell r="AK1029">
            <v>-45013.154166666674</v>
          </cell>
          <cell r="AL1029">
            <v>-56099.118333333339</v>
          </cell>
          <cell r="AM1029">
            <v>-60265.785000000003</v>
          </cell>
          <cell r="AN1029">
            <v>-64432.451666666668</v>
          </cell>
          <cell r="AO1029">
            <v>-67670.518333333341</v>
          </cell>
          <cell r="AR1029" t="str">
            <v>62</v>
          </cell>
        </row>
        <row r="1030">
          <cell r="R1030">
            <v>-1451218.87</v>
          </cell>
          <cell r="S1030">
            <v>-1481763.38</v>
          </cell>
          <cell r="T1030">
            <v>-1481763.38</v>
          </cell>
          <cell r="U1030">
            <v>-1481763.38</v>
          </cell>
          <cell r="V1030">
            <v>-1481763.38</v>
          </cell>
          <cell r="W1030">
            <v>-1481763.38</v>
          </cell>
          <cell r="X1030">
            <v>-1481763.38</v>
          </cell>
          <cell r="Y1030">
            <v>-1481763.38</v>
          </cell>
          <cell r="Z1030">
            <v>-1481763.38</v>
          </cell>
          <cell r="AA1030">
            <v>-1481763.38</v>
          </cell>
          <cell r="AB1030">
            <v>-1481763.38</v>
          </cell>
          <cell r="AC1030">
            <v>-1481763.38</v>
          </cell>
          <cell r="AD1030">
            <v>-1459021.0433333337</v>
          </cell>
          <cell r="AE1030">
            <v>-1463624.83125</v>
          </cell>
          <cell r="AF1030">
            <v>-1467835.7570833333</v>
          </cell>
          <cell r="AG1030">
            <v>-1470381.1329166666</v>
          </cell>
          <cell r="AH1030">
            <v>-1472926.50875</v>
          </cell>
          <cell r="AI1030">
            <v>-1475471.8845833333</v>
          </cell>
          <cell r="AJ1030">
            <v>-1478017.2604166663</v>
          </cell>
          <cell r="AK1030">
            <v>-1480562.6362499995</v>
          </cell>
          <cell r="AL1030">
            <v>-1483108.012083333</v>
          </cell>
          <cell r="AM1030">
            <v>-1482453.6820833329</v>
          </cell>
          <cell r="AN1030">
            <v>-1478599.6462499995</v>
          </cell>
          <cell r="AO1030">
            <v>-1477945.3162499995</v>
          </cell>
          <cell r="AR1030" t="str">
            <v>62</v>
          </cell>
        </row>
        <row r="1031">
          <cell r="R1031">
            <v>-530050</v>
          </cell>
          <cell r="S1031">
            <v>-530050</v>
          </cell>
          <cell r="T1031">
            <v>-530050</v>
          </cell>
          <cell r="U1031">
            <v>-530050</v>
          </cell>
          <cell r="V1031">
            <v>-530050</v>
          </cell>
          <cell r="W1031">
            <v>-530050</v>
          </cell>
          <cell r="X1031">
            <v>-530050</v>
          </cell>
          <cell r="Y1031">
            <v>-530050</v>
          </cell>
          <cell r="Z1031">
            <v>-530050</v>
          </cell>
          <cell r="AA1031">
            <v>-530050</v>
          </cell>
          <cell r="AB1031">
            <v>-530050</v>
          </cell>
          <cell r="AC1031">
            <v>-530050</v>
          </cell>
          <cell r="AD1031">
            <v>-463793.75</v>
          </cell>
          <cell r="AE1031">
            <v>-507964.58333333331</v>
          </cell>
          <cell r="AF1031">
            <v>-530050</v>
          </cell>
          <cell r="AG1031">
            <v>-530050</v>
          </cell>
          <cell r="AH1031">
            <v>-530050</v>
          </cell>
          <cell r="AI1031">
            <v>-530050</v>
          </cell>
          <cell r="AJ1031">
            <v>-530050</v>
          </cell>
          <cell r="AK1031">
            <v>-530050</v>
          </cell>
          <cell r="AL1031">
            <v>-530050</v>
          </cell>
          <cell r="AM1031">
            <v>-530050</v>
          </cell>
          <cell r="AN1031">
            <v>-530050</v>
          </cell>
          <cell r="AO1031">
            <v>-530050</v>
          </cell>
          <cell r="AR1031" t="str">
            <v>62</v>
          </cell>
        </row>
        <row r="1032">
          <cell r="R1032">
            <v>-307636</v>
          </cell>
          <cell r="S1032">
            <v>-307636</v>
          </cell>
          <cell r="T1032">
            <v>-310025.75</v>
          </cell>
          <cell r="U1032">
            <v>-310025.75</v>
          </cell>
          <cell r="V1032">
            <v>-310025.75</v>
          </cell>
          <cell r="W1032">
            <v>-313256.52</v>
          </cell>
          <cell r="X1032">
            <v>-313256.52</v>
          </cell>
          <cell r="Y1032">
            <v>-313256.52</v>
          </cell>
          <cell r="Z1032">
            <v>-316066.78000000003</v>
          </cell>
          <cell r="AA1032">
            <v>-316066.78000000003</v>
          </cell>
          <cell r="AB1032">
            <v>-316066.78000000003</v>
          </cell>
          <cell r="AC1032">
            <v>-318877.03999999998</v>
          </cell>
          <cell r="AD1032">
            <v>-265995.16666666669</v>
          </cell>
          <cell r="AE1032">
            <v>-291631.5</v>
          </cell>
          <cell r="AF1032">
            <v>-304847.95833333331</v>
          </cell>
          <cell r="AG1032">
            <v>-305644.54166666669</v>
          </cell>
          <cell r="AH1032">
            <v>-306441.125</v>
          </cell>
          <cell r="AI1032">
            <v>-307272.7508333333</v>
          </cell>
          <cell r="AJ1032">
            <v>-308139.41916666669</v>
          </cell>
          <cell r="AK1032">
            <v>-309006.08749999997</v>
          </cell>
          <cell r="AL1032">
            <v>-309890.27708333335</v>
          </cell>
          <cell r="AM1032">
            <v>-310692.41499999998</v>
          </cell>
          <cell r="AN1032">
            <v>-311394.98000000004</v>
          </cell>
          <cell r="AO1032">
            <v>-312214.63916666672</v>
          </cell>
          <cell r="AR1032" t="str">
            <v>62</v>
          </cell>
        </row>
        <row r="1033">
          <cell r="R1033">
            <v>-1030343</v>
          </cell>
          <cell r="S1033">
            <v>-1030343</v>
          </cell>
          <cell r="T1033">
            <v>-1038347</v>
          </cell>
          <cell r="U1033">
            <v>-1038347</v>
          </cell>
          <cell r="V1033">
            <v>-1038347</v>
          </cell>
          <cell r="W1033">
            <v>-1049167.5</v>
          </cell>
          <cell r="X1033">
            <v>-1049167.5</v>
          </cell>
          <cell r="Y1033">
            <v>-1049167.5</v>
          </cell>
          <cell r="Z1033">
            <v>-1064400</v>
          </cell>
          <cell r="AA1033">
            <v>-1064400</v>
          </cell>
          <cell r="AB1033">
            <v>-1064400</v>
          </cell>
          <cell r="AC1033">
            <v>-1079632.5</v>
          </cell>
          <cell r="AD1033">
            <v>-890878.125</v>
          </cell>
          <cell r="AE1033">
            <v>-976740.04166666663</v>
          </cell>
          <cell r="AF1033">
            <v>-1021005</v>
          </cell>
          <cell r="AG1033">
            <v>-1023673</v>
          </cell>
          <cell r="AH1033">
            <v>-1026341</v>
          </cell>
          <cell r="AI1033">
            <v>-1029126.3541666666</v>
          </cell>
          <cell r="AJ1033">
            <v>-1032029.0625</v>
          </cell>
          <cell r="AK1033">
            <v>-1034931.7708333334</v>
          </cell>
          <cell r="AL1033">
            <v>-1038135.6666666666</v>
          </cell>
          <cell r="AM1033">
            <v>-1041307.25</v>
          </cell>
          <cell r="AN1033">
            <v>-1044145.3333333334</v>
          </cell>
          <cell r="AO1033">
            <v>-1047618.1041666666</v>
          </cell>
          <cell r="AR1033" t="str">
            <v>62</v>
          </cell>
        </row>
        <row r="1034">
          <cell r="R1034">
            <v>-637130</v>
          </cell>
          <cell r="S1034">
            <v>-637130</v>
          </cell>
          <cell r="T1034">
            <v>-642079.5</v>
          </cell>
          <cell r="U1034">
            <v>-642079.5</v>
          </cell>
          <cell r="V1034">
            <v>-642079.5</v>
          </cell>
          <cell r="W1034">
            <v>-648776.5</v>
          </cell>
          <cell r="X1034">
            <v>-648776.5</v>
          </cell>
          <cell r="Y1034">
            <v>-648776.5</v>
          </cell>
          <cell r="Z1034">
            <v>-648776.5</v>
          </cell>
          <cell r="AA1034">
            <v>-648776.5</v>
          </cell>
          <cell r="AB1034">
            <v>-648776.5</v>
          </cell>
          <cell r="AC1034">
            <v>-648776.5</v>
          </cell>
          <cell r="AD1034">
            <v>-550889.41666666663</v>
          </cell>
          <cell r="AE1034">
            <v>-603983.58333333337</v>
          </cell>
          <cell r="AF1034">
            <v>-631355.58333333337</v>
          </cell>
          <cell r="AG1034">
            <v>-633005.41666666663</v>
          </cell>
          <cell r="AH1034">
            <v>-634655.25</v>
          </cell>
          <cell r="AI1034">
            <v>-636377.89583333337</v>
          </cell>
          <cell r="AJ1034">
            <v>-638173.35416666663</v>
          </cell>
          <cell r="AK1034">
            <v>-639968.8125</v>
          </cell>
          <cell r="AL1034">
            <v>-641558.04166666663</v>
          </cell>
          <cell r="AM1034">
            <v>-642734.8125</v>
          </cell>
          <cell r="AN1034">
            <v>-643705.35416666663</v>
          </cell>
          <cell r="AO1034">
            <v>-644675.89583333337</v>
          </cell>
          <cell r="AR1034" t="str">
            <v>62</v>
          </cell>
        </row>
        <row r="1035">
          <cell r="R1035">
            <v>-915481.96</v>
          </cell>
          <cell r="S1035">
            <v>-915481.96</v>
          </cell>
          <cell r="T1035">
            <v>-922535.96</v>
          </cell>
          <cell r="U1035">
            <v>-922535.96</v>
          </cell>
          <cell r="V1035">
            <v>-922535.96</v>
          </cell>
          <cell r="W1035">
            <v>-928304.78</v>
          </cell>
          <cell r="X1035">
            <v>-928304.78</v>
          </cell>
          <cell r="Y1035">
            <v>-928304.78</v>
          </cell>
          <cell r="Z1035">
            <v>-932789.42</v>
          </cell>
          <cell r="AA1035">
            <v>-932789.42</v>
          </cell>
          <cell r="AB1035">
            <v>-932789.42</v>
          </cell>
          <cell r="AC1035">
            <v>-938558.24</v>
          </cell>
          <cell r="AD1035">
            <v>-923190.18583333341</v>
          </cell>
          <cell r="AE1035">
            <v>-999480.34916666674</v>
          </cell>
          <cell r="AF1035">
            <v>-1027915.8041666668</v>
          </cell>
          <cell r="AG1035">
            <v>-1008496.5508333333</v>
          </cell>
          <cell r="AH1035">
            <v>-989077.29749999999</v>
          </cell>
          <cell r="AI1035">
            <v>-969604.49500000011</v>
          </cell>
          <cell r="AJ1035">
            <v>-950078.14333333343</v>
          </cell>
          <cell r="AK1035">
            <v>-930551.79166666663</v>
          </cell>
          <cell r="AL1035">
            <v>-921551.49041666661</v>
          </cell>
          <cell r="AM1035">
            <v>-923077.23958333337</v>
          </cell>
          <cell r="AN1035">
            <v>-924309.07208333351</v>
          </cell>
          <cell r="AO1035">
            <v>-925739.54166666663</v>
          </cell>
        </row>
        <row r="1036">
          <cell r="R1036">
            <v>0</v>
          </cell>
          <cell r="S1036">
            <v>0</v>
          </cell>
          <cell r="T1036">
            <v>0</v>
          </cell>
          <cell r="U1036">
            <v>0</v>
          </cell>
          <cell r="V1036">
            <v>0</v>
          </cell>
          <cell r="W1036">
            <v>0</v>
          </cell>
          <cell r="X1036">
            <v>0</v>
          </cell>
          <cell r="Y1036">
            <v>0</v>
          </cell>
          <cell r="Z1036">
            <v>0</v>
          </cell>
          <cell r="AA1036">
            <v>0</v>
          </cell>
          <cell r="AB1036">
            <v>0</v>
          </cell>
          <cell r="AC1036">
            <v>0</v>
          </cell>
          <cell r="AD1036">
            <v>0</v>
          </cell>
          <cell r="AE1036">
            <v>0</v>
          </cell>
          <cell r="AF1036">
            <v>0</v>
          </cell>
          <cell r="AG1036">
            <v>0</v>
          </cell>
          <cell r="AH1036">
            <v>0</v>
          </cell>
          <cell r="AI1036">
            <v>0</v>
          </cell>
          <cell r="AJ1036">
            <v>0</v>
          </cell>
          <cell r="AK1036">
            <v>0</v>
          </cell>
          <cell r="AL1036">
            <v>0</v>
          </cell>
          <cell r="AM1036">
            <v>0</v>
          </cell>
          <cell r="AN1036">
            <v>0</v>
          </cell>
          <cell r="AO1036">
            <v>0</v>
          </cell>
          <cell r="AR1036" t="str">
            <v>2b</v>
          </cell>
        </row>
        <row r="1037">
          <cell r="R1037">
            <v>0</v>
          </cell>
          <cell r="S1037">
            <v>0</v>
          </cell>
          <cell r="T1037">
            <v>0</v>
          </cell>
          <cell r="U1037">
            <v>0</v>
          </cell>
          <cell r="V1037">
            <v>0</v>
          </cell>
          <cell r="W1037">
            <v>0</v>
          </cell>
          <cell r="X1037">
            <v>0</v>
          </cell>
          <cell r="Y1037">
            <v>0</v>
          </cell>
          <cell r="Z1037">
            <v>0</v>
          </cell>
          <cell r="AA1037">
            <v>0</v>
          </cell>
          <cell r="AB1037">
            <v>0</v>
          </cell>
          <cell r="AC1037">
            <v>0</v>
          </cell>
          <cell r="AD1037">
            <v>0</v>
          </cell>
          <cell r="AE1037">
            <v>0</v>
          </cell>
          <cell r="AF1037">
            <v>0</v>
          </cell>
          <cell r="AG1037">
            <v>0</v>
          </cell>
          <cell r="AH1037">
            <v>0</v>
          </cell>
          <cell r="AI1037">
            <v>0</v>
          </cell>
          <cell r="AJ1037">
            <v>0</v>
          </cell>
          <cell r="AK1037">
            <v>0</v>
          </cell>
          <cell r="AL1037">
            <v>0</v>
          </cell>
          <cell r="AM1037">
            <v>0</v>
          </cell>
          <cell r="AN1037">
            <v>0</v>
          </cell>
          <cell r="AO1037">
            <v>0</v>
          </cell>
          <cell r="AR1037" t="str">
            <v>2b</v>
          </cell>
        </row>
        <row r="1038">
          <cell r="R1038">
            <v>0</v>
          </cell>
          <cell r="S1038">
            <v>0</v>
          </cell>
          <cell r="T1038">
            <v>0</v>
          </cell>
          <cell r="U1038">
            <v>0</v>
          </cell>
          <cell r="V1038">
            <v>0</v>
          </cell>
          <cell r="W1038">
            <v>0</v>
          </cell>
          <cell r="X1038">
            <v>0</v>
          </cell>
          <cell r="Y1038">
            <v>0</v>
          </cell>
          <cell r="Z1038">
            <v>0</v>
          </cell>
          <cell r="AA1038">
            <v>0</v>
          </cell>
          <cell r="AB1038">
            <v>0</v>
          </cell>
          <cell r="AC1038">
            <v>0</v>
          </cell>
          <cell r="AD1038">
            <v>0</v>
          </cell>
          <cell r="AE1038">
            <v>0</v>
          </cell>
          <cell r="AF1038">
            <v>0</v>
          </cell>
          <cell r="AG1038">
            <v>0</v>
          </cell>
          <cell r="AH1038">
            <v>0</v>
          </cell>
          <cell r="AI1038">
            <v>0</v>
          </cell>
          <cell r="AJ1038">
            <v>0</v>
          </cell>
          <cell r="AK1038">
            <v>0</v>
          </cell>
          <cell r="AL1038">
            <v>0</v>
          </cell>
          <cell r="AM1038">
            <v>0</v>
          </cell>
          <cell r="AN1038">
            <v>0</v>
          </cell>
          <cell r="AO1038">
            <v>0</v>
          </cell>
          <cell r="AR1038" t="str">
            <v>2b</v>
          </cell>
        </row>
        <row r="1039">
          <cell r="R1039">
            <v>0</v>
          </cell>
          <cell r="S1039">
            <v>0</v>
          </cell>
          <cell r="T1039">
            <v>0</v>
          </cell>
          <cell r="U1039">
            <v>0</v>
          </cell>
          <cell r="V1039">
            <v>0</v>
          </cell>
          <cell r="W1039">
            <v>0</v>
          </cell>
          <cell r="X1039">
            <v>0</v>
          </cell>
          <cell r="Y1039">
            <v>0</v>
          </cell>
          <cell r="Z1039">
            <v>0</v>
          </cell>
          <cell r="AA1039">
            <v>0</v>
          </cell>
          <cell r="AB1039">
            <v>0</v>
          </cell>
          <cell r="AC1039">
            <v>0</v>
          </cell>
          <cell r="AD1039">
            <v>0</v>
          </cell>
          <cell r="AE1039">
            <v>0</v>
          </cell>
          <cell r="AF1039">
            <v>0</v>
          </cell>
          <cell r="AG1039">
            <v>0</v>
          </cell>
          <cell r="AH1039">
            <v>0</v>
          </cell>
          <cell r="AI1039">
            <v>0</v>
          </cell>
          <cell r="AJ1039">
            <v>0</v>
          </cell>
          <cell r="AK1039">
            <v>0</v>
          </cell>
          <cell r="AL1039">
            <v>0</v>
          </cell>
          <cell r="AM1039">
            <v>0</v>
          </cell>
          <cell r="AN1039">
            <v>0</v>
          </cell>
          <cell r="AO1039">
            <v>0</v>
          </cell>
          <cell r="AR1039" t="str">
            <v>2b</v>
          </cell>
        </row>
        <row r="1040">
          <cell r="R1040">
            <v>0</v>
          </cell>
          <cell r="S1040">
            <v>0</v>
          </cell>
          <cell r="T1040">
            <v>0</v>
          </cell>
          <cell r="U1040">
            <v>0</v>
          </cell>
          <cell r="V1040">
            <v>0</v>
          </cell>
          <cell r="W1040">
            <v>0</v>
          </cell>
          <cell r="X1040">
            <v>0</v>
          </cell>
          <cell r="Y1040">
            <v>0</v>
          </cell>
          <cell r="Z1040">
            <v>0</v>
          </cell>
          <cell r="AA1040">
            <v>0</v>
          </cell>
          <cell r="AB1040">
            <v>0</v>
          </cell>
          <cell r="AC1040">
            <v>0</v>
          </cell>
          <cell r="AD1040">
            <v>0</v>
          </cell>
          <cell r="AE1040">
            <v>0</v>
          </cell>
          <cell r="AF1040">
            <v>0</v>
          </cell>
          <cell r="AG1040">
            <v>0</v>
          </cell>
          <cell r="AH1040">
            <v>0</v>
          </cell>
          <cell r="AI1040">
            <v>0</v>
          </cell>
          <cell r="AJ1040">
            <v>0</v>
          </cell>
          <cell r="AK1040">
            <v>0</v>
          </cell>
          <cell r="AL1040">
            <v>0</v>
          </cell>
          <cell r="AM1040">
            <v>0</v>
          </cell>
          <cell r="AN1040">
            <v>0</v>
          </cell>
          <cell r="AO1040">
            <v>0</v>
          </cell>
          <cell r="AR1040" t="str">
            <v>2b</v>
          </cell>
        </row>
        <row r="1041">
          <cell r="R1041">
            <v>-9890000</v>
          </cell>
          <cell r="S1041">
            <v>-10290000</v>
          </cell>
          <cell r="T1041">
            <v>0</v>
          </cell>
          <cell r="U1041">
            <v>0</v>
          </cell>
          <cell r="V1041">
            <v>0</v>
          </cell>
          <cell r="W1041">
            <v>0</v>
          </cell>
          <cell r="X1041">
            <v>0</v>
          </cell>
          <cell r="Y1041">
            <v>0</v>
          </cell>
          <cell r="Z1041">
            <v>0</v>
          </cell>
          <cell r="AA1041">
            <v>0</v>
          </cell>
          <cell r="AB1041">
            <v>0</v>
          </cell>
          <cell r="AC1041">
            <v>0</v>
          </cell>
          <cell r="AD1041">
            <v>-11341916.666666666</v>
          </cell>
          <cell r="AE1041">
            <v>-10019416.666666666</v>
          </cell>
          <cell r="AF1041">
            <v>-8844833.333333334</v>
          </cell>
          <cell r="AG1041">
            <v>-7134916.666666667</v>
          </cell>
          <cell r="AH1041">
            <v>-5496250</v>
          </cell>
          <cell r="AI1041">
            <v>-4325416.666666667</v>
          </cell>
          <cell r="AJ1041">
            <v>-3246250</v>
          </cell>
          <cell r="AK1041">
            <v>-2217083.3333333335</v>
          </cell>
          <cell r="AL1041">
            <v>-1702500</v>
          </cell>
          <cell r="AM1041">
            <v>-1692083.3333333333</v>
          </cell>
          <cell r="AN1041">
            <v>-1681666.6666666667</v>
          </cell>
          <cell r="AO1041">
            <v>-1681666.6666666667</v>
          </cell>
          <cell r="AR1041" t="str">
            <v>2b</v>
          </cell>
        </row>
        <row r="1042">
          <cell r="R1042">
            <v>-25806000</v>
          </cell>
          <cell r="S1042">
            <v>-28650000</v>
          </cell>
          <cell r="T1042">
            <v>0</v>
          </cell>
          <cell r="U1042">
            <v>0</v>
          </cell>
          <cell r="V1042">
            <v>-25000000</v>
          </cell>
          <cell r="W1042">
            <v>-5000000</v>
          </cell>
          <cell r="X1042">
            <v>0</v>
          </cell>
          <cell r="Y1042">
            <v>-5000000</v>
          </cell>
          <cell r="Z1042">
            <v>0</v>
          </cell>
          <cell r="AA1042">
            <v>-7754000</v>
          </cell>
          <cell r="AB1042">
            <v>0</v>
          </cell>
          <cell r="AC1042">
            <v>0</v>
          </cell>
          <cell r="AD1042">
            <v>-17927500</v>
          </cell>
          <cell r="AE1042">
            <v>-17075541.666666668</v>
          </cell>
          <cell r="AF1042">
            <v>-15779708.333333334</v>
          </cell>
          <cell r="AG1042">
            <v>-13778916.666666666</v>
          </cell>
          <cell r="AH1042">
            <v>-12508583.333333334</v>
          </cell>
          <cell r="AI1042">
            <v>-11886041.666666666</v>
          </cell>
          <cell r="AJ1042">
            <v>-10408000</v>
          </cell>
          <cell r="AK1042">
            <v>-8965708.333333334</v>
          </cell>
          <cell r="AL1042">
            <v>-8010083.333333333</v>
          </cell>
          <cell r="AM1042">
            <v>-7861083.333333333</v>
          </cell>
          <cell r="AN1042">
            <v>-8100833.333333333</v>
          </cell>
          <cell r="AO1042">
            <v>-8100833.333333333</v>
          </cell>
          <cell r="AR1042" t="str">
            <v>2b</v>
          </cell>
        </row>
        <row r="1043">
          <cell r="R1043">
            <v>0</v>
          </cell>
          <cell r="S1043">
            <v>0</v>
          </cell>
          <cell r="T1043">
            <v>0</v>
          </cell>
          <cell r="U1043">
            <v>0</v>
          </cell>
          <cell r="V1043">
            <v>0</v>
          </cell>
          <cell r="W1043">
            <v>0</v>
          </cell>
          <cell r="X1043">
            <v>0</v>
          </cell>
          <cell r="Y1043">
            <v>0</v>
          </cell>
          <cell r="Z1043">
            <v>0</v>
          </cell>
          <cell r="AA1043">
            <v>0</v>
          </cell>
          <cell r="AB1043">
            <v>0</v>
          </cell>
          <cell r="AC1043">
            <v>0</v>
          </cell>
          <cell r="AD1043">
            <v>0</v>
          </cell>
          <cell r="AE1043">
            <v>0</v>
          </cell>
          <cell r="AF1043">
            <v>0</v>
          </cell>
          <cell r="AG1043">
            <v>0</v>
          </cell>
          <cell r="AH1043">
            <v>0</v>
          </cell>
          <cell r="AI1043">
            <v>0</v>
          </cell>
          <cell r="AJ1043">
            <v>0</v>
          </cell>
          <cell r="AK1043">
            <v>0</v>
          </cell>
          <cell r="AL1043">
            <v>0</v>
          </cell>
          <cell r="AM1043">
            <v>0</v>
          </cell>
          <cell r="AN1043">
            <v>0</v>
          </cell>
          <cell r="AO1043">
            <v>0</v>
          </cell>
          <cell r="AR1043" t="str">
            <v>2b</v>
          </cell>
        </row>
        <row r="1044">
          <cell r="R1044">
            <v>0</v>
          </cell>
          <cell r="S1044">
            <v>0</v>
          </cell>
          <cell r="T1044">
            <v>0</v>
          </cell>
          <cell r="U1044">
            <v>0</v>
          </cell>
          <cell r="V1044">
            <v>0</v>
          </cell>
          <cell r="W1044">
            <v>0</v>
          </cell>
          <cell r="X1044">
            <v>0</v>
          </cell>
          <cell r="Y1044">
            <v>0</v>
          </cell>
          <cell r="Z1044">
            <v>0</v>
          </cell>
          <cell r="AA1044">
            <v>0</v>
          </cell>
          <cell r="AB1044">
            <v>0</v>
          </cell>
          <cell r="AC1044">
            <v>0</v>
          </cell>
          <cell r="AD1044">
            <v>0</v>
          </cell>
          <cell r="AE1044">
            <v>0</v>
          </cell>
          <cell r="AF1044">
            <v>0</v>
          </cell>
          <cell r="AG1044">
            <v>0</v>
          </cell>
          <cell r="AH1044">
            <v>0</v>
          </cell>
          <cell r="AI1044">
            <v>0</v>
          </cell>
          <cell r="AJ1044">
            <v>0</v>
          </cell>
          <cell r="AK1044">
            <v>0</v>
          </cell>
          <cell r="AL1044">
            <v>0</v>
          </cell>
          <cell r="AM1044">
            <v>0</v>
          </cell>
          <cell r="AN1044">
            <v>0</v>
          </cell>
          <cell r="AO1044">
            <v>0</v>
          </cell>
          <cell r="AR1044" t="str">
            <v>2b</v>
          </cell>
        </row>
        <row r="1045">
          <cell r="R1045">
            <v>0</v>
          </cell>
          <cell r="S1045">
            <v>0</v>
          </cell>
          <cell r="T1045">
            <v>0</v>
          </cell>
          <cell r="U1045">
            <v>0</v>
          </cell>
          <cell r="V1045">
            <v>0</v>
          </cell>
          <cell r="W1045">
            <v>0</v>
          </cell>
          <cell r="X1045">
            <v>0</v>
          </cell>
          <cell r="Y1045">
            <v>0</v>
          </cell>
          <cell r="Z1045">
            <v>0</v>
          </cell>
          <cell r="AA1045">
            <v>0</v>
          </cell>
          <cell r="AB1045">
            <v>0</v>
          </cell>
          <cell r="AC1045">
            <v>0</v>
          </cell>
          <cell r="AD1045">
            <v>0</v>
          </cell>
          <cell r="AE1045">
            <v>0</v>
          </cell>
          <cell r="AF1045">
            <v>0</v>
          </cell>
          <cell r="AG1045">
            <v>0</v>
          </cell>
          <cell r="AH1045">
            <v>0</v>
          </cell>
          <cell r="AI1045">
            <v>0</v>
          </cell>
          <cell r="AJ1045">
            <v>0</v>
          </cell>
          <cell r="AK1045">
            <v>0</v>
          </cell>
          <cell r="AL1045">
            <v>0</v>
          </cell>
          <cell r="AM1045">
            <v>0</v>
          </cell>
          <cell r="AN1045">
            <v>0</v>
          </cell>
          <cell r="AO1045">
            <v>0</v>
          </cell>
          <cell r="AR1045" t="str">
            <v>2b</v>
          </cell>
        </row>
        <row r="1046">
          <cell r="R1046">
            <v>0</v>
          </cell>
          <cell r="S1046">
            <v>-40000000</v>
          </cell>
          <cell r="T1046">
            <v>0</v>
          </cell>
          <cell r="U1046">
            <v>0</v>
          </cell>
          <cell r="V1046">
            <v>-20000000</v>
          </cell>
          <cell r="W1046">
            <v>-23100000</v>
          </cell>
          <cell r="X1046">
            <v>0</v>
          </cell>
          <cell r="Y1046">
            <v>-17600000</v>
          </cell>
          <cell r="Z1046">
            <v>0</v>
          </cell>
          <cell r="AA1046">
            <v>-53700000</v>
          </cell>
          <cell r="AB1046">
            <v>-12100000</v>
          </cell>
          <cell r="AC1046">
            <v>0</v>
          </cell>
          <cell r="AD1046">
            <v>0</v>
          </cell>
          <cell r="AE1046">
            <v>-1666666.6666666667</v>
          </cell>
          <cell r="AF1046">
            <v>-3333333.3333333335</v>
          </cell>
          <cell r="AG1046">
            <v>-3333333.3333333335</v>
          </cell>
          <cell r="AH1046">
            <v>-4166666.6666666665</v>
          </cell>
          <cell r="AI1046">
            <v>-5962500</v>
          </cell>
          <cell r="AJ1046">
            <v>-6925000</v>
          </cell>
          <cell r="AK1046">
            <v>-7658333.333333333</v>
          </cell>
          <cell r="AL1046">
            <v>-8391666.666666666</v>
          </cell>
          <cell r="AM1046">
            <v>-10629166.666666666</v>
          </cell>
          <cell r="AN1046">
            <v>-13370833.333333334</v>
          </cell>
          <cell r="AO1046">
            <v>-13875000</v>
          </cell>
          <cell r="AR1046" t="str">
            <v>2b</v>
          </cell>
        </row>
        <row r="1047">
          <cell r="R1047">
            <v>0</v>
          </cell>
          <cell r="S1047">
            <v>0</v>
          </cell>
          <cell r="T1047">
            <v>0</v>
          </cell>
          <cell r="U1047">
            <v>0</v>
          </cell>
          <cell r="V1047">
            <v>0</v>
          </cell>
          <cell r="W1047">
            <v>0</v>
          </cell>
          <cell r="X1047">
            <v>0</v>
          </cell>
          <cell r="Y1047">
            <v>0</v>
          </cell>
          <cell r="Z1047">
            <v>0</v>
          </cell>
          <cell r="AA1047">
            <v>0</v>
          </cell>
          <cell r="AB1047">
            <v>0</v>
          </cell>
          <cell r="AC1047">
            <v>0</v>
          </cell>
          <cell r="AD1047">
            <v>0</v>
          </cell>
          <cell r="AE1047">
            <v>0</v>
          </cell>
          <cell r="AF1047">
            <v>0</v>
          </cell>
          <cell r="AG1047">
            <v>0</v>
          </cell>
          <cell r="AH1047">
            <v>0</v>
          </cell>
          <cell r="AI1047">
            <v>0</v>
          </cell>
          <cell r="AJ1047">
            <v>0</v>
          </cell>
          <cell r="AK1047">
            <v>0</v>
          </cell>
          <cell r="AL1047">
            <v>0</v>
          </cell>
          <cell r="AM1047">
            <v>0</v>
          </cell>
          <cell r="AN1047">
            <v>0</v>
          </cell>
          <cell r="AO1047">
            <v>0</v>
          </cell>
          <cell r="AR1047" t="str">
            <v>2b</v>
          </cell>
        </row>
        <row r="1048">
          <cell r="R1048">
            <v>0</v>
          </cell>
          <cell r="S1048">
            <v>0</v>
          </cell>
          <cell r="T1048">
            <v>0</v>
          </cell>
          <cell r="U1048">
            <v>0</v>
          </cell>
          <cell r="V1048">
            <v>0</v>
          </cell>
          <cell r="W1048">
            <v>0</v>
          </cell>
          <cell r="X1048">
            <v>0</v>
          </cell>
          <cell r="Y1048">
            <v>0</v>
          </cell>
          <cell r="Z1048">
            <v>0</v>
          </cell>
          <cell r="AA1048">
            <v>0</v>
          </cell>
          <cell r="AB1048">
            <v>0</v>
          </cell>
          <cell r="AC1048">
            <v>0</v>
          </cell>
          <cell r="AD1048">
            <v>0</v>
          </cell>
          <cell r="AE1048">
            <v>0</v>
          </cell>
          <cell r="AF1048">
            <v>0</v>
          </cell>
          <cell r="AG1048">
            <v>0</v>
          </cell>
          <cell r="AH1048">
            <v>0</v>
          </cell>
          <cell r="AI1048">
            <v>0</v>
          </cell>
          <cell r="AJ1048">
            <v>0</v>
          </cell>
          <cell r="AK1048">
            <v>0</v>
          </cell>
          <cell r="AL1048">
            <v>0</v>
          </cell>
          <cell r="AM1048">
            <v>0</v>
          </cell>
          <cell r="AN1048">
            <v>0</v>
          </cell>
          <cell r="AO1048">
            <v>0</v>
          </cell>
          <cell r="AR1048" t="str">
            <v>2b</v>
          </cell>
        </row>
        <row r="1049">
          <cell r="R1049">
            <v>0</v>
          </cell>
          <cell r="S1049">
            <v>0</v>
          </cell>
          <cell r="T1049">
            <v>0</v>
          </cell>
          <cell r="U1049">
            <v>0</v>
          </cell>
          <cell r="V1049">
            <v>0</v>
          </cell>
          <cell r="W1049">
            <v>0</v>
          </cell>
          <cell r="X1049">
            <v>0</v>
          </cell>
          <cell r="Y1049">
            <v>0</v>
          </cell>
          <cell r="Z1049">
            <v>0</v>
          </cell>
          <cell r="AA1049">
            <v>0</v>
          </cell>
          <cell r="AB1049">
            <v>0</v>
          </cell>
          <cell r="AC1049">
            <v>0</v>
          </cell>
          <cell r="AD1049">
            <v>0</v>
          </cell>
          <cell r="AE1049">
            <v>0</v>
          </cell>
          <cell r="AF1049">
            <v>0</v>
          </cell>
          <cell r="AG1049">
            <v>0</v>
          </cell>
          <cell r="AH1049">
            <v>0</v>
          </cell>
          <cell r="AI1049">
            <v>0</v>
          </cell>
          <cell r="AJ1049">
            <v>0</v>
          </cell>
          <cell r="AK1049">
            <v>0</v>
          </cell>
          <cell r="AL1049">
            <v>0</v>
          </cell>
          <cell r="AM1049">
            <v>0</v>
          </cell>
          <cell r="AN1049">
            <v>0</v>
          </cell>
          <cell r="AO1049">
            <v>0</v>
          </cell>
          <cell r="AR1049" t="str">
            <v>2b</v>
          </cell>
        </row>
        <row r="1050">
          <cell r="R1050">
            <v>0</v>
          </cell>
          <cell r="S1050">
            <v>0</v>
          </cell>
          <cell r="T1050">
            <v>0</v>
          </cell>
          <cell r="U1050">
            <v>0</v>
          </cell>
          <cell r="V1050">
            <v>0</v>
          </cell>
          <cell r="W1050">
            <v>0</v>
          </cell>
          <cell r="X1050">
            <v>0</v>
          </cell>
          <cell r="Y1050">
            <v>0</v>
          </cell>
          <cell r="Z1050">
            <v>0</v>
          </cell>
          <cell r="AA1050">
            <v>0</v>
          </cell>
          <cell r="AB1050">
            <v>0</v>
          </cell>
          <cell r="AC1050">
            <v>0</v>
          </cell>
          <cell r="AD1050">
            <v>0</v>
          </cell>
          <cell r="AE1050">
            <v>0</v>
          </cell>
          <cell r="AF1050">
            <v>0</v>
          </cell>
          <cell r="AG1050">
            <v>0</v>
          </cell>
          <cell r="AH1050">
            <v>0</v>
          </cell>
          <cell r="AI1050">
            <v>0</v>
          </cell>
          <cell r="AJ1050">
            <v>0</v>
          </cell>
          <cell r="AK1050">
            <v>0</v>
          </cell>
          <cell r="AL1050">
            <v>0</v>
          </cell>
          <cell r="AM1050">
            <v>0</v>
          </cell>
          <cell r="AN1050">
            <v>0</v>
          </cell>
          <cell r="AO1050">
            <v>0</v>
          </cell>
          <cell r="AR1050" t="str">
            <v>2b</v>
          </cell>
        </row>
        <row r="1051">
          <cell r="R1051">
            <v>0</v>
          </cell>
          <cell r="S1051">
            <v>0</v>
          </cell>
          <cell r="T1051">
            <v>0</v>
          </cell>
          <cell r="U1051">
            <v>0</v>
          </cell>
          <cell r="V1051">
            <v>0</v>
          </cell>
          <cell r="W1051">
            <v>0</v>
          </cell>
          <cell r="X1051">
            <v>0</v>
          </cell>
          <cell r="Y1051">
            <v>0</v>
          </cell>
          <cell r="Z1051">
            <v>0</v>
          </cell>
          <cell r="AA1051">
            <v>0</v>
          </cell>
          <cell r="AB1051">
            <v>0</v>
          </cell>
          <cell r="AC1051">
            <v>0</v>
          </cell>
          <cell r="AD1051">
            <v>0</v>
          </cell>
          <cell r="AE1051">
            <v>0</v>
          </cell>
          <cell r="AF1051">
            <v>0</v>
          </cell>
          <cell r="AG1051">
            <v>0</v>
          </cell>
          <cell r="AH1051">
            <v>0</v>
          </cell>
          <cell r="AI1051">
            <v>0</v>
          </cell>
          <cell r="AJ1051">
            <v>0</v>
          </cell>
          <cell r="AK1051">
            <v>0</v>
          </cell>
          <cell r="AL1051">
            <v>0</v>
          </cell>
          <cell r="AM1051">
            <v>0</v>
          </cell>
          <cell r="AN1051">
            <v>0</v>
          </cell>
          <cell r="AO1051">
            <v>0</v>
          </cell>
          <cell r="AR1051" t="str">
            <v>2b</v>
          </cell>
        </row>
        <row r="1052">
          <cell r="R1052">
            <v>0</v>
          </cell>
          <cell r="S1052">
            <v>0</v>
          </cell>
          <cell r="T1052">
            <v>0</v>
          </cell>
          <cell r="U1052">
            <v>0</v>
          </cell>
          <cell r="V1052">
            <v>0</v>
          </cell>
          <cell r="W1052">
            <v>0</v>
          </cell>
          <cell r="X1052">
            <v>0</v>
          </cell>
          <cell r="Y1052">
            <v>0</v>
          </cell>
          <cell r="Z1052">
            <v>0</v>
          </cell>
          <cell r="AA1052">
            <v>0</v>
          </cell>
          <cell r="AB1052">
            <v>0</v>
          </cell>
          <cell r="AC1052">
            <v>0</v>
          </cell>
          <cell r="AD1052">
            <v>0</v>
          </cell>
          <cell r="AE1052">
            <v>0</v>
          </cell>
          <cell r="AF1052">
            <v>0</v>
          </cell>
          <cell r="AG1052">
            <v>0</v>
          </cell>
          <cell r="AH1052">
            <v>0</v>
          </cell>
          <cell r="AI1052">
            <v>0</v>
          </cell>
          <cell r="AJ1052">
            <v>0</v>
          </cell>
          <cell r="AK1052">
            <v>0</v>
          </cell>
          <cell r="AL1052">
            <v>0</v>
          </cell>
          <cell r="AM1052">
            <v>0</v>
          </cell>
          <cell r="AN1052">
            <v>0</v>
          </cell>
          <cell r="AO1052">
            <v>0</v>
          </cell>
          <cell r="AR1052" t="str">
            <v>2b</v>
          </cell>
        </row>
        <row r="1053">
          <cell r="R1053">
            <v>0</v>
          </cell>
          <cell r="S1053">
            <v>0</v>
          </cell>
          <cell r="T1053">
            <v>0</v>
          </cell>
          <cell r="U1053">
            <v>0</v>
          </cell>
          <cell r="V1053">
            <v>0</v>
          </cell>
          <cell r="W1053">
            <v>0</v>
          </cell>
          <cell r="X1053">
            <v>0</v>
          </cell>
          <cell r="Y1053">
            <v>0</v>
          </cell>
          <cell r="Z1053">
            <v>0</v>
          </cell>
          <cell r="AA1053">
            <v>0</v>
          </cell>
          <cell r="AB1053">
            <v>0</v>
          </cell>
          <cell r="AC1053">
            <v>0</v>
          </cell>
          <cell r="AD1053">
            <v>0</v>
          </cell>
          <cell r="AE1053">
            <v>0</v>
          </cell>
          <cell r="AF1053">
            <v>0</v>
          </cell>
          <cell r="AG1053">
            <v>0</v>
          </cell>
          <cell r="AH1053">
            <v>0</v>
          </cell>
          <cell r="AI1053">
            <v>0</v>
          </cell>
          <cell r="AJ1053">
            <v>0</v>
          </cell>
          <cell r="AK1053">
            <v>0</v>
          </cell>
          <cell r="AL1053">
            <v>0</v>
          </cell>
          <cell r="AM1053">
            <v>0</v>
          </cell>
          <cell r="AN1053">
            <v>0</v>
          </cell>
          <cell r="AO1053">
            <v>0</v>
          </cell>
          <cell r="AR1053" t="str">
            <v>2b</v>
          </cell>
        </row>
        <row r="1054">
          <cell r="R1054">
            <v>0</v>
          </cell>
          <cell r="S1054">
            <v>0</v>
          </cell>
          <cell r="T1054">
            <v>0</v>
          </cell>
          <cell r="U1054">
            <v>0</v>
          </cell>
          <cell r="V1054">
            <v>0</v>
          </cell>
          <cell r="W1054">
            <v>0</v>
          </cell>
          <cell r="X1054">
            <v>0</v>
          </cell>
          <cell r="Y1054">
            <v>0</v>
          </cell>
          <cell r="Z1054">
            <v>0</v>
          </cell>
          <cell r="AA1054">
            <v>0</v>
          </cell>
          <cell r="AB1054">
            <v>0</v>
          </cell>
          <cell r="AC1054">
            <v>0</v>
          </cell>
          <cell r="AD1054">
            <v>0</v>
          </cell>
          <cell r="AE1054">
            <v>0</v>
          </cell>
          <cell r="AF1054">
            <v>0</v>
          </cell>
          <cell r="AG1054">
            <v>0</v>
          </cell>
          <cell r="AH1054">
            <v>0</v>
          </cell>
          <cell r="AI1054">
            <v>0</v>
          </cell>
          <cell r="AJ1054">
            <v>0</v>
          </cell>
          <cell r="AK1054">
            <v>0</v>
          </cell>
          <cell r="AL1054">
            <v>0</v>
          </cell>
          <cell r="AM1054">
            <v>0</v>
          </cell>
          <cell r="AN1054">
            <v>0</v>
          </cell>
          <cell r="AO1054">
            <v>0</v>
          </cell>
          <cell r="AR1054" t="str">
            <v>2b</v>
          </cell>
        </row>
        <row r="1055">
          <cell r="R1055">
            <v>-3159040.81</v>
          </cell>
          <cell r="S1055">
            <v>-3479990.86</v>
          </cell>
          <cell r="T1055">
            <v>-3747425.13</v>
          </cell>
          <cell r="U1055">
            <v>-2666105.0699999998</v>
          </cell>
          <cell r="V1055">
            <v>-2653173.46</v>
          </cell>
          <cell r="W1055">
            <v>-3335157.95</v>
          </cell>
          <cell r="X1055">
            <v>-3584248.01</v>
          </cell>
          <cell r="Y1055">
            <v>-4864062.66</v>
          </cell>
          <cell r="Z1055">
            <v>-4046811.36</v>
          </cell>
          <cell r="AA1055">
            <v>-3143113.5</v>
          </cell>
          <cell r="AB1055">
            <v>-3410251.7</v>
          </cell>
          <cell r="AC1055">
            <v>-3824153.86</v>
          </cell>
          <cell r="AD1055">
            <v>-2879534.0233333339</v>
          </cell>
          <cell r="AE1055">
            <v>-2943534.34</v>
          </cell>
          <cell r="AF1055">
            <v>-3007168.6091666664</v>
          </cell>
          <cell r="AG1055">
            <v>-3053659.98875</v>
          </cell>
          <cell r="AH1055">
            <v>-3087703.1108333333</v>
          </cell>
          <cell r="AI1055">
            <v>-3138135.9241666663</v>
          </cell>
          <cell r="AJ1055">
            <v>-3197924.2095833328</v>
          </cell>
          <cell r="AK1055">
            <v>-3298137.4275000002</v>
          </cell>
          <cell r="AL1055">
            <v>-3397294.0829166672</v>
          </cell>
          <cell r="AM1055">
            <v>-3432292.2395833326</v>
          </cell>
          <cell r="AN1055">
            <v>-3445849.4024999999</v>
          </cell>
          <cell r="AO1055">
            <v>-3471512.4970833338</v>
          </cell>
          <cell r="AR1055" t="str">
            <v>50b</v>
          </cell>
        </row>
        <row r="1056">
          <cell r="R1056">
            <v>-7862407.7699999996</v>
          </cell>
          <cell r="S1056">
            <v>-4137880.7</v>
          </cell>
          <cell r="T1056">
            <v>-5038963.1399999997</v>
          </cell>
          <cell r="U1056">
            <v>-5821998.9000000004</v>
          </cell>
          <cell r="V1056">
            <v>-15688503.84</v>
          </cell>
          <cell r="W1056">
            <v>-15145541.130000001</v>
          </cell>
          <cell r="X1056">
            <v>-7152401.8399999999</v>
          </cell>
          <cell r="Y1056">
            <v>-6735119.75</v>
          </cell>
          <cell r="Z1056">
            <v>-1315227.45</v>
          </cell>
          <cell r="AA1056">
            <v>-5398174.2599999998</v>
          </cell>
          <cell r="AB1056">
            <v>-8487966.0500000007</v>
          </cell>
          <cell r="AC1056">
            <v>-9038439.7200000007</v>
          </cell>
          <cell r="AD1056">
            <v>-5303868.5554166669</v>
          </cell>
          <cell r="AE1056">
            <v>-5449491.4933333332</v>
          </cell>
          <cell r="AF1056">
            <v>-5430588.2416666672</v>
          </cell>
          <cell r="AG1056">
            <v>-5488336.9820833346</v>
          </cell>
          <cell r="AH1056">
            <v>-6009348.2283333344</v>
          </cell>
          <cell r="AI1056">
            <v>-6902881.0350000011</v>
          </cell>
          <cell r="AJ1056">
            <v>-7273234.793333333</v>
          </cell>
          <cell r="AK1056">
            <v>-7288957.8779166667</v>
          </cell>
          <cell r="AL1056">
            <v>-7133387.5049999999</v>
          </cell>
          <cell r="AM1056">
            <v>-6963472.5137500009</v>
          </cell>
          <cell r="AN1056">
            <v>-7201149.0612500003</v>
          </cell>
          <cell r="AO1056">
            <v>-7512468.7683333335</v>
          </cell>
          <cell r="AR1056" t="str">
            <v>50b</v>
          </cell>
        </row>
        <row r="1057">
          <cell r="R1057">
            <v>-549231.62</v>
          </cell>
          <cell r="S1057">
            <v>-1007242.16</v>
          </cell>
          <cell r="T1057">
            <v>-804692.95</v>
          </cell>
          <cell r="U1057">
            <v>-877227.04</v>
          </cell>
          <cell r="V1057">
            <v>-852315.41</v>
          </cell>
          <cell r="W1057">
            <v>-704771.38</v>
          </cell>
          <cell r="X1057">
            <v>-861405.96</v>
          </cell>
          <cell r="Y1057">
            <v>-799610.28</v>
          </cell>
          <cell r="Z1057">
            <v>-843691.79</v>
          </cell>
          <cell r="AA1057">
            <v>-845690.3</v>
          </cell>
          <cell r="AB1057">
            <v>-831159.62</v>
          </cell>
          <cell r="AC1057">
            <v>-363225.01</v>
          </cell>
          <cell r="AD1057">
            <v>-861366.10541666672</v>
          </cell>
          <cell r="AE1057">
            <v>-857423.30000000016</v>
          </cell>
          <cell r="AF1057">
            <v>-860968.17541666667</v>
          </cell>
          <cell r="AG1057">
            <v>-859895.01624999999</v>
          </cell>
          <cell r="AH1057">
            <v>-866375.35333333351</v>
          </cell>
          <cell r="AI1057">
            <v>-867538.25166666659</v>
          </cell>
          <cell r="AJ1057">
            <v>-850602.93083333352</v>
          </cell>
          <cell r="AK1057">
            <v>-842305.92249999999</v>
          </cell>
          <cell r="AL1057">
            <v>-852030.91500000004</v>
          </cell>
          <cell r="AM1057">
            <v>-845162.44666666677</v>
          </cell>
          <cell r="AN1057">
            <v>-806042.57916666672</v>
          </cell>
          <cell r="AO1057">
            <v>-778355.38499999989</v>
          </cell>
          <cell r="AR1057" t="str">
            <v>50a</v>
          </cell>
        </row>
        <row r="1058">
          <cell r="R1058">
            <v>-3530724</v>
          </cell>
          <cell r="S1058">
            <v>-3436233</v>
          </cell>
          <cell r="T1058">
            <v>-3419879</v>
          </cell>
          <cell r="U1058">
            <v>-3468655</v>
          </cell>
          <cell r="V1058">
            <v>-3012415</v>
          </cell>
          <cell r="W1058">
            <v>-3529195</v>
          </cell>
          <cell r="X1058">
            <v>-3521495</v>
          </cell>
          <cell r="Y1058">
            <v>-3546162</v>
          </cell>
          <cell r="Z1058">
            <v>-3502512</v>
          </cell>
          <cell r="AA1058">
            <v>-3541073</v>
          </cell>
          <cell r="AB1058">
            <v>-3540379</v>
          </cell>
          <cell r="AC1058">
            <v>-3782412</v>
          </cell>
          <cell r="AD1058">
            <v>-3426580.875</v>
          </cell>
          <cell r="AE1058">
            <v>-3432660.875</v>
          </cell>
          <cell r="AF1058">
            <v>-3429010.4166666665</v>
          </cell>
          <cell r="AG1058">
            <v>-3422687.1666666665</v>
          </cell>
          <cell r="AH1058">
            <v>-3408604.4166666665</v>
          </cell>
          <cell r="AI1058">
            <v>-3399057.6666666665</v>
          </cell>
          <cell r="AJ1058">
            <v>-3411692.25</v>
          </cell>
          <cell r="AK1058">
            <v>-3413807.8333333335</v>
          </cell>
          <cell r="AL1058">
            <v>-3418143</v>
          </cell>
          <cell r="AM1058">
            <v>-3433771.9583333335</v>
          </cell>
          <cell r="AN1058">
            <v>-3445513.9583333335</v>
          </cell>
          <cell r="AO1058">
            <v>-3467845.0416666665</v>
          </cell>
          <cell r="AR1058" t="str">
            <v>50b</v>
          </cell>
        </row>
        <row r="1059">
          <cell r="R1059">
            <v>-4861948.4000000004</v>
          </cell>
          <cell r="S1059">
            <v>-5503514.3899999997</v>
          </cell>
          <cell r="T1059">
            <v>-5847232.4000000004</v>
          </cell>
          <cell r="U1059">
            <v>-7432497.5099999998</v>
          </cell>
          <cell r="V1059">
            <v>-5453128.1699999999</v>
          </cell>
          <cell r="W1059">
            <v>-6113703.5899999999</v>
          </cell>
          <cell r="X1059">
            <v>-6658465.9299999997</v>
          </cell>
          <cell r="Y1059">
            <v>-5757644.2000000002</v>
          </cell>
          <cell r="Z1059">
            <v>-6376982.5</v>
          </cell>
          <cell r="AA1059">
            <v>-7380168.0099999998</v>
          </cell>
          <cell r="AB1059">
            <v>-6013509.0899999999</v>
          </cell>
          <cell r="AC1059">
            <v>-6234120.7999999998</v>
          </cell>
          <cell r="AD1059">
            <v>-9601945.8012500014</v>
          </cell>
          <cell r="AE1059">
            <v>-9225108.5200000014</v>
          </cell>
          <cell r="AF1059">
            <v>-8856197.1245833356</v>
          </cell>
          <cell r="AG1059">
            <v>-8534718.2125000004</v>
          </cell>
          <cell r="AH1059">
            <v>-8193561.4929166688</v>
          </cell>
          <cell r="AI1059">
            <v>-7791620.6904166667</v>
          </cell>
          <cell r="AJ1059">
            <v>-7419494.8266666671</v>
          </cell>
          <cell r="AK1059">
            <v>-7040737.0300000003</v>
          </cell>
          <cell r="AL1059">
            <v>-6647728.0066666668</v>
          </cell>
          <cell r="AM1059">
            <v>-6282681.205000001</v>
          </cell>
          <cell r="AN1059">
            <v>-6093924.1604166664</v>
          </cell>
          <cell r="AO1059">
            <v>-6104650.2787499996</v>
          </cell>
          <cell r="AR1059" t="str">
            <v>50b</v>
          </cell>
        </row>
        <row r="1060">
          <cell r="R1060">
            <v>-27711257.57</v>
          </cell>
          <cell r="S1060">
            <v>-27698354.420000002</v>
          </cell>
          <cell r="T1060">
            <v>-26420338.140000001</v>
          </cell>
          <cell r="U1060">
            <v>-17444278.98</v>
          </cell>
          <cell r="V1060">
            <v>-11775162.41</v>
          </cell>
          <cell r="W1060">
            <v>-12447673.52</v>
          </cell>
          <cell r="X1060">
            <v>-16418574.02</v>
          </cell>
          <cell r="Y1060">
            <v>-13876406.68</v>
          </cell>
          <cell r="Z1060">
            <v>-16388298.68</v>
          </cell>
          <cell r="AA1060">
            <v>-18441294.41</v>
          </cell>
          <cell r="AB1060">
            <v>-22452301.280000001</v>
          </cell>
          <cell r="AC1060">
            <v>-28589962.93</v>
          </cell>
          <cell r="AD1060">
            <v>-15607256.573750002</v>
          </cell>
          <cell r="AE1060">
            <v>-16515173.89875</v>
          </cell>
          <cell r="AF1060">
            <v>-17355491.180416666</v>
          </cell>
          <cell r="AG1060">
            <v>-17675011.995416667</v>
          </cell>
          <cell r="AH1060">
            <v>-17457495.10083333</v>
          </cell>
          <cell r="AI1060">
            <v>-17266464.069999997</v>
          </cell>
          <cell r="AJ1060">
            <v>-17530420.90625</v>
          </cell>
          <cell r="AK1060">
            <v>-17942989.766666666</v>
          </cell>
          <cell r="AL1060">
            <v>-18241102.773333333</v>
          </cell>
          <cell r="AM1060">
            <v>-18754919.859583337</v>
          </cell>
          <cell r="AN1060">
            <v>-19374160.795833338</v>
          </cell>
          <cell r="AO1060">
            <v>-19802056.689583335</v>
          </cell>
          <cell r="AR1060" t="str">
            <v>50b</v>
          </cell>
        </row>
        <row r="1061">
          <cell r="R1061">
            <v>-31089.86</v>
          </cell>
          <cell r="S1061">
            <v>-1841785.87</v>
          </cell>
          <cell r="T1061">
            <v>-1668023.96</v>
          </cell>
          <cell r="U1061">
            <v>256495.28</v>
          </cell>
          <cell r="V1061">
            <v>-18388.25</v>
          </cell>
          <cell r="W1061">
            <v>-13489.72</v>
          </cell>
          <cell r="X1061">
            <v>279226.64</v>
          </cell>
          <cell r="Y1061">
            <v>1984271.05</v>
          </cell>
          <cell r="Z1061">
            <v>-1736932.53</v>
          </cell>
          <cell r="AA1061">
            <v>271344.27</v>
          </cell>
          <cell r="AB1061">
            <v>31211.38</v>
          </cell>
          <cell r="AC1061">
            <v>-14355.75</v>
          </cell>
          <cell r="AD1061">
            <v>-608165.25583333336</v>
          </cell>
          <cell r="AE1061">
            <v>-683833.37750000006</v>
          </cell>
          <cell r="AF1061">
            <v>-754495.41458333342</v>
          </cell>
          <cell r="AG1061">
            <v>-670897.7845833333</v>
          </cell>
          <cell r="AH1061">
            <v>-588789.07958333322</v>
          </cell>
          <cell r="AI1061">
            <v>-583057.05791666661</v>
          </cell>
          <cell r="AJ1061">
            <v>-564910.7304166666</v>
          </cell>
          <cell r="AK1061">
            <v>-391047.31166666659</v>
          </cell>
          <cell r="AL1061">
            <v>-234392.89125000002</v>
          </cell>
          <cell r="AM1061">
            <v>-224573.5275</v>
          </cell>
          <cell r="AN1061">
            <v>-211092.9245833334</v>
          </cell>
          <cell r="AO1061">
            <v>-208903.62583333338</v>
          </cell>
          <cell r="AR1061" t="str">
            <v>50a</v>
          </cell>
        </row>
        <row r="1062">
          <cell r="R1062">
            <v>-26087978.879999999</v>
          </cell>
          <cell r="S1062">
            <v>-21611129.890000001</v>
          </cell>
          <cell r="T1062">
            <v>-21767062.359999999</v>
          </cell>
          <cell r="U1062">
            <v>-17397380.879999999</v>
          </cell>
          <cell r="V1062">
            <v>-11663936.41</v>
          </cell>
          <cell r="W1062">
            <v>-16228115.32</v>
          </cell>
          <cell r="X1062">
            <v>-22532512.989999998</v>
          </cell>
          <cell r="Y1062">
            <v>-23439027.940000001</v>
          </cell>
          <cell r="Z1062">
            <v>-25385157.449999999</v>
          </cell>
          <cell r="AA1062">
            <v>-24149024.370000001</v>
          </cell>
          <cell r="AB1062">
            <v>-24266951.73</v>
          </cell>
          <cell r="AC1062">
            <v>-24932243.449999999</v>
          </cell>
          <cell r="AD1062">
            <v>-23487269.564999998</v>
          </cell>
          <cell r="AE1062">
            <v>-23161780.980416667</v>
          </cell>
          <cell r="AF1062">
            <v>-22537147.411666665</v>
          </cell>
          <cell r="AG1062">
            <v>-22127131.548333332</v>
          </cell>
          <cell r="AH1062">
            <v>-22174112.429166667</v>
          </cell>
          <cell r="AI1062">
            <v>-22328207.273750003</v>
          </cell>
          <cell r="AJ1062">
            <v>-22373779.569999997</v>
          </cell>
          <cell r="AK1062">
            <v>-22362846.515000001</v>
          </cell>
          <cell r="AL1062">
            <v>-22316376.086666666</v>
          </cell>
          <cell r="AM1062">
            <v>-22129802.533333331</v>
          </cell>
          <cell r="AN1062">
            <v>-21828595.451666668</v>
          </cell>
          <cell r="AO1062">
            <v>-21643524.125833329</v>
          </cell>
          <cell r="AR1062" t="str">
            <v>50b</v>
          </cell>
        </row>
        <row r="1063">
          <cell r="R1063">
            <v>-162592.31</v>
          </cell>
          <cell r="S1063">
            <v>-162166.17000000001</v>
          </cell>
          <cell r="T1063">
            <v>-157879.29</v>
          </cell>
          <cell r="U1063">
            <v>-147808.34</v>
          </cell>
          <cell r="V1063">
            <v>-632360.88</v>
          </cell>
          <cell r="W1063">
            <v>-585843.56000000006</v>
          </cell>
          <cell r="X1063">
            <v>-490275.06</v>
          </cell>
          <cell r="Y1063">
            <v>-748542.4</v>
          </cell>
          <cell r="Z1063">
            <v>-812292.08</v>
          </cell>
          <cell r="AA1063">
            <v>-524983.04000000004</v>
          </cell>
          <cell r="AB1063">
            <v>-577383.93999999994</v>
          </cell>
          <cell r="AC1063">
            <v>-620198.94999999995</v>
          </cell>
          <cell r="AD1063">
            <v>-155207.82416666669</v>
          </cell>
          <cell r="AE1063">
            <v>-155975.45583333331</v>
          </cell>
          <cell r="AF1063">
            <v>-156392.60250000001</v>
          </cell>
          <cell r="AG1063">
            <v>-156442.23958333334</v>
          </cell>
          <cell r="AH1063">
            <v>-176560.67041666666</v>
          </cell>
          <cell r="AI1063">
            <v>-214820.43208333338</v>
          </cell>
          <cell r="AJ1063">
            <v>-246478.04250000001</v>
          </cell>
          <cell r="AK1063">
            <v>-283947.24875000003</v>
          </cell>
          <cell r="AL1063">
            <v>-334605.22833333333</v>
          </cell>
          <cell r="AM1063">
            <v>-377115.44791666669</v>
          </cell>
          <cell r="AN1063">
            <v>-411232.09583333338</v>
          </cell>
          <cell r="AO1063">
            <v>-449042.90750000003</v>
          </cell>
          <cell r="AR1063" t="str">
            <v>50b</v>
          </cell>
        </row>
        <row r="1064">
          <cell r="AC1064">
            <v>-500000</v>
          </cell>
          <cell r="AO1064">
            <v>-20833.333333333332</v>
          </cell>
          <cell r="AR1064" t="str">
            <v>50a</v>
          </cell>
        </row>
        <row r="1065">
          <cell r="R1065">
            <v>-174755.16</v>
          </cell>
          <cell r="S1065">
            <v>-174402.25</v>
          </cell>
          <cell r="T1065">
            <v>-172461.69</v>
          </cell>
          <cell r="U1065">
            <v>-133164.22</v>
          </cell>
          <cell r="V1065">
            <v>-133164.22</v>
          </cell>
          <cell r="W1065">
            <v>-133164.22</v>
          </cell>
          <cell r="X1065">
            <v>-133164.22</v>
          </cell>
          <cell r="Y1065">
            <v>-133164.22</v>
          </cell>
          <cell r="Z1065">
            <v>-133164.22</v>
          </cell>
          <cell r="AA1065">
            <v>-102076.53</v>
          </cell>
          <cell r="AB1065">
            <v>-176901.95</v>
          </cell>
          <cell r="AC1065">
            <v>-99959.89</v>
          </cell>
          <cell r="AD1065">
            <v>-195981.02708333332</v>
          </cell>
          <cell r="AE1065">
            <v>-192446.19833333333</v>
          </cell>
          <cell r="AF1065">
            <v>-188869.9329166667</v>
          </cell>
          <cell r="AG1065">
            <v>-186846.38916666666</v>
          </cell>
          <cell r="AH1065">
            <v>-179976.64916666667</v>
          </cell>
          <cell r="AI1065">
            <v>-173106.90916666665</v>
          </cell>
          <cell r="AJ1065">
            <v>-169445.97083333333</v>
          </cell>
          <cell r="AK1065">
            <v>-165829.85416666666</v>
          </cell>
          <cell r="AL1065">
            <v>-162258.55916666667</v>
          </cell>
          <cell r="AM1065">
            <v>-157391.94375000001</v>
          </cell>
          <cell r="AN1065">
            <v>-151138.93208333335</v>
          </cell>
          <cell r="AO1065">
            <v>-144797.72708333333</v>
          </cell>
          <cell r="AR1065" t="str">
            <v>50b</v>
          </cell>
        </row>
        <row r="1066">
          <cell r="R1066">
            <v>-65462.38</v>
          </cell>
          <cell r="S1066">
            <v>-51386.28</v>
          </cell>
          <cell r="T1066">
            <v>-50762.13</v>
          </cell>
          <cell r="U1066">
            <v>-37249.29</v>
          </cell>
          <cell r="V1066">
            <v>-33737.599999999999</v>
          </cell>
          <cell r="W1066">
            <v>-32250.65</v>
          </cell>
          <cell r="X1066">
            <v>-37277.67</v>
          </cell>
          <cell r="Y1066">
            <v>-41163.93</v>
          </cell>
          <cell r="Z1066">
            <v>-46154.15</v>
          </cell>
          <cell r="AA1066">
            <v>-47272.9</v>
          </cell>
          <cell r="AB1066">
            <v>-53639.71</v>
          </cell>
          <cell r="AC1066">
            <v>-72406.600000000006</v>
          </cell>
          <cell r="AD1066">
            <v>-64493.045833333337</v>
          </cell>
          <cell r="AE1066">
            <v>-64168.416250000002</v>
          </cell>
          <cell r="AF1066">
            <v>-61434.01875000001</v>
          </cell>
          <cell r="AG1066">
            <v>-55963.724999999999</v>
          </cell>
          <cell r="AH1066">
            <v>-52554.011666666665</v>
          </cell>
          <cell r="AI1066">
            <v>-51676.076666666668</v>
          </cell>
          <cell r="AJ1066">
            <v>-50906.798750000009</v>
          </cell>
          <cell r="AK1066">
            <v>-50378.02874999999</v>
          </cell>
          <cell r="AL1066">
            <v>-50056.570833333331</v>
          </cell>
          <cell r="AM1066">
            <v>-49493.361249999994</v>
          </cell>
          <cell r="AN1066">
            <v>-48715.324166666665</v>
          </cell>
          <cell r="AO1066">
            <v>-47880.896666666667</v>
          </cell>
          <cell r="AR1066" t="str">
            <v>50a</v>
          </cell>
        </row>
        <row r="1067">
          <cell r="R1067">
            <v>-21925.06</v>
          </cell>
          <cell r="S1067">
            <v>-6738.58</v>
          </cell>
          <cell r="T1067">
            <v>-2514.06</v>
          </cell>
          <cell r="U1067">
            <v>-351286.06</v>
          </cell>
          <cell r="V1067">
            <v>-11016.65</v>
          </cell>
          <cell r="W1067">
            <v>-10635.02</v>
          </cell>
          <cell r="X1067">
            <v>-13618.96</v>
          </cell>
          <cell r="Y1067">
            <v>-136239.1</v>
          </cell>
          <cell r="Z1067">
            <v>-85210.96</v>
          </cell>
          <cell r="AA1067">
            <v>-17832.919999999998</v>
          </cell>
          <cell r="AB1067">
            <v>-3418.27</v>
          </cell>
          <cell r="AC1067">
            <v>-19442.48</v>
          </cell>
          <cell r="AD1067">
            <v>-33866.82166666667</v>
          </cell>
          <cell r="AE1067">
            <v>-33370.28875</v>
          </cell>
          <cell r="AF1067">
            <v>-31941.02791666667</v>
          </cell>
          <cell r="AG1067">
            <v>-42477.972916666673</v>
          </cell>
          <cell r="AH1067">
            <v>-48298.189583333333</v>
          </cell>
          <cell r="AI1067">
            <v>-41391.842083333337</v>
          </cell>
          <cell r="AJ1067">
            <v>-39497.14375000001</v>
          </cell>
          <cell r="AK1067">
            <v>-44399.080000000009</v>
          </cell>
          <cell r="AL1067">
            <v>-53125.42500000001</v>
          </cell>
          <cell r="AM1067">
            <v>-56405.407500000001</v>
          </cell>
          <cell r="AN1067">
            <v>-55993.021250000013</v>
          </cell>
          <cell r="AO1067">
            <v>-56009.342500000006</v>
          </cell>
          <cell r="AR1067" t="str">
            <v>50b</v>
          </cell>
        </row>
        <row r="1068">
          <cell r="R1068">
            <v>-396.92</v>
          </cell>
          <cell r="S1068">
            <v>-374.92</v>
          </cell>
          <cell r="T1068">
            <v>-374.92</v>
          </cell>
          <cell r="U1068">
            <v>-369.92</v>
          </cell>
          <cell r="V1068">
            <v>-369.92</v>
          </cell>
          <cell r="W1068">
            <v>-364.92</v>
          </cell>
          <cell r="X1068">
            <v>-729.84</v>
          </cell>
          <cell r="Y1068">
            <v>-354.92</v>
          </cell>
          <cell r="Z1068">
            <v>-354.92</v>
          </cell>
          <cell r="AA1068">
            <v>-354.92</v>
          </cell>
          <cell r="AB1068">
            <v>-344.92</v>
          </cell>
          <cell r="AC1068">
            <v>-344.92</v>
          </cell>
          <cell r="AD1068">
            <v>-179.83833333333334</v>
          </cell>
          <cell r="AE1068">
            <v>-211.99833333333333</v>
          </cell>
          <cell r="AF1068">
            <v>-243.24166666666667</v>
          </cell>
          <cell r="AG1068">
            <v>-274.06833333333333</v>
          </cell>
          <cell r="AH1068">
            <v>-304.47833333333335</v>
          </cell>
          <cell r="AI1068">
            <v>-334.68</v>
          </cell>
          <cell r="AJ1068">
            <v>-380.08666666666664</v>
          </cell>
          <cell r="AK1068">
            <v>-408.74666666666667</v>
          </cell>
          <cell r="AL1068">
            <v>-405.66333333333336</v>
          </cell>
          <cell r="AM1068">
            <v>-402.99666666666667</v>
          </cell>
          <cell r="AN1068">
            <v>-399.91333333333336</v>
          </cell>
          <cell r="AO1068">
            <v>-396.41333333333336</v>
          </cell>
          <cell r="AR1068" t="str">
            <v>50a</v>
          </cell>
        </row>
        <row r="1069">
          <cell r="R1069">
            <v>0</v>
          </cell>
          <cell r="S1069">
            <v>0</v>
          </cell>
          <cell r="T1069">
            <v>0</v>
          </cell>
          <cell r="U1069">
            <v>0</v>
          </cell>
          <cell r="V1069">
            <v>-157823.70000000001</v>
          </cell>
          <cell r="W1069">
            <v>-512709.5</v>
          </cell>
          <cell r="X1069">
            <v>-677870.51</v>
          </cell>
          <cell r="Y1069">
            <v>-872109.04</v>
          </cell>
          <cell r="Z1069">
            <v>-979213.42</v>
          </cell>
          <cell r="AA1069">
            <v>-736545.43</v>
          </cell>
          <cell r="AB1069">
            <v>-805243.74</v>
          </cell>
          <cell r="AC1069">
            <v>-877812.44</v>
          </cell>
          <cell r="AD1069">
            <v>0</v>
          </cell>
          <cell r="AE1069">
            <v>0</v>
          </cell>
          <cell r="AF1069">
            <v>0</v>
          </cell>
          <cell r="AG1069">
            <v>0</v>
          </cell>
          <cell r="AH1069">
            <v>-6575.9875000000002</v>
          </cell>
          <cell r="AI1069">
            <v>-34514.870833333334</v>
          </cell>
          <cell r="AJ1069">
            <v>-84122.371249999997</v>
          </cell>
          <cell r="AK1069">
            <v>-148704.85250000001</v>
          </cell>
          <cell r="AL1069">
            <v>-225843.28833333333</v>
          </cell>
          <cell r="AM1069">
            <v>-297333.24041666667</v>
          </cell>
          <cell r="AN1069">
            <v>-361574.45583333331</v>
          </cell>
          <cell r="AO1069">
            <v>-431701.79666666663</v>
          </cell>
          <cell r="AR1069" t="str">
            <v>50b</v>
          </cell>
        </row>
        <row r="1070">
          <cell r="R1070">
            <v>275639.38</v>
          </cell>
          <cell r="S1070">
            <v>-39082.65</v>
          </cell>
          <cell r="T1070">
            <v>-188145.37</v>
          </cell>
          <cell r="U1070">
            <v>-20693.03</v>
          </cell>
          <cell r="V1070">
            <v>-21968.09</v>
          </cell>
          <cell r="W1070">
            <v>-24456.560000000001</v>
          </cell>
          <cell r="X1070">
            <v>-26123.37</v>
          </cell>
          <cell r="Y1070">
            <v>45715.22</v>
          </cell>
          <cell r="Z1070">
            <v>67349.09</v>
          </cell>
          <cell r="AA1070">
            <v>-8696.31</v>
          </cell>
          <cell r="AB1070">
            <v>-23033.65</v>
          </cell>
          <cell r="AC1070">
            <v>-4821.75</v>
          </cell>
          <cell r="AD1070">
            <v>-8666.6241666666665</v>
          </cell>
          <cell r="AE1070">
            <v>2586.3537500000043</v>
          </cell>
          <cell r="AF1070">
            <v>-4984.9216666666625</v>
          </cell>
          <cell r="AG1070">
            <v>-5171.8433333333332</v>
          </cell>
          <cell r="AH1070">
            <v>1135.9170833333355</v>
          </cell>
          <cell r="AI1070">
            <v>638.17708333333485</v>
          </cell>
          <cell r="AJ1070">
            <v>-111.36249999999654</v>
          </cell>
          <cell r="AK1070">
            <v>2646.9341666666683</v>
          </cell>
          <cell r="AL1070">
            <v>16216.009166666669</v>
          </cell>
          <cell r="AM1070">
            <v>26993.871666666655</v>
          </cell>
          <cell r="AN1070">
            <v>20794.315416666668</v>
          </cell>
          <cell r="AO1070">
            <v>8440.6187500000015</v>
          </cell>
          <cell r="AR1070" t="str">
            <v>50a</v>
          </cell>
        </row>
        <row r="1071">
          <cell r="R1071">
            <v>2116269.87</v>
          </cell>
          <cell r="S1071">
            <v>1784885.4</v>
          </cell>
          <cell r="T1071">
            <v>0</v>
          </cell>
          <cell r="U1071">
            <v>1133854.8400000001</v>
          </cell>
          <cell r="V1071">
            <v>1194394.8999999999</v>
          </cell>
          <cell r="W1071">
            <v>0</v>
          </cell>
          <cell r="X1071">
            <v>0</v>
          </cell>
          <cell r="Y1071">
            <v>-424.6</v>
          </cell>
          <cell r="Z1071">
            <v>-771.49</v>
          </cell>
          <cell r="AA1071">
            <v>-1245.49</v>
          </cell>
          <cell r="AB1071">
            <v>-1251.49</v>
          </cell>
          <cell r="AC1071">
            <v>-1257.49</v>
          </cell>
          <cell r="AD1071">
            <v>802312.22708333342</v>
          </cell>
          <cell r="AE1071">
            <v>822507.74833333318</v>
          </cell>
          <cell r="AF1071">
            <v>843855.09291666665</v>
          </cell>
          <cell r="AG1071">
            <v>854418.1595833333</v>
          </cell>
          <cell r="AH1071">
            <v>824842.98999999987</v>
          </cell>
          <cell r="AI1071">
            <v>795703.59916666662</v>
          </cell>
          <cell r="AJ1071">
            <v>757964.72666666668</v>
          </cell>
          <cell r="AK1071">
            <v>697400.9029166667</v>
          </cell>
          <cell r="AL1071">
            <v>674543.80625000002</v>
          </cell>
          <cell r="AM1071">
            <v>643907.43958333333</v>
          </cell>
          <cell r="AN1071">
            <v>566056.27333333332</v>
          </cell>
          <cell r="AO1071">
            <v>518756.93291666661</v>
          </cell>
          <cell r="AR1071" t="str">
            <v>50a</v>
          </cell>
        </row>
        <row r="1072">
          <cell r="R1072">
            <v>0</v>
          </cell>
          <cell r="S1072">
            <v>0</v>
          </cell>
          <cell r="T1072">
            <v>0</v>
          </cell>
          <cell r="U1072">
            <v>0</v>
          </cell>
          <cell r="V1072">
            <v>0</v>
          </cell>
          <cell r="W1072">
            <v>0</v>
          </cell>
          <cell r="X1072">
            <v>0</v>
          </cell>
          <cell r="Y1072">
            <v>0</v>
          </cell>
          <cell r="Z1072">
            <v>0</v>
          </cell>
          <cell r="AA1072">
            <v>0</v>
          </cell>
          <cell r="AB1072">
            <v>0</v>
          </cell>
          <cell r="AC1072">
            <v>0</v>
          </cell>
          <cell r="AD1072">
            <v>0</v>
          </cell>
          <cell r="AE1072">
            <v>0</v>
          </cell>
          <cell r="AF1072">
            <v>0</v>
          </cell>
          <cell r="AG1072">
            <v>0</v>
          </cell>
          <cell r="AH1072">
            <v>0</v>
          </cell>
          <cell r="AI1072">
            <v>0</v>
          </cell>
          <cell r="AJ1072">
            <v>0</v>
          </cell>
          <cell r="AK1072">
            <v>0</v>
          </cell>
          <cell r="AL1072">
            <v>0</v>
          </cell>
          <cell r="AM1072">
            <v>0</v>
          </cell>
          <cell r="AN1072">
            <v>0</v>
          </cell>
          <cell r="AO1072">
            <v>0</v>
          </cell>
          <cell r="AR1072" t="str">
            <v>50a</v>
          </cell>
        </row>
        <row r="1073">
          <cell r="R1073">
            <v>-1435730.49</v>
          </cell>
          <cell r="S1073">
            <v>-1672459.8</v>
          </cell>
          <cell r="T1073">
            <v>-1291457.82</v>
          </cell>
          <cell r="U1073">
            <v>-887083.95</v>
          </cell>
          <cell r="V1073">
            <v>-509361.99</v>
          </cell>
          <cell r="W1073">
            <v>-359846.38</v>
          </cell>
          <cell r="X1073">
            <v>-605368.32999999996</v>
          </cell>
          <cell r="Y1073">
            <v>-608965.46</v>
          </cell>
          <cell r="Z1073">
            <v>-571083.36</v>
          </cell>
          <cell r="AA1073">
            <v>-700079.06</v>
          </cell>
          <cell r="AB1073">
            <v>-876876.2</v>
          </cell>
          <cell r="AC1073">
            <v>-920264.53</v>
          </cell>
          <cell r="AD1073">
            <v>-939045.60708333331</v>
          </cell>
          <cell r="AE1073">
            <v>-987333.19874999998</v>
          </cell>
          <cell r="AF1073">
            <v>-1009788.74125</v>
          </cell>
          <cell r="AG1073">
            <v>-1013340.8783333335</v>
          </cell>
          <cell r="AH1073">
            <v>-991577.34833333327</v>
          </cell>
          <cell r="AI1073">
            <v>-937987.92666666664</v>
          </cell>
          <cell r="AJ1073">
            <v>-874679.06458333333</v>
          </cell>
          <cell r="AK1073">
            <v>-832849.36541666684</v>
          </cell>
          <cell r="AL1073">
            <v>-817109.2041666666</v>
          </cell>
          <cell r="AM1073">
            <v>-817691.79708333325</v>
          </cell>
          <cell r="AN1073">
            <v>-838132.25000000012</v>
          </cell>
          <cell r="AO1073">
            <v>-862518.76416666666</v>
          </cell>
        </row>
        <row r="1074">
          <cell r="R1074">
            <v>-4279343.3499999996</v>
          </cell>
          <cell r="S1074">
            <v>-3998190.29</v>
          </cell>
          <cell r="T1074">
            <v>-4225375.99</v>
          </cell>
          <cell r="U1074">
            <v>-4276780.83</v>
          </cell>
          <cell r="V1074">
            <v>-4037441.12</v>
          </cell>
          <cell r="W1074">
            <v>-3850969.8</v>
          </cell>
          <cell r="X1074">
            <v>-3919279.17</v>
          </cell>
          <cell r="Y1074">
            <v>-3943782.12</v>
          </cell>
          <cell r="Z1074">
            <v>-3852657.08</v>
          </cell>
          <cell r="AA1074">
            <v>-3982256.84</v>
          </cell>
          <cell r="AB1074">
            <v>-5435082.6900000004</v>
          </cell>
          <cell r="AC1074">
            <v>-5740702.8899999997</v>
          </cell>
          <cell r="AD1074">
            <v>-3617693.9658333338</v>
          </cell>
          <cell r="AE1074">
            <v>-3652279.4187500007</v>
          </cell>
          <cell r="AF1074">
            <v>-3699921.5466666669</v>
          </cell>
          <cell r="AG1074">
            <v>-3755635.0245833327</v>
          </cell>
          <cell r="AH1074">
            <v>-3809279.9170833328</v>
          </cell>
          <cell r="AI1074">
            <v>-3853420.3241666663</v>
          </cell>
          <cell r="AJ1074">
            <v>-3896672.055416666</v>
          </cell>
          <cell r="AK1074">
            <v>-3938647.8537499993</v>
          </cell>
          <cell r="AL1074">
            <v>-3980691.2091666665</v>
          </cell>
          <cell r="AM1074">
            <v>-4009898.3249999997</v>
          </cell>
          <cell r="AN1074">
            <v>-4091787.2483333331</v>
          </cell>
          <cell r="AO1074">
            <v>-4230176.28</v>
          </cell>
        </row>
        <row r="1075">
          <cell r="R1075">
            <v>-70526359.299999997</v>
          </cell>
          <cell r="S1075">
            <v>-62731319.039999999</v>
          </cell>
          <cell r="T1075">
            <v>-63038924.369999997</v>
          </cell>
          <cell r="U1075">
            <v>-51159207.18</v>
          </cell>
          <cell r="V1075">
            <v>-49299982.57</v>
          </cell>
          <cell r="W1075">
            <v>-41703855.119999997</v>
          </cell>
          <cell r="X1075">
            <v>-39599290.469999999</v>
          </cell>
          <cell r="Y1075">
            <v>-43154557.549999997</v>
          </cell>
          <cell r="Z1075">
            <v>-41322780.880000003</v>
          </cell>
          <cell r="AA1075">
            <v>-41674454.840000004</v>
          </cell>
          <cell r="AB1075">
            <v>-75452213.969999999</v>
          </cell>
          <cell r="AC1075">
            <v>-76865424.670000002</v>
          </cell>
          <cell r="AD1075">
            <v>-49154713.626249999</v>
          </cell>
          <cell r="AE1075">
            <v>-50859605.459583335</v>
          </cell>
          <cell r="AF1075">
            <v>-50778542.652083337</v>
          </cell>
          <cell r="AG1075">
            <v>-50393027.136249997</v>
          </cell>
          <cell r="AH1075">
            <v>-50940486.361666672</v>
          </cell>
          <cell r="AI1075">
            <v>-51299907.356666677</v>
          </cell>
          <cell r="AJ1075">
            <v>-51388538.806666672</v>
          </cell>
          <cell r="AK1075">
            <v>-51653160.256666668</v>
          </cell>
          <cell r="AL1075">
            <v>-52138975.280833334</v>
          </cell>
          <cell r="AM1075">
            <v>-52402764.175416656</v>
          </cell>
          <cell r="AN1075">
            <v>-53225413.591250002</v>
          </cell>
          <cell r="AO1075">
            <v>-54337606.362500012</v>
          </cell>
        </row>
        <row r="1076">
          <cell r="R1076">
            <v>-1745.95</v>
          </cell>
          <cell r="S1076">
            <v>-2096.66</v>
          </cell>
          <cell r="T1076">
            <v>-1652.41</v>
          </cell>
          <cell r="U1076">
            <v>-1354.82</v>
          </cell>
          <cell r="V1076">
            <v>-1354.82</v>
          </cell>
          <cell r="W1076">
            <v>-1343.17</v>
          </cell>
          <cell r="X1076">
            <v>-1342.64</v>
          </cell>
          <cell r="Y1076">
            <v>-1342.64</v>
          </cell>
          <cell r="Z1076">
            <v>-1554.22</v>
          </cell>
          <cell r="AA1076">
            <v>-1353.82</v>
          </cell>
          <cell r="AB1076">
            <v>-1628.91</v>
          </cell>
          <cell r="AC1076">
            <v>0</v>
          </cell>
          <cell r="AD1076">
            <v>-1654.0245833333336</v>
          </cell>
          <cell r="AE1076">
            <v>-1697.2766666666666</v>
          </cell>
          <cell r="AF1076">
            <v>-1720.2529166666666</v>
          </cell>
          <cell r="AG1076">
            <v>-1696.1487500000001</v>
          </cell>
          <cell r="AH1076">
            <v>-1656.41875</v>
          </cell>
          <cell r="AI1076">
            <v>-1612.7691666666667</v>
          </cell>
          <cell r="AJ1076">
            <v>-1572.1970833333332</v>
          </cell>
          <cell r="AK1076">
            <v>-1539.4112499999999</v>
          </cell>
          <cell r="AL1076">
            <v>-1519.6799999999996</v>
          </cell>
          <cell r="AM1076">
            <v>-1514.2299999999998</v>
          </cell>
          <cell r="AN1076">
            <v>-1512.2766666666664</v>
          </cell>
          <cell r="AO1076">
            <v>-1453.9141666666665</v>
          </cell>
          <cell r="AR1076" t="str">
            <v>50b</v>
          </cell>
        </row>
        <row r="1077">
          <cell r="R1077">
            <v>-3497.41</v>
          </cell>
          <cell r="S1077">
            <v>-6826.81</v>
          </cell>
          <cell r="T1077">
            <v>-3278.79</v>
          </cell>
          <cell r="U1077">
            <v>0</v>
          </cell>
          <cell r="V1077">
            <v>0</v>
          </cell>
          <cell r="W1077">
            <v>0</v>
          </cell>
          <cell r="X1077">
            <v>0</v>
          </cell>
          <cell r="Y1077">
            <v>0</v>
          </cell>
          <cell r="Z1077">
            <v>-3181.23</v>
          </cell>
          <cell r="AA1077">
            <v>0</v>
          </cell>
          <cell r="AB1077">
            <v>-3160.24</v>
          </cell>
          <cell r="AC1077">
            <v>0</v>
          </cell>
          <cell r="AD1077">
            <v>-1039.8491666666666</v>
          </cell>
          <cell r="AE1077">
            <v>-1456.1074999999998</v>
          </cell>
          <cell r="AF1077">
            <v>-1731.8625000000002</v>
          </cell>
          <cell r="AG1077">
            <v>-1723.1670833333335</v>
          </cell>
          <cell r="AH1077">
            <v>-1709.8779166666666</v>
          </cell>
          <cell r="AI1077">
            <v>-1697.2170833333332</v>
          </cell>
          <cell r="AJ1077">
            <v>-1684.5562500000003</v>
          </cell>
          <cell r="AK1077">
            <v>-1541.5975000000001</v>
          </cell>
          <cell r="AL1077">
            <v>-1401.8279166666669</v>
          </cell>
          <cell r="AM1077">
            <v>-1398.6866666666667</v>
          </cell>
          <cell r="AN1077">
            <v>-1530.3633333333335</v>
          </cell>
          <cell r="AO1077">
            <v>-1662.0400000000002</v>
          </cell>
        </row>
        <row r="1078">
          <cell r="R1078">
            <v>0</v>
          </cell>
          <cell r="S1078">
            <v>0</v>
          </cell>
          <cell r="T1078">
            <v>0</v>
          </cell>
          <cell r="U1078">
            <v>0</v>
          </cell>
          <cell r="V1078">
            <v>0</v>
          </cell>
          <cell r="W1078">
            <v>0</v>
          </cell>
          <cell r="X1078">
            <v>0</v>
          </cell>
          <cell r="Y1078">
            <v>0</v>
          </cell>
          <cell r="Z1078">
            <v>0</v>
          </cell>
          <cell r="AA1078">
            <v>0</v>
          </cell>
          <cell r="AB1078">
            <v>0</v>
          </cell>
          <cell r="AC1078">
            <v>0</v>
          </cell>
          <cell r="AD1078">
            <v>0</v>
          </cell>
          <cell r="AE1078">
            <v>0</v>
          </cell>
          <cell r="AF1078">
            <v>0</v>
          </cell>
          <cell r="AG1078">
            <v>0</v>
          </cell>
          <cell r="AH1078">
            <v>0</v>
          </cell>
          <cell r="AI1078">
            <v>0</v>
          </cell>
          <cell r="AJ1078">
            <v>0</v>
          </cell>
          <cell r="AK1078">
            <v>0</v>
          </cell>
          <cell r="AL1078">
            <v>0</v>
          </cell>
          <cell r="AM1078">
            <v>0</v>
          </cell>
          <cell r="AN1078">
            <v>0</v>
          </cell>
          <cell r="AO1078">
            <v>0</v>
          </cell>
          <cell r="AR1078" t="str">
            <v>50a</v>
          </cell>
        </row>
        <row r="1079">
          <cell r="R1079">
            <v>-153440</v>
          </cell>
          <cell r="S1079">
            <v>-222340</v>
          </cell>
          <cell r="T1079">
            <v>-281750</v>
          </cell>
          <cell r="U1079">
            <v>-341310</v>
          </cell>
          <cell r="V1079">
            <v>-398940</v>
          </cell>
          <cell r="W1079">
            <v>-138950</v>
          </cell>
          <cell r="X1079">
            <v>-203680</v>
          </cell>
          <cell r="Y1079">
            <v>-270820</v>
          </cell>
          <cell r="Z1079">
            <v>-334730</v>
          </cell>
          <cell r="AA1079">
            <v>-396840</v>
          </cell>
          <cell r="AB1079">
            <v>-458470</v>
          </cell>
          <cell r="AC1079">
            <v>-56845</v>
          </cell>
          <cell r="AD1079">
            <v>-208617.70833333334</v>
          </cell>
          <cell r="AE1079">
            <v>-210764.79166666666</v>
          </cell>
          <cell r="AF1079">
            <v>-213903.125</v>
          </cell>
          <cell r="AG1079">
            <v>-218580.20833333334</v>
          </cell>
          <cell r="AH1079">
            <v>-225148.95833333334</v>
          </cell>
          <cell r="AI1079">
            <v>-231890.20833333334</v>
          </cell>
          <cell r="AJ1079">
            <v>-238718.95833333334</v>
          </cell>
          <cell r="AK1079">
            <v>-246039.375</v>
          </cell>
          <cell r="AL1079">
            <v>-253819.375</v>
          </cell>
          <cell r="AM1079">
            <v>-262284.375</v>
          </cell>
          <cell r="AN1079">
            <v>-270581.45833333331</v>
          </cell>
          <cell r="AO1079">
            <v>-272998.125</v>
          </cell>
          <cell r="AR1079" t="str">
            <v>50a</v>
          </cell>
        </row>
        <row r="1080">
          <cell r="R1080">
            <v>0</v>
          </cell>
          <cell r="S1080">
            <v>0</v>
          </cell>
          <cell r="T1080">
            <v>0</v>
          </cell>
          <cell r="U1080">
            <v>0</v>
          </cell>
          <cell r="V1080">
            <v>0</v>
          </cell>
          <cell r="W1080">
            <v>0</v>
          </cell>
          <cell r="X1080">
            <v>0</v>
          </cell>
          <cell r="Y1080">
            <v>0</v>
          </cell>
          <cell r="Z1080">
            <v>0</v>
          </cell>
          <cell r="AA1080">
            <v>0</v>
          </cell>
          <cell r="AB1080">
            <v>0</v>
          </cell>
          <cell r="AC1080">
            <v>0</v>
          </cell>
          <cell r="AD1080">
            <v>0</v>
          </cell>
          <cell r="AE1080">
            <v>0</v>
          </cell>
          <cell r="AF1080">
            <v>0</v>
          </cell>
          <cell r="AG1080">
            <v>0</v>
          </cell>
          <cell r="AH1080">
            <v>0</v>
          </cell>
          <cell r="AI1080">
            <v>0</v>
          </cell>
          <cell r="AJ1080">
            <v>0</v>
          </cell>
          <cell r="AK1080">
            <v>0</v>
          </cell>
          <cell r="AL1080">
            <v>0</v>
          </cell>
          <cell r="AM1080">
            <v>0</v>
          </cell>
          <cell r="AN1080">
            <v>0</v>
          </cell>
          <cell r="AO1080">
            <v>0</v>
          </cell>
          <cell r="AR1080" t="str">
            <v>50a</v>
          </cell>
        </row>
        <row r="1081">
          <cell r="R1081">
            <v>0</v>
          </cell>
          <cell r="S1081">
            <v>0</v>
          </cell>
          <cell r="T1081">
            <v>0</v>
          </cell>
          <cell r="U1081">
            <v>0</v>
          </cell>
          <cell r="V1081">
            <v>0</v>
          </cell>
          <cell r="W1081">
            <v>0</v>
          </cell>
          <cell r="X1081">
            <v>0</v>
          </cell>
          <cell r="Y1081">
            <v>0</v>
          </cell>
          <cell r="Z1081">
            <v>0</v>
          </cell>
          <cell r="AA1081">
            <v>0</v>
          </cell>
          <cell r="AB1081">
            <v>0</v>
          </cell>
          <cell r="AC1081">
            <v>0</v>
          </cell>
          <cell r="AD1081">
            <v>4.166666666666667</v>
          </cell>
          <cell r="AE1081">
            <v>4.166666666666667</v>
          </cell>
          <cell r="AF1081">
            <v>4.166666666666667</v>
          </cell>
          <cell r="AG1081">
            <v>4.166666666666667</v>
          </cell>
          <cell r="AH1081">
            <v>4.166666666666667</v>
          </cell>
          <cell r="AI1081">
            <v>4.166666666666667</v>
          </cell>
          <cell r="AJ1081">
            <v>4.166666666666667</v>
          </cell>
          <cell r="AK1081">
            <v>4.166666666666667</v>
          </cell>
          <cell r="AL1081">
            <v>2.0833333333333335</v>
          </cell>
          <cell r="AM1081">
            <v>0</v>
          </cell>
          <cell r="AN1081">
            <v>0</v>
          </cell>
          <cell r="AO1081">
            <v>0</v>
          </cell>
          <cell r="AR1081" t="str">
            <v>50a</v>
          </cell>
        </row>
        <row r="1082">
          <cell r="R1082">
            <v>0</v>
          </cell>
          <cell r="S1082">
            <v>0</v>
          </cell>
          <cell r="T1082">
            <v>0</v>
          </cell>
          <cell r="U1082">
            <v>0</v>
          </cell>
          <cell r="V1082">
            <v>0</v>
          </cell>
          <cell r="W1082">
            <v>0</v>
          </cell>
          <cell r="X1082">
            <v>0</v>
          </cell>
          <cell r="Y1082">
            <v>0</v>
          </cell>
          <cell r="Z1082">
            <v>0</v>
          </cell>
          <cell r="AA1082">
            <v>0</v>
          </cell>
          <cell r="AB1082">
            <v>0</v>
          </cell>
          <cell r="AC1082">
            <v>0</v>
          </cell>
          <cell r="AD1082">
            <v>-1128.4758333333334</v>
          </cell>
          <cell r="AE1082">
            <v>-1128.4966666666667</v>
          </cell>
          <cell r="AF1082">
            <v>-1119.8258333333333</v>
          </cell>
          <cell r="AG1082">
            <v>-588.40666666666664</v>
          </cell>
          <cell r="AH1082">
            <v>-65.67916666666666</v>
          </cell>
          <cell r="AI1082">
            <v>-50.264583333333327</v>
          </cell>
          <cell r="AJ1082">
            <v>-17.425000000000001</v>
          </cell>
          <cell r="AK1082">
            <v>0</v>
          </cell>
          <cell r="AL1082">
            <v>0</v>
          </cell>
          <cell r="AM1082">
            <v>0</v>
          </cell>
          <cell r="AN1082">
            <v>0</v>
          </cell>
          <cell r="AO1082">
            <v>0</v>
          </cell>
          <cell r="AR1082" t="str">
            <v>50a</v>
          </cell>
        </row>
        <row r="1083">
          <cell r="R1083">
            <v>0</v>
          </cell>
          <cell r="S1083">
            <v>0</v>
          </cell>
          <cell r="T1083">
            <v>0</v>
          </cell>
          <cell r="U1083">
            <v>0</v>
          </cell>
          <cell r="V1083">
            <v>0</v>
          </cell>
          <cell r="W1083">
            <v>0</v>
          </cell>
          <cell r="X1083">
            <v>0</v>
          </cell>
          <cell r="Y1083">
            <v>0</v>
          </cell>
          <cell r="Z1083">
            <v>0</v>
          </cell>
          <cell r="AA1083">
            <v>0</v>
          </cell>
          <cell r="AB1083">
            <v>0</v>
          </cell>
          <cell r="AC1083">
            <v>0</v>
          </cell>
          <cell r="AD1083">
            <v>0</v>
          </cell>
          <cell r="AE1083">
            <v>0</v>
          </cell>
          <cell r="AF1083">
            <v>0</v>
          </cell>
          <cell r="AG1083">
            <v>0</v>
          </cell>
          <cell r="AH1083">
            <v>0</v>
          </cell>
          <cell r="AI1083">
            <v>0</v>
          </cell>
          <cell r="AJ1083">
            <v>0</v>
          </cell>
          <cell r="AK1083">
            <v>0</v>
          </cell>
          <cell r="AL1083">
            <v>0</v>
          </cell>
          <cell r="AM1083">
            <v>0</v>
          </cell>
          <cell r="AN1083">
            <v>0</v>
          </cell>
          <cell r="AO1083">
            <v>0</v>
          </cell>
          <cell r="AR1083" t="str">
            <v>50b</v>
          </cell>
        </row>
        <row r="1084">
          <cell r="R1084">
            <v>0</v>
          </cell>
          <cell r="S1084">
            <v>0</v>
          </cell>
          <cell r="T1084">
            <v>0</v>
          </cell>
          <cell r="U1084">
            <v>0</v>
          </cell>
          <cell r="V1084">
            <v>0</v>
          </cell>
          <cell r="W1084">
            <v>0</v>
          </cell>
          <cell r="X1084">
            <v>0</v>
          </cell>
          <cell r="Y1084">
            <v>0</v>
          </cell>
          <cell r="Z1084">
            <v>0</v>
          </cell>
          <cell r="AA1084">
            <v>0</v>
          </cell>
          <cell r="AB1084">
            <v>0</v>
          </cell>
          <cell r="AC1084">
            <v>0</v>
          </cell>
          <cell r="AD1084">
            <v>0</v>
          </cell>
          <cell r="AE1084">
            <v>0</v>
          </cell>
          <cell r="AF1084">
            <v>0</v>
          </cell>
          <cell r="AG1084">
            <v>0</v>
          </cell>
          <cell r="AH1084">
            <v>0</v>
          </cell>
          <cell r="AI1084">
            <v>0</v>
          </cell>
          <cell r="AJ1084">
            <v>0</v>
          </cell>
          <cell r="AK1084">
            <v>0</v>
          </cell>
          <cell r="AL1084">
            <v>0</v>
          </cell>
          <cell r="AM1084">
            <v>0</v>
          </cell>
          <cell r="AN1084">
            <v>0</v>
          </cell>
          <cell r="AO1084">
            <v>0</v>
          </cell>
          <cell r="AR1084" t="str">
            <v>50b</v>
          </cell>
        </row>
        <row r="1085">
          <cell r="R1085">
            <v>-6606796.4199999999</v>
          </cell>
          <cell r="S1085">
            <v>-6996850.1799999997</v>
          </cell>
          <cell r="T1085">
            <v>-7553966.1600000001</v>
          </cell>
          <cell r="U1085">
            <v>-8148653.9100000001</v>
          </cell>
          <cell r="V1085">
            <v>-8809890.6300000008</v>
          </cell>
          <cell r="W1085">
            <v>-8600146.2300000004</v>
          </cell>
          <cell r="X1085">
            <v>-7650127.8099999996</v>
          </cell>
          <cell r="Y1085">
            <v>-7615753.0800000001</v>
          </cell>
          <cell r="Z1085">
            <v>-7315348.3899999997</v>
          </cell>
          <cell r="AA1085">
            <v>-8138623.3799999999</v>
          </cell>
          <cell r="AB1085">
            <v>-8938071.7899999991</v>
          </cell>
          <cell r="AC1085">
            <v>-8201084.3300000001</v>
          </cell>
          <cell r="AD1085">
            <v>-7695843.4325000001</v>
          </cell>
          <cell r="AE1085">
            <v>-7695961.9549999991</v>
          </cell>
          <cell r="AF1085">
            <v>-7707991.1308333324</v>
          </cell>
          <cell r="AG1085">
            <v>-7736705.0758333318</v>
          </cell>
          <cell r="AH1085">
            <v>-7764565.5354166664</v>
          </cell>
          <cell r="AI1085">
            <v>-7794585.501666666</v>
          </cell>
          <cell r="AJ1085">
            <v>-7805286.7229166664</v>
          </cell>
          <cell r="AK1085">
            <v>-7804872.7262500003</v>
          </cell>
          <cell r="AL1085">
            <v>-7814610.4837500006</v>
          </cell>
          <cell r="AM1085">
            <v>-7823931.8108333321</v>
          </cell>
          <cell r="AN1085">
            <v>-7834899.9129166668</v>
          </cell>
          <cell r="AO1085">
            <v>-7862242.387083333</v>
          </cell>
          <cell r="AR1085" t="str">
            <v>50a</v>
          </cell>
        </row>
        <row r="1086">
          <cell r="R1086">
            <v>0</v>
          </cell>
          <cell r="S1086">
            <v>0</v>
          </cell>
          <cell r="T1086">
            <v>0</v>
          </cell>
          <cell r="U1086">
            <v>0</v>
          </cell>
          <cell r="V1086">
            <v>0</v>
          </cell>
          <cell r="W1086">
            <v>0</v>
          </cell>
          <cell r="X1086">
            <v>0</v>
          </cell>
          <cell r="Y1086">
            <v>0</v>
          </cell>
          <cell r="Z1086">
            <v>0</v>
          </cell>
          <cell r="AA1086">
            <v>0</v>
          </cell>
          <cell r="AB1086">
            <v>0</v>
          </cell>
          <cell r="AC1086">
            <v>0</v>
          </cell>
          <cell r="AD1086">
            <v>0</v>
          </cell>
          <cell r="AE1086">
            <v>0</v>
          </cell>
          <cell r="AF1086">
            <v>0</v>
          </cell>
          <cell r="AG1086">
            <v>0</v>
          </cell>
          <cell r="AH1086">
            <v>0</v>
          </cell>
          <cell r="AI1086">
            <v>0</v>
          </cell>
          <cell r="AJ1086">
            <v>0</v>
          </cell>
          <cell r="AK1086">
            <v>0</v>
          </cell>
          <cell r="AL1086">
            <v>0</v>
          </cell>
          <cell r="AM1086">
            <v>0</v>
          </cell>
          <cell r="AN1086">
            <v>0</v>
          </cell>
          <cell r="AO1086">
            <v>0</v>
          </cell>
          <cell r="AR1086" t="str">
            <v>50b</v>
          </cell>
        </row>
        <row r="1087">
          <cell r="R1087">
            <v>0</v>
          </cell>
          <cell r="S1087">
            <v>0</v>
          </cell>
          <cell r="T1087">
            <v>0</v>
          </cell>
          <cell r="U1087">
            <v>0</v>
          </cell>
          <cell r="V1087">
            <v>0</v>
          </cell>
          <cell r="W1087">
            <v>0</v>
          </cell>
          <cell r="X1087">
            <v>0</v>
          </cell>
          <cell r="Y1087">
            <v>0</v>
          </cell>
          <cell r="Z1087">
            <v>0</v>
          </cell>
          <cell r="AA1087">
            <v>0</v>
          </cell>
          <cell r="AB1087">
            <v>0</v>
          </cell>
          <cell r="AC1087">
            <v>0</v>
          </cell>
          <cell r="AD1087">
            <v>0</v>
          </cell>
          <cell r="AE1087">
            <v>0</v>
          </cell>
          <cell r="AF1087">
            <v>0</v>
          </cell>
          <cell r="AG1087">
            <v>0</v>
          </cell>
          <cell r="AH1087">
            <v>0</v>
          </cell>
          <cell r="AI1087">
            <v>0</v>
          </cell>
          <cell r="AJ1087">
            <v>0</v>
          </cell>
          <cell r="AK1087">
            <v>0</v>
          </cell>
          <cell r="AL1087">
            <v>0</v>
          </cell>
          <cell r="AM1087">
            <v>0</v>
          </cell>
          <cell r="AN1087">
            <v>0</v>
          </cell>
          <cell r="AO1087">
            <v>0</v>
          </cell>
          <cell r="AR1087" t="str">
            <v>50a</v>
          </cell>
        </row>
        <row r="1088">
          <cell r="R1088">
            <v>0</v>
          </cell>
          <cell r="S1088">
            <v>0</v>
          </cell>
          <cell r="T1088">
            <v>0</v>
          </cell>
          <cell r="U1088">
            <v>0</v>
          </cell>
          <cell r="V1088">
            <v>0</v>
          </cell>
          <cell r="W1088">
            <v>0</v>
          </cell>
          <cell r="X1088">
            <v>0</v>
          </cell>
          <cell r="Y1088">
            <v>0</v>
          </cell>
          <cell r="Z1088">
            <v>0</v>
          </cell>
          <cell r="AA1088">
            <v>0</v>
          </cell>
          <cell r="AB1088">
            <v>0</v>
          </cell>
          <cell r="AC1088">
            <v>0</v>
          </cell>
          <cell r="AD1088">
            <v>0</v>
          </cell>
          <cell r="AE1088">
            <v>0</v>
          </cell>
          <cell r="AF1088">
            <v>0</v>
          </cell>
          <cell r="AG1088">
            <v>0</v>
          </cell>
          <cell r="AH1088">
            <v>0</v>
          </cell>
          <cell r="AI1088">
            <v>0</v>
          </cell>
          <cell r="AJ1088">
            <v>0</v>
          </cell>
          <cell r="AK1088">
            <v>0</v>
          </cell>
          <cell r="AL1088">
            <v>0</v>
          </cell>
          <cell r="AM1088">
            <v>0</v>
          </cell>
          <cell r="AN1088">
            <v>0</v>
          </cell>
          <cell r="AO1088">
            <v>0</v>
          </cell>
          <cell r="AR1088" t="str">
            <v>50a</v>
          </cell>
        </row>
        <row r="1089">
          <cell r="R1089">
            <v>0</v>
          </cell>
          <cell r="S1089">
            <v>0</v>
          </cell>
          <cell r="T1089">
            <v>0</v>
          </cell>
          <cell r="U1089">
            <v>0</v>
          </cell>
          <cell r="V1089">
            <v>0</v>
          </cell>
          <cell r="W1089">
            <v>0</v>
          </cell>
          <cell r="X1089">
            <v>0</v>
          </cell>
          <cell r="Y1089">
            <v>0</v>
          </cell>
          <cell r="Z1089">
            <v>0</v>
          </cell>
          <cell r="AA1089">
            <v>0</v>
          </cell>
          <cell r="AB1089">
            <v>0</v>
          </cell>
          <cell r="AC1089">
            <v>0</v>
          </cell>
          <cell r="AD1089">
            <v>0</v>
          </cell>
          <cell r="AE1089">
            <v>0</v>
          </cell>
          <cell r="AF1089">
            <v>0</v>
          </cell>
          <cell r="AG1089">
            <v>0</v>
          </cell>
          <cell r="AH1089">
            <v>0</v>
          </cell>
          <cell r="AI1089">
            <v>0</v>
          </cell>
          <cell r="AJ1089">
            <v>0</v>
          </cell>
          <cell r="AK1089">
            <v>0</v>
          </cell>
          <cell r="AL1089">
            <v>0</v>
          </cell>
          <cell r="AM1089">
            <v>0</v>
          </cell>
          <cell r="AN1089">
            <v>0</v>
          </cell>
          <cell r="AO1089">
            <v>0</v>
          </cell>
          <cell r="AR1089" t="str">
            <v>50b</v>
          </cell>
        </row>
        <row r="1090">
          <cell r="R1090">
            <v>0</v>
          </cell>
          <cell r="S1090">
            <v>0</v>
          </cell>
          <cell r="T1090">
            <v>0</v>
          </cell>
          <cell r="U1090">
            <v>0</v>
          </cell>
          <cell r="V1090">
            <v>0</v>
          </cell>
          <cell r="W1090">
            <v>0</v>
          </cell>
          <cell r="X1090">
            <v>0</v>
          </cell>
          <cell r="Y1090">
            <v>0</v>
          </cell>
          <cell r="Z1090">
            <v>0</v>
          </cell>
          <cell r="AA1090">
            <v>0</v>
          </cell>
          <cell r="AB1090">
            <v>0</v>
          </cell>
          <cell r="AC1090">
            <v>0</v>
          </cell>
          <cell r="AD1090">
            <v>0</v>
          </cell>
          <cell r="AE1090">
            <v>0</v>
          </cell>
          <cell r="AF1090">
            <v>0</v>
          </cell>
          <cell r="AG1090">
            <v>0</v>
          </cell>
          <cell r="AH1090">
            <v>0</v>
          </cell>
          <cell r="AI1090">
            <v>0</v>
          </cell>
          <cell r="AJ1090">
            <v>0</v>
          </cell>
          <cell r="AK1090">
            <v>0</v>
          </cell>
          <cell r="AL1090">
            <v>0</v>
          </cell>
          <cell r="AM1090">
            <v>0</v>
          </cell>
          <cell r="AN1090">
            <v>0</v>
          </cell>
          <cell r="AO1090">
            <v>0</v>
          </cell>
          <cell r="AR1090" t="str">
            <v>50b</v>
          </cell>
        </row>
        <row r="1091">
          <cell r="R1091">
            <v>0</v>
          </cell>
          <cell r="S1091">
            <v>0</v>
          </cell>
          <cell r="T1091">
            <v>0</v>
          </cell>
          <cell r="U1091">
            <v>0</v>
          </cell>
          <cell r="V1091">
            <v>0</v>
          </cell>
          <cell r="W1091">
            <v>0</v>
          </cell>
          <cell r="X1091">
            <v>0</v>
          </cell>
          <cell r="Y1091">
            <v>0</v>
          </cell>
          <cell r="Z1091">
            <v>0</v>
          </cell>
          <cell r="AA1091">
            <v>0</v>
          </cell>
          <cell r="AB1091">
            <v>0</v>
          </cell>
          <cell r="AC1091">
            <v>0</v>
          </cell>
          <cell r="AD1091">
            <v>0</v>
          </cell>
          <cell r="AE1091">
            <v>0</v>
          </cell>
          <cell r="AF1091">
            <v>0</v>
          </cell>
          <cell r="AG1091">
            <v>0</v>
          </cell>
          <cell r="AH1091">
            <v>0</v>
          </cell>
          <cell r="AI1091">
            <v>0</v>
          </cell>
          <cell r="AJ1091">
            <v>0</v>
          </cell>
          <cell r="AK1091">
            <v>0</v>
          </cell>
          <cell r="AL1091">
            <v>0</v>
          </cell>
          <cell r="AM1091">
            <v>0</v>
          </cell>
          <cell r="AN1091">
            <v>0</v>
          </cell>
          <cell r="AO1091">
            <v>0</v>
          </cell>
          <cell r="AR1091" t="str">
            <v>50b</v>
          </cell>
        </row>
        <row r="1092">
          <cell r="R1092">
            <v>0</v>
          </cell>
          <cell r="S1092">
            <v>0</v>
          </cell>
          <cell r="T1092">
            <v>0</v>
          </cell>
          <cell r="U1092">
            <v>0</v>
          </cell>
          <cell r="V1092">
            <v>0</v>
          </cell>
          <cell r="W1092">
            <v>0</v>
          </cell>
          <cell r="X1092">
            <v>0</v>
          </cell>
          <cell r="Y1092">
            <v>0</v>
          </cell>
          <cell r="Z1092">
            <v>0</v>
          </cell>
          <cell r="AA1092">
            <v>0</v>
          </cell>
          <cell r="AB1092">
            <v>0</v>
          </cell>
          <cell r="AC1092">
            <v>0</v>
          </cell>
          <cell r="AD1092">
            <v>0</v>
          </cell>
          <cell r="AE1092">
            <v>0</v>
          </cell>
          <cell r="AF1092">
            <v>0</v>
          </cell>
          <cell r="AG1092">
            <v>0</v>
          </cell>
          <cell r="AH1092">
            <v>0</v>
          </cell>
          <cell r="AI1092">
            <v>0</v>
          </cell>
          <cell r="AJ1092">
            <v>0</v>
          </cell>
          <cell r="AK1092">
            <v>0</v>
          </cell>
          <cell r="AL1092">
            <v>0</v>
          </cell>
          <cell r="AM1092">
            <v>0</v>
          </cell>
          <cell r="AN1092">
            <v>0</v>
          </cell>
          <cell r="AO1092">
            <v>0</v>
          </cell>
          <cell r="AR1092" t="str">
            <v>50b</v>
          </cell>
        </row>
        <row r="1093">
          <cell r="R1093">
            <v>0</v>
          </cell>
          <cell r="S1093">
            <v>0</v>
          </cell>
          <cell r="T1093">
            <v>0</v>
          </cell>
          <cell r="U1093">
            <v>0</v>
          </cell>
          <cell r="V1093">
            <v>0</v>
          </cell>
          <cell r="W1093">
            <v>0</v>
          </cell>
          <cell r="X1093">
            <v>0</v>
          </cell>
          <cell r="Y1093">
            <v>0</v>
          </cell>
          <cell r="Z1093">
            <v>0</v>
          </cell>
          <cell r="AA1093">
            <v>0</v>
          </cell>
          <cell r="AB1093">
            <v>0</v>
          </cell>
          <cell r="AC1093">
            <v>0</v>
          </cell>
          <cell r="AD1093">
            <v>0</v>
          </cell>
          <cell r="AE1093">
            <v>0</v>
          </cell>
          <cell r="AF1093">
            <v>0</v>
          </cell>
          <cell r="AG1093">
            <v>0</v>
          </cell>
          <cell r="AH1093">
            <v>0</v>
          </cell>
          <cell r="AI1093">
            <v>0</v>
          </cell>
          <cell r="AJ1093">
            <v>0</v>
          </cell>
          <cell r="AK1093">
            <v>0</v>
          </cell>
          <cell r="AL1093">
            <v>0</v>
          </cell>
          <cell r="AM1093">
            <v>0</v>
          </cell>
          <cell r="AN1093">
            <v>0</v>
          </cell>
          <cell r="AO1093">
            <v>0</v>
          </cell>
          <cell r="AR1093" t="str">
            <v>50a</v>
          </cell>
        </row>
        <row r="1094">
          <cell r="R1094">
            <v>-3322979.02</v>
          </cell>
          <cell r="S1094">
            <v>-486910.32</v>
          </cell>
          <cell r="T1094">
            <v>-1011019.63</v>
          </cell>
          <cell r="U1094">
            <v>-1379282.52</v>
          </cell>
          <cell r="V1094">
            <v>-1747675.36</v>
          </cell>
          <cell r="W1094">
            <v>-2090962.26</v>
          </cell>
          <cell r="X1094">
            <v>-2420066.89</v>
          </cell>
          <cell r="Y1094">
            <v>-2774936.6</v>
          </cell>
          <cell r="Z1094">
            <v>-2252644</v>
          </cell>
          <cell r="AA1094">
            <v>-2628887.0699999998</v>
          </cell>
          <cell r="AB1094">
            <v>-3008726.26</v>
          </cell>
          <cell r="AC1094">
            <v>-7366334</v>
          </cell>
          <cell r="AD1094">
            <v>-2631742.3041666667</v>
          </cell>
          <cell r="AE1094">
            <v>-2323482.0183333331</v>
          </cell>
          <cell r="AF1094">
            <v>-2297999.3599999999</v>
          </cell>
          <cell r="AG1094">
            <v>-2271588.2845833334</v>
          </cell>
          <cell r="AH1094">
            <v>-2235815.0862500002</v>
          </cell>
          <cell r="AI1094">
            <v>-2191296.8333333335</v>
          </cell>
          <cell r="AJ1094">
            <v>-2138218.2041666671</v>
          </cell>
          <cell r="AK1094">
            <v>-2125157.06</v>
          </cell>
          <cell r="AL1094">
            <v>-2153236.2516666669</v>
          </cell>
          <cell r="AM1094">
            <v>-2172030.6750000003</v>
          </cell>
          <cell r="AN1094">
            <v>-2181615.9212500001</v>
          </cell>
          <cell r="AO1094">
            <v>-2362758.4108333332</v>
          </cell>
          <cell r="AR1094" t="str">
            <v>50a</v>
          </cell>
        </row>
        <row r="1095">
          <cell r="R1095">
            <v>0</v>
          </cell>
          <cell r="S1095">
            <v>0</v>
          </cell>
          <cell r="T1095">
            <v>0</v>
          </cell>
          <cell r="U1095">
            <v>0</v>
          </cell>
          <cell r="V1095">
            <v>0</v>
          </cell>
          <cell r="W1095">
            <v>0</v>
          </cell>
          <cell r="X1095">
            <v>0</v>
          </cell>
          <cell r="Y1095">
            <v>0</v>
          </cell>
          <cell r="Z1095">
            <v>0</v>
          </cell>
          <cell r="AA1095">
            <v>0</v>
          </cell>
          <cell r="AB1095">
            <v>0</v>
          </cell>
          <cell r="AC1095">
            <v>0</v>
          </cell>
          <cell r="AD1095">
            <v>0</v>
          </cell>
          <cell r="AE1095">
            <v>0</v>
          </cell>
          <cell r="AF1095">
            <v>0</v>
          </cell>
          <cell r="AG1095">
            <v>0</v>
          </cell>
          <cell r="AH1095">
            <v>0</v>
          </cell>
          <cell r="AI1095">
            <v>0</v>
          </cell>
          <cell r="AJ1095">
            <v>0</v>
          </cell>
          <cell r="AK1095">
            <v>0</v>
          </cell>
          <cell r="AL1095">
            <v>0</v>
          </cell>
          <cell r="AM1095">
            <v>0</v>
          </cell>
          <cell r="AN1095">
            <v>0</v>
          </cell>
          <cell r="AO1095">
            <v>0</v>
          </cell>
          <cell r="AR1095" t="str">
            <v>50a</v>
          </cell>
        </row>
        <row r="1096">
          <cell r="R1096">
            <v>-26708267.52</v>
          </cell>
          <cell r="S1096">
            <v>-20107836.239999998</v>
          </cell>
          <cell r="T1096">
            <v>-19892990.690000001</v>
          </cell>
          <cell r="U1096">
            <v>-18075642.48</v>
          </cell>
          <cell r="V1096">
            <v>-21067681.780000001</v>
          </cell>
          <cell r="W1096">
            <v>-21292583.370000001</v>
          </cell>
          <cell r="X1096">
            <v>-21788965.32</v>
          </cell>
          <cell r="Y1096">
            <v>-20784054.43</v>
          </cell>
          <cell r="Z1096">
            <v>-23309225.239999998</v>
          </cell>
          <cell r="AA1096">
            <v>-23106512.699999999</v>
          </cell>
          <cell r="AB1096">
            <v>-23465192.510000002</v>
          </cell>
          <cell r="AC1096">
            <v>-32748640.969999999</v>
          </cell>
          <cell r="AD1096">
            <v>-21980084.947083335</v>
          </cell>
          <cell r="AE1096">
            <v>-21851749.890833337</v>
          </cell>
          <cell r="AF1096">
            <v>-21763260.498750005</v>
          </cell>
          <cell r="AG1096">
            <v>-21604055.141250003</v>
          </cell>
          <cell r="AH1096">
            <v>-21562649.460000001</v>
          </cell>
          <cell r="AI1096">
            <v>-21781543.493750002</v>
          </cell>
          <cell r="AJ1096">
            <v>-22110645.173333336</v>
          </cell>
          <cell r="AK1096">
            <v>-22423857.478750002</v>
          </cell>
          <cell r="AL1096">
            <v>-22743742.017916668</v>
          </cell>
          <cell r="AM1096">
            <v>-23078668.724999998</v>
          </cell>
          <cell r="AN1096">
            <v>-23092937.28916667</v>
          </cell>
          <cell r="AO1096">
            <v>-22832561.671666667</v>
          </cell>
          <cell r="AR1096" t="str">
            <v>50a</v>
          </cell>
        </row>
        <row r="1097">
          <cell r="R1097">
            <v>0</v>
          </cell>
          <cell r="S1097">
            <v>0</v>
          </cell>
          <cell r="T1097">
            <v>0</v>
          </cell>
          <cell r="U1097">
            <v>0</v>
          </cell>
          <cell r="V1097">
            <v>0</v>
          </cell>
          <cell r="W1097">
            <v>0</v>
          </cell>
          <cell r="X1097">
            <v>0</v>
          </cell>
          <cell r="Y1097">
            <v>0</v>
          </cell>
          <cell r="Z1097">
            <v>0</v>
          </cell>
          <cell r="AA1097">
            <v>0</v>
          </cell>
          <cell r="AB1097">
            <v>0</v>
          </cell>
          <cell r="AC1097">
            <v>0</v>
          </cell>
          <cell r="AD1097">
            <v>0</v>
          </cell>
          <cell r="AE1097">
            <v>0</v>
          </cell>
          <cell r="AF1097">
            <v>0</v>
          </cell>
          <cell r="AG1097">
            <v>0</v>
          </cell>
          <cell r="AH1097">
            <v>0</v>
          </cell>
          <cell r="AI1097">
            <v>0</v>
          </cell>
          <cell r="AJ1097">
            <v>0</v>
          </cell>
          <cell r="AK1097">
            <v>0</v>
          </cell>
          <cell r="AL1097">
            <v>0</v>
          </cell>
          <cell r="AM1097">
            <v>0</v>
          </cell>
          <cell r="AN1097">
            <v>0</v>
          </cell>
          <cell r="AO1097">
            <v>0</v>
          </cell>
          <cell r="AR1097" t="str">
            <v>50a</v>
          </cell>
        </row>
        <row r="1098">
          <cell r="X1098">
            <v>-6858.95</v>
          </cell>
          <cell r="Y1098">
            <v>-9.67</v>
          </cell>
          <cell r="Z1098">
            <v>1691.25</v>
          </cell>
          <cell r="AA1098">
            <v>-641.53</v>
          </cell>
          <cell r="AB1098">
            <v>913284.54</v>
          </cell>
          <cell r="AC1098">
            <v>0</v>
          </cell>
          <cell r="AI1098">
            <v>0</v>
          </cell>
          <cell r="AJ1098">
            <v>-285.78958333333333</v>
          </cell>
          <cell r="AK1098">
            <v>-571.98208333333332</v>
          </cell>
          <cell r="AL1098">
            <v>-501.91624999999999</v>
          </cell>
          <cell r="AM1098">
            <v>-458.1779166666667</v>
          </cell>
          <cell r="AN1098">
            <v>37568.614166666666</v>
          </cell>
          <cell r="AO1098">
            <v>75622.136666666673</v>
          </cell>
          <cell r="AR1098" t="str">
            <v>50a</v>
          </cell>
        </row>
        <row r="1099">
          <cell r="X1099">
            <v>-3393.29</v>
          </cell>
          <cell r="Y1099">
            <v>-2091.87</v>
          </cell>
          <cell r="Z1099">
            <v>966.82</v>
          </cell>
          <cell r="AA1099">
            <v>853.45</v>
          </cell>
          <cell r="AB1099">
            <v>834.63</v>
          </cell>
          <cell r="AC1099">
            <v>0</v>
          </cell>
          <cell r="AI1099">
            <v>0</v>
          </cell>
          <cell r="AJ1099">
            <v>-141.38708333333332</v>
          </cell>
          <cell r="AK1099">
            <v>-369.9354166666667</v>
          </cell>
          <cell r="AL1099">
            <v>-416.8125</v>
          </cell>
          <cell r="AM1099">
            <v>-340.96791666666667</v>
          </cell>
          <cell r="AN1099">
            <v>-270.63125000000002</v>
          </cell>
          <cell r="AO1099">
            <v>-235.85500000000002</v>
          </cell>
          <cell r="AR1099" t="str">
            <v>50a</v>
          </cell>
        </row>
        <row r="1100">
          <cell r="X1100">
            <v>-1462.45</v>
          </cell>
          <cell r="Y1100">
            <v>49.23</v>
          </cell>
          <cell r="Z1100">
            <v>305.77</v>
          </cell>
          <cell r="AA1100">
            <v>884.95</v>
          </cell>
          <cell r="AB1100">
            <v>3019.53</v>
          </cell>
          <cell r="AC1100">
            <v>0</v>
          </cell>
          <cell r="AI1100">
            <v>0</v>
          </cell>
          <cell r="AJ1100">
            <v>-60.935416666666669</v>
          </cell>
          <cell r="AK1100">
            <v>-119.81958333333334</v>
          </cell>
          <cell r="AL1100">
            <v>-105.02791666666667</v>
          </cell>
          <cell r="AM1100">
            <v>-55.414583333333333</v>
          </cell>
          <cell r="AN1100">
            <v>107.27208333333334</v>
          </cell>
          <cell r="AO1100">
            <v>233.08583333333334</v>
          </cell>
          <cell r="AR1100" t="str">
            <v>50a</v>
          </cell>
        </row>
        <row r="1101">
          <cell r="X1101">
            <v>-401.04</v>
          </cell>
          <cell r="Y1101">
            <v>-1106.19</v>
          </cell>
          <cell r="Z1101">
            <v>-1521.02</v>
          </cell>
          <cell r="AA1101">
            <v>-1276.82</v>
          </cell>
          <cell r="AB1101">
            <v>-731.3</v>
          </cell>
          <cell r="AC1101">
            <v>-306.77999999999997</v>
          </cell>
          <cell r="AI1101">
            <v>0</v>
          </cell>
          <cell r="AJ1101">
            <v>-16.71</v>
          </cell>
          <cell r="AK1101">
            <v>-79.511250000000004</v>
          </cell>
          <cell r="AL1101">
            <v>-188.97833333333332</v>
          </cell>
          <cell r="AM1101">
            <v>-305.55500000000001</v>
          </cell>
          <cell r="AN1101">
            <v>-389.22666666666663</v>
          </cell>
          <cell r="AO1101">
            <v>-432.48</v>
          </cell>
          <cell r="AR1101" t="str">
            <v>50a</v>
          </cell>
        </row>
        <row r="1102">
          <cell r="X1102">
            <v>-19.53</v>
          </cell>
          <cell r="Y1102">
            <v>-85.23</v>
          </cell>
          <cell r="Z1102">
            <v>-217.26</v>
          </cell>
          <cell r="AA1102">
            <v>-218.96</v>
          </cell>
          <cell r="AB1102">
            <v>-178.26</v>
          </cell>
          <cell r="AC1102">
            <v>-147.41</v>
          </cell>
          <cell r="AI1102">
            <v>0</v>
          </cell>
          <cell r="AJ1102">
            <v>-0.81375000000000008</v>
          </cell>
          <cell r="AK1102">
            <v>-5.17875</v>
          </cell>
          <cell r="AL1102">
            <v>-17.782499999999999</v>
          </cell>
          <cell r="AM1102">
            <v>-35.958333333333336</v>
          </cell>
          <cell r="AN1102">
            <v>-52.509166666666665</v>
          </cell>
          <cell r="AO1102">
            <v>-66.078749999999999</v>
          </cell>
          <cell r="AR1102" t="str">
            <v>50a</v>
          </cell>
        </row>
        <row r="1103">
          <cell r="X1103">
            <v>50395.33</v>
          </cell>
          <cell r="Y1103">
            <v>48692.38</v>
          </cell>
          <cell r="Z1103">
            <v>-4874.79</v>
          </cell>
          <cell r="AA1103">
            <v>-1372.42</v>
          </cell>
          <cell r="AB1103">
            <v>-1218.5999999999999</v>
          </cell>
          <cell r="AC1103">
            <v>-1124.6400000000001</v>
          </cell>
          <cell r="AI1103">
            <v>0</v>
          </cell>
          <cell r="AJ1103">
            <v>2099.8054166666666</v>
          </cell>
          <cell r="AK1103">
            <v>6228.46</v>
          </cell>
          <cell r="AL1103">
            <v>8054.192916666666</v>
          </cell>
          <cell r="AM1103">
            <v>7793.892499999999</v>
          </cell>
          <cell r="AN1103">
            <v>7685.9333333333334</v>
          </cell>
          <cell r="AO1103">
            <v>7588.2983333333323</v>
          </cell>
          <cell r="AR1103" t="str">
            <v>50a</v>
          </cell>
        </row>
        <row r="1104">
          <cell r="X1104">
            <v>42.52</v>
          </cell>
          <cell r="Y1104">
            <v>59.37</v>
          </cell>
          <cell r="Z1104">
            <v>200.69</v>
          </cell>
          <cell r="AA1104">
            <v>1045.81</v>
          </cell>
          <cell r="AB1104">
            <v>1139.42</v>
          </cell>
          <cell r="AC1104">
            <v>0</v>
          </cell>
          <cell r="AI1104">
            <v>0</v>
          </cell>
          <cell r="AJ1104">
            <v>1.7716666666666667</v>
          </cell>
          <cell r="AK1104">
            <v>6.0170833333333329</v>
          </cell>
          <cell r="AL1104">
            <v>16.852916666666669</v>
          </cell>
          <cell r="AM1104">
            <v>68.790416666666658</v>
          </cell>
          <cell r="AN1104">
            <v>159.84166666666667</v>
          </cell>
          <cell r="AO1104">
            <v>207.3175</v>
          </cell>
          <cell r="AR1104" t="str">
            <v>50a</v>
          </cell>
        </row>
        <row r="1105">
          <cell r="X1105">
            <v>16</v>
          </cell>
          <cell r="Y1105">
            <v>32</v>
          </cell>
          <cell r="Z1105">
            <v>32</v>
          </cell>
          <cell r="AA1105">
            <v>32</v>
          </cell>
          <cell r="AB1105">
            <v>32</v>
          </cell>
          <cell r="AC1105">
            <v>0</v>
          </cell>
          <cell r="AI1105">
            <v>0</v>
          </cell>
          <cell r="AJ1105">
            <v>0.66666666666666663</v>
          </cell>
          <cell r="AK1105">
            <v>2.6666666666666665</v>
          </cell>
          <cell r="AL1105">
            <v>5.333333333333333</v>
          </cell>
          <cell r="AM1105">
            <v>8</v>
          </cell>
          <cell r="AN1105">
            <v>10.666666666666666</v>
          </cell>
          <cell r="AO1105">
            <v>12</v>
          </cell>
          <cell r="AR1105" t="str">
            <v>50a</v>
          </cell>
        </row>
        <row r="1106">
          <cell r="R1106">
            <v>-3614166.82</v>
          </cell>
          <cell r="S1106">
            <v>-2401367.46</v>
          </cell>
          <cell r="T1106">
            <v>-2953156.07</v>
          </cell>
          <cell r="U1106">
            <v>-3133856.12</v>
          </cell>
          <cell r="V1106">
            <v>-3234217.16</v>
          </cell>
          <cell r="W1106">
            <v>-3394092.67</v>
          </cell>
          <cell r="X1106">
            <v>-3762270.17</v>
          </cell>
          <cell r="Y1106">
            <v>-2949599.57</v>
          </cell>
          <cell r="Z1106">
            <v>-3007745.9</v>
          </cell>
          <cell r="AA1106">
            <v>-3099915.23</v>
          </cell>
          <cell r="AB1106">
            <v>-3358156.68</v>
          </cell>
          <cell r="AC1106">
            <v>-4043083</v>
          </cell>
          <cell r="AD1106">
            <v>-2989931.8170833327</v>
          </cell>
          <cell r="AE1106">
            <v>-2968022.2079166663</v>
          </cell>
          <cell r="AF1106">
            <v>-2958944.8066666666</v>
          </cell>
          <cell r="AG1106">
            <v>-3004808.7670833338</v>
          </cell>
          <cell r="AH1106">
            <v>-3038897.2225000001</v>
          </cell>
          <cell r="AI1106">
            <v>-3064306.3595833331</v>
          </cell>
          <cell r="AJ1106">
            <v>-3094796.7058333331</v>
          </cell>
          <cell r="AK1106">
            <v>-3135087.5241666674</v>
          </cell>
          <cell r="AL1106">
            <v>-3175125.3900000006</v>
          </cell>
          <cell r="AM1106">
            <v>-3187535.8145833337</v>
          </cell>
          <cell r="AN1106">
            <v>-3201344.9029166666</v>
          </cell>
          <cell r="AO1106">
            <v>-3231917.4191666669</v>
          </cell>
          <cell r="AR1106" t="str">
            <v>50a</v>
          </cell>
        </row>
        <row r="1107">
          <cell r="R1107">
            <v>-1891705.11</v>
          </cell>
          <cell r="S1107">
            <v>1293.82</v>
          </cell>
          <cell r="T1107">
            <v>-373406.12</v>
          </cell>
          <cell r="U1107">
            <v>-626464.07999999996</v>
          </cell>
          <cell r="V1107">
            <v>-972149.42</v>
          </cell>
          <cell r="W1107">
            <v>-1308596.76</v>
          </cell>
          <cell r="X1107">
            <v>-1643506.55</v>
          </cell>
          <cell r="Y1107">
            <v>-281432.27</v>
          </cell>
          <cell r="Z1107">
            <v>-534210.71</v>
          </cell>
          <cell r="AA1107">
            <v>-844836.24</v>
          </cell>
          <cell r="AB1107">
            <v>-1113041.02</v>
          </cell>
          <cell r="AC1107">
            <v>-1570361.03</v>
          </cell>
          <cell r="AD1107">
            <v>-794110.26291666657</v>
          </cell>
          <cell r="AE1107">
            <v>-761833.34583333333</v>
          </cell>
          <cell r="AF1107">
            <v>-716769.9191666668</v>
          </cell>
          <cell r="AG1107">
            <v>-738703.0341666668</v>
          </cell>
          <cell r="AH1107">
            <v>-761514.42291666672</v>
          </cell>
          <cell r="AI1107">
            <v>-788243.61833333329</v>
          </cell>
          <cell r="AJ1107">
            <v>-816002.66166666662</v>
          </cell>
          <cell r="AK1107">
            <v>-840325.67125000001</v>
          </cell>
          <cell r="AL1107">
            <v>-863528.8308333332</v>
          </cell>
          <cell r="AM1107">
            <v>-879043.18958333321</v>
          </cell>
          <cell r="AN1107">
            <v>-892619.25624999998</v>
          </cell>
          <cell r="AO1107">
            <v>-915985.91374999995</v>
          </cell>
          <cell r="AR1107" t="str">
            <v>50a</v>
          </cell>
        </row>
        <row r="1108">
          <cell r="X1108">
            <v>-3569.89</v>
          </cell>
          <cell r="Y1108">
            <v>-82490.210000000006</v>
          </cell>
          <cell r="Z1108">
            <v>-491992.32000000001</v>
          </cell>
          <cell r="AA1108">
            <v>-11275.28</v>
          </cell>
          <cell r="AB1108">
            <v>0</v>
          </cell>
          <cell r="AC1108">
            <v>0</v>
          </cell>
          <cell r="AI1108">
            <v>0</v>
          </cell>
          <cell r="AJ1108">
            <v>-148.74541666666667</v>
          </cell>
          <cell r="AK1108">
            <v>-3734.5829166666667</v>
          </cell>
          <cell r="AL1108">
            <v>-27671.355</v>
          </cell>
          <cell r="AM1108">
            <v>-48640.83833333334</v>
          </cell>
          <cell r="AN1108">
            <v>-49110.64166666667</v>
          </cell>
          <cell r="AO1108">
            <v>-49110.64166666667</v>
          </cell>
          <cell r="AR1108" t="str">
            <v>50a</v>
          </cell>
        </row>
        <row r="1109">
          <cell r="Y1109">
            <v>-3038.5</v>
          </cell>
          <cell r="Z1109">
            <v>-5482</v>
          </cell>
          <cell r="AA1109">
            <v>-800</v>
          </cell>
          <cell r="AB1109">
            <v>0</v>
          </cell>
          <cell r="AC1109">
            <v>-183</v>
          </cell>
          <cell r="AI1109">
            <v>0</v>
          </cell>
          <cell r="AJ1109">
            <v>0</v>
          </cell>
          <cell r="AK1109">
            <v>-126.60416666666667</v>
          </cell>
          <cell r="AL1109">
            <v>-481.625</v>
          </cell>
          <cell r="AM1109">
            <v>-743.375</v>
          </cell>
          <cell r="AN1109">
            <v>-776.70833333333337</v>
          </cell>
          <cell r="AO1109">
            <v>-784.33333333333337</v>
          </cell>
          <cell r="AR1109" t="str">
            <v>50a</v>
          </cell>
        </row>
        <row r="1110">
          <cell r="Z1110">
            <v>248983.5</v>
          </cell>
          <cell r="AA1110">
            <v>0</v>
          </cell>
          <cell r="AB1110">
            <v>-41.58</v>
          </cell>
          <cell r="AC1110">
            <v>-17.28</v>
          </cell>
          <cell r="AK1110">
            <v>0</v>
          </cell>
          <cell r="AL1110">
            <v>10374.3125</v>
          </cell>
          <cell r="AM1110">
            <v>20748.625</v>
          </cell>
          <cell r="AN1110">
            <v>20746.892499999998</v>
          </cell>
          <cell r="AO1110">
            <v>20744.439999999999</v>
          </cell>
          <cell r="AR1110" t="str">
            <v>50a</v>
          </cell>
        </row>
        <row r="1111">
          <cell r="R1111">
            <v>-59.6</v>
          </cell>
          <cell r="S1111">
            <v>166.61</v>
          </cell>
          <cell r="T1111">
            <v>0</v>
          </cell>
          <cell r="U1111">
            <v>119.47</v>
          </cell>
          <cell r="V1111">
            <v>0</v>
          </cell>
          <cell r="W1111">
            <v>0</v>
          </cell>
          <cell r="X1111">
            <v>3683.36</v>
          </cell>
          <cell r="Y1111">
            <v>2584.4899999999998</v>
          </cell>
          <cell r="Z1111">
            <v>0</v>
          </cell>
          <cell r="AA1111">
            <v>0</v>
          </cell>
          <cell r="AB1111">
            <v>0</v>
          </cell>
          <cell r="AC1111">
            <v>0</v>
          </cell>
          <cell r="AD1111">
            <v>310.84750000000003</v>
          </cell>
          <cell r="AE1111">
            <v>291.89208333333335</v>
          </cell>
          <cell r="AF1111">
            <v>302.97291666666672</v>
          </cell>
          <cell r="AG1111">
            <v>275.62666666666672</v>
          </cell>
          <cell r="AH1111">
            <v>199.7179166666667</v>
          </cell>
          <cell r="AI1111">
            <v>119.45041666666664</v>
          </cell>
          <cell r="AJ1111">
            <v>226.45375000000001</v>
          </cell>
          <cell r="AK1111">
            <v>466.98708333333326</v>
          </cell>
          <cell r="AL1111">
            <v>554.98541666666665</v>
          </cell>
          <cell r="AM1111">
            <v>549.67416666666657</v>
          </cell>
          <cell r="AN1111">
            <v>544.1925</v>
          </cell>
          <cell r="AO1111">
            <v>538.71083333333331</v>
          </cell>
          <cell r="AR1111" t="str">
            <v>50a</v>
          </cell>
        </row>
        <row r="1112">
          <cell r="R1112">
            <v>-200000</v>
          </cell>
          <cell r="S1112">
            <v>-200000</v>
          </cell>
          <cell r="T1112">
            <v>-200000</v>
          </cell>
          <cell r="U1112">
            <v>-200000</v>
          </cell>
          <cell r="V1112">
            <v>-200000</v>
          </cell>
          <cell r="W1112">
            <v>-200000</v>
          </cell>
          <cell r="X1112">
            <v>-200000</v>
          </cell>
          <cell r="Y1112">
            <v>-200000</v>
          </cell>
          <cell r="Z1112">
            <v>-200000</v>
          </cell>
          <cell r="AA1112">
            <v>-200000</v>
          </cell>
          <cell r="AB1112">
            <v>-200000</v>
          </cell>
          <cell r="AC1112">
            <v>-200000</v>
          </cell>
          <cell r="AD1112">
            <v>-367080.41666666669</v>
          </cell>
          <cell r="AE1112">
            <v>-333728.33333333331</v>
          </cell>
          <cell r="AF1112">
            <v>-300376.25</v>
          </cell>
          <cell r="AG1112">
            <v>-267024.16666666669</v>
          </cell>
          <cell r="AH1112">
            <v>-233672.08333333334</v>
          </cell>
          <cell r="AI1112">
            <v>-212820</v>
          </cell>
          <cell r="AJ1112">
            <v>-204477.29166666666</v>
          </cell>
          <cell r="AK1112">
            <v>-200310.625</v>
          </cell>
          <cell r="AL1112">
            <v>-200258.85416666666</v>
          </cell>
          <cell r="AM1112">
            <v>-200155.3125</v>
          </cell>
          <cell r="AN1112">
            <v>-200051.77083333334</v>
          </cell>
          <cell r="AO1112">
            <v>-200000</v>
          </cell>
          <cell r="AR1112" t="str">
            <v>50a</v>
          </cell>
        </row>
        <row r="1113">
          <cell r="R1113">
            <v>-374136.08</v>
          </cell>
          <cell r="S1113">
            <v>-201360.39</v>
          </cell>
          <cell r="T1113">
            <v>-196623.92</v>
          </cell>
          <cell r="U1113">
            <v>-195946.22</v>
          </cell>
          <cell r="V1113">
            <v>-197692.3</v>
          </cell>
          <cell r="W1113">
            <v>-202734.13</v>
          </cell>
          <cell r="X1113">
            <v>-289709.78999999998</v>
          </cell>
          <cell r="Y1113">
            <v>-207756.46</v>
          </cell>
          <cell r="Z1113">
            <v>-201260.41</v>
          </cell>
          <cell r="AA1113">
            <v>-195811.72</v>
          </cell>
          <cell r="AB1113">
            <v>-217636.52</v>
          </cell>
          <cell r="AC1113">
            <v>-1261542.44</v>
          </cell>
          <cell r="AD1113">
            <v>-271578.32791666669</v>
          </cell>
          <cell r="AE1113">
            <v>-265058.40875</v>
          </cell>
          <cell r="AF1113">
            <v>-252768.00666666668</v>
          </cell>
          <cell r="AG1113">
            <v>-239994.91500000001</v>
          </cell>
          <cell r="AH1113">
            <v>-233602.24333333332</v>
          </cell>
          <cell r="AI1113">
            <v>-232604.67333333334</v>
          </cell>
          <cell r="AJ1113">
            <v>-231586.69125</v>
          </cell>
          <cell r="AK1113">
            <v>-229924.44749999998</v>
          </cell>
          <cell r="AL1113">
            <v>-228091.91041666665</v>
          </cell>
          <cell r="AM1113">
            <v>-227638.31625</v>
          </cell>
          <cell r="AN1113">
            <v>-227626.32750000004</v>
          </cell>
          <cell r="AO1113">
            <v>-269882.59041666664</v>
          </cell>
          <cell r="AR1113" t="str">
            <v>50b</v>
          </cell>
        </row>
        <row r="1114">
          <cell r="R1114">
            <v>-16684218.34</v>
          </cell>
          <cell r="S1114">
            <v>-14639634.939999999</v>
          </cell>
          <cell r="T1114">
            <v>-13310020.82</v>
          </cell>
          <cell r="U1114">
            <v>-16642856.48</v>
          </cell>
          <cell r="V1114">
            <v>-15495975.789999999</v>
          </cell>
          <cell r="W1114">
            <v>-12621536.77</v>
          </cell>
          <cell r="X1114">
            <v>-17182970.620000001</v>
          </cell>
          <cell r="Y1114">
            <v>-16175571.369999999</v>
          </cell>
          <cell r="Z1114">
            <v>-14970180.77</v>
          </cell>
          <cell r="AA1114">
            <v>-18870504.359999999</v>
          </cell>
          <cell r="AB1114">
            <v>-17016021.48</v>
          </cell>
          <cell r="AC1114">
            <v>-17555854.09</v>
          </cell>
          <cell r="AD1114">
            <v>-13036484.977500001</v>
          </cell>
          <cell r="AE1114">
            <v>-13358964.156666664</v>
          </cell>
          <cell r="AF1114">
            <v>-13491931.775</v>
          </cell>
          <cell r="AG1114">
            <v>-13830354.012083335</v>
          </cell>
          <cell r="AH1114">
            <v>-14383619.45125</v>
          </cell>
          <cell r="AI1114">
            <v>-14725298.434583331</v>
          </cell>
          <cell r="AJ1114">
            <v>-14896728.8825</v>
          </cell>
          <cell r="AK1114">
            <v>-15194788.088750003</v>
          </cell>
          <cell r="AL1114">
            <v>-15330367.30291667</v>
          </cell>
          <cell r="AM1114">
            <v>-15471327.686250001</v>
          </cell>
          <cell r="AN1114">
            <v>-15836885.86875</v>
          </cell>
          <cell r="AO1114">
            <v>-15958613.765416665</v>
          </cell>
          <cell r="AR1114" t="str">
            <v>50a</v>
          </cell>
        </row>
        <row r="1115">
          <cell r="R1115">
            <v>-1682071.74</v>
          </cell>
          <cell r="S1115">
            <v>-1599468.78</v>
          </cell>
          <cell r="T1115">
            <v>-1666466.81</v>
          </cell>
          <cell r="U1115">
            <v>-1710786.89</v>
          </cell>
          <cell r="V1115">
            <v>-1689692.63</v>
          </cell>
          <cell r="W1115">
            <v>-1881402.74</v>
          </cell>
          <cell r="X1115">
            <v>-1762950.01</v>
          </cell>
          <cell r="Y1115">
            <v>-4007509.79</v>
          </cell>
          <cell r="Z1115">
            <v>-3617605.09</v>
          </cell>
          <cell r="AA1115">
            <v>-657600.23</v>
          </cell>
          <cell r="AB1115">
            <v>-600609.91</v>
          </cell>
          <cell r="AC1115">
            <v>-726357.67</v>
          </cell>
          <cell r="AD1115">
            <v>-1697008.9562499998</v>
          </cell>
          <cell r="AE1115">
            <v>-1700893.0174999998</v>
          </cell>
          <cell r="AF1115">
            <v>-1705053.625416667</v>
          </cell>
          <cell r="AG1115">
            <v>-1711215.0583333333</v>
          </cell>
          <cell r="AH1115">
            <v>-1715520.4733333336</v>
          </cell>
          <cell r="AI1115">
            <v>-1724784.5004166665</v>
          </cell>
          <cell r="AJ1115">
            <v>-1731364.8566666665</v>
          </cell>
          <cell r="AK1115">
            <v>-1819061.8429166665</v>
          </cell>
          <cell r="AL1115">
            <v>-1985041.8408333336</v>
          </cell>
          <cell r="AM1115">
            <v>-2015266.4475</v>
          </cell>
          <cell r="AN1115">
            <v>-1924010.6637500001</v>
          </cell>
          <cell r="AO1115">
            <v>-1839110.6520833336</v>
          </cell>
          <cell r="AR1115" t="str">
            <v>50b</v>
          </cell>
        </row>
        <row r="1116">
          <cell r="R1116">
            <v>-5255921.18</v>
          </cell>
          <cell r="S1116">
            <v>-1672482.67</v>
          </cell>
          <cell r="T1116">
            <v>-1545838.29</v>
          </cell>
          <cell r="U1116">
            <v>-4015982.49</v>
          </cell>
          <cell r="V1116">
            <v>-3520248.24</v>
          </cell>
          <cell r="W1116">
            <v>44913.83</v>
          </cell>
          <cell r="X1116">
            <v>-919768.77</v>
          </cell>
          <cell r="Y1116">
            <v>-496830.23</v>
          </cell>
          <cell r="Z1116">
            <v>-630556.75</v>
          </cell>
          <cell r="AA1116">
            <v>-1470625.02</v>
          </cell>
          <cell r="AB1116">
            <v>-698611.73</v>
          </cell>
          <cell r="AC1116">
            <v>-2371036.96</v>
          </cell>
          <cell r="AD1116">
            <v>-2731240.3320833333</v>
          </cell>
          <cell r="AE1116">
            <v>-2767505.7729166667</v>
          </cell>
          <cell r="AF1116">
            <v>-2662172.3937500003</v>
          </cell>
          <cell r="AG1116">
            <v>-2758948.9904166665</v>
          </cell>
          <cell r="AH1116">
            <v>-2974589.1083333329</v>
          </cell>
          <cell r="AI1116">
            <v>-2894811.250833333</v>
          </cell>
          <cell r="AJ1116">
            <v>-2640156.9258333337</v>
          </cell>
          <cell r="AK1116">
            <v>-2383705.4608333339</v>
          </cell>
          <cell r="AL1116">
            <v>-2216991.1604166669</v>
          </cell>
          <cell r="AM1116">
            <v>-2233936.7108333339</v>
          </cell>
          <cell r="AN1116">
            <v>-2133438.6370833335</v>
          </cell>
          <cell r="AO1116">
            <v>-1959000.2262500003</v>
          </cell>
          <cell r="AR1116" t="str">
            <v>50a</v>
          </cell>
        </row>
        <row r="1117">
          <cell r="Y1117">
            <v>-233</v>
          </cell>
          <cell r="Z1117">
            <v>-233</v>
          </cell>
          <cell r="AA1117">
            <v>-233</v>
          </cell>
          <cell r="AB1117">
            <v>-233</v>
          </cell>
          <cell r="AC1117">
            <v>-233</v>
          </cell>
          <cell r="AI1117">
            <v>0</v>
          </cell>
          <cell r="AJ1117">
            <v>0</v>
          </cell>
          <cell r="AK1117">
            <v>-9.7083333333333339</v>
          </cell>
          <cell r="AL1117">
            <v>-29.125</v>
          </cell>
          <cell r="AM1117">
            <v>-48.541666666666664</v>
          </cell>
          <cell r="AN1117">
            <v>-67.958333333333329</v>
          </cell>
          <cell r="AO1117">
            <v>-87.375</v>
          </cell>
          <cell r="AR1117" t="str">
            <v>50a</v>
          </cell>
        </row>
        <row r="1118">
          <cell r="R1118">
            <v>-28396.47</v>
          </cell>
          <cell r="S1118">
            <v>6555.2</v>
          </cell>
          <cell r="T1118">
            <v>-18374.36</v>
          </cell>
          <cell r="U1118">
            <v>-42465.51</v>
          </cell>
          <cell r="V1118">
            <v>3135.77</v>
          </cell>
          <cell r="W1118">
            <v>-20827.150000000001</v>
          </cell>
          <cell r="X1118">
            <v>-44442.86</v>
          </cell>
          <cell r="Y1118">
            <v>4715.1000000000004</v>
          </cell>
          <cell r="Z1118">
            <v>-19027.12</v>
          </cell>
          <cell r="AA1118">
            <v>-43439.48</v>
          </cell>
          <cell r="AB1118">
            <v>3137.21</v>
          </cell>
          <cell r="AC1118">
            <v>-20110.47</v>
          </cell>
          <cell r="AD1118">
            <v>-14948.799583333333</v>
          </cell>
          <cell r="AE1118">
            <v>-15132.590000000002</v>
          </cell>
          <cell r="AF1118">
            <v>-15558.255833333335</v>
          </cell>
          <cell r="AG1118">
            <v>-15806.188749999996</v>
          </cell>
          <cell r="AH1118">
            <v>-16021.372083333334</v>
          </cell>
          <cell r="AI1118">
            <v>-16205.784999999998</v>
          </cell>
          <cell r="AJ1118">
            <v>-16455.844583333335</v>
          </cell>
          <cell r="AK1118">
            <v>-16662.707083333338</v>
          </cell>
          <cell r="AL1118">
            <v>-16817.364999999998</v>
          </cell>
          <cell r="AM1118">
            <v>-16998.975000000002</v>
          </cell>
          <cell r="AN1118">
            <v>-17094.784166666668</v>
          </cell>
          <cell r="AO1118">
            <v>-17696.615000000002</v>
          </cell>
          <cell r="AR1118" t="str">
            <v>50a</v>
          </cell>
        </row>
        <row r="1119">
          <cell r="R1119">
            <v>-42016.160000000003</v>
          </cell>
          <cell r="S1119">
            <v>-40819.199999999997</v>
          </cell>
          <cell r="T1119">
            <v>-86445.7</v>
          </cell>
          <cell r="U1119">
            <v>-95050.54</v>
          </cell>
          <cell r="V1119">
            <v>-86915.48</v>
          </cell>
          <cell r="W1119">
            <v>-80942.59</v>
          </cell>
          <cell r="X1119">
            <v>-50864.45</v>
          </cell>
          <cell r="Y1119">
            <v>-69569.070000000007</v>
          </cell>
          <cell r="Z1119">
            <v>-88525.33</v>
          </cell>
          <cell r="AA1119">
            <v>-108843.35</v>
          </cell>
          <cell r="AB1119">
            <v>-106587.85</v>
          </cell>
          <cell r="AC1119">
            <v>-90967.98</v>
          </cell>
          <cell r="AD1119">
            <v>-39595.715416666666</v>
          </cell>
          <cell r="AE1119">
            <v>-41564.418333333328</v>
          </cell>
          <cell r="AF1119">
            <v>-44665.417500000003</v>
          </cell>
          <cell r="AG1119">
            <v>-49314.741249999999</v>
          </cell>
          <cell r="AH1119">
            <v>-53353.689166666678</v>
          </cell>
          <cell r="AI1119">
            <v>-56121.562083333331</v>
          </cell>
          <cell r="AJ1119">
            <v>-57420.282499999994</v>
          </cell>
          <cell r="AK1119">
            <v>-58733.761249999989</v>
          </cell>
          <cell r="AL1119">
            <v>-61987.810833333322</v>
          </cell>
          <cell r="AM1119">
            <v>-66649.248749999984</v>
          </cell>
          <cell r="AN1119">
            <v>-71942.056666666656</v>
          </cell>
          <cell r="AO1119">
            <v>-76815.137499999997</v>
          </cell>
          <cell r="AR1119" t="str">
            <v>50a</v>
          </cell>
        </row>
        <row r="1120">
          <cell r="R1120">
            <v>-22968.82</v>
          </cell>
          <cell r="S1120">
            <v>-22968.82</v>
          </cell>
          <cell r="T1120">
            <v>0</v>
          </cell>
          <cell r="U1120">
            <v>0</v>
          </cell>
          <cell r="V1120">
            <v>0</v>
          </cell>
          <cell r="W1120">
            <v>0</v>
          </cell>
          <cell r="X1120">
            <v>-46859.91</v>
          </cell>
          <cell r="Y1120">
            <v>-38326.620000000003</v>
          </cell>
          <cell r="Z1120">
            <v>-18095.189999999999</v>
          </cell>
          <cell r="AA1120">
            <v>-6018.13</v>
          </cell>
          <cell r="AB1120">
            <v>-12036.26</v>
          </cell>
          <cell r="AC1120">
            <v>0</v>
          </cell>
          <cell r="AD1120">
            <v>-22968.820000000003</v>
          </cell>
          <cell r="AE1120">
            <v>-22968.820000000003</v>
          </cell>
          <cell r="AF1120">
            <v>-22011.785833333339</v>
          </cell>
          <cell r="AG1120">
            <v>-20097.717500000002</v>
          </cell>
          <cell r="AH1120">
            <v>-18183.64916666667</v>
          </cell>
          <cell r="AI1120">
            <v>-16269.580833333335</v>
          </cell>
          <cell r="AJ1120">
            <v>-16308.008750000003</v>
          </cell>
          <cell r="AK1120">
            <v>-17943.379166666669</v>
          </cell>
          <cell r="AL1120">
            <v>-18380.219583333335</v>
          </cell>
          <cell r="AM1120">
            <v>-17470.872916666667</v>
          </cell>
          <cell r="AN1120">
            <v>-16309.070833333333</v>
          </cell>
          <cell r="AO1120">
            <v>-14896.513333333336</v>
          </cell>
          <cell r="AR1120" t="str">
            <v>50a</v>
          </cell>
        </row>
        <row r="1121">
          <cell r="R1121">
            <v>-17952.349999999999</v>
          </cell>
          <cell r="S1121">
            <v>-33988.800000000003</v>
          </cell>
          <cell r="T1121">
            <v>-19962.41</v>
          </cell>
          <cell r="U1121">
            <v>-17905.79</v>
          </cell>
          <cell r="V1121">
            <v>-17893.79</v>
          </cell>
          <cell r="W1121">
            <v>-17874.48</v>
          </cell>
          <cell r="X1121">
            <v>-35667.03</v>
          </cell>
          <cell r="Y1121">
            <v>-17521.650000000001</v>
          </cell>
          <cell r="Z1121">
            <v>-19449.52</v>
          </cell>
          <cell r="AA1121">
            <v>-19424.52</v>
          </cell>
          <cell r="AB1121">
            <v>-17351.330000000002</v>
          </cell>
          <cell r="AC1121">
            <v>-17161.330000000002</v>
          </cell>
          <cell r="AD1121">
            <v>-8221.0279166666678</v>
          </cell>
          <cell r="AE1121">
            <v>-10389.805833333334</v>
          </cell>
          <cell r="AF1121">
            <v>-12563.160416666666</v>
          </cell>
          <cell r="AG1121">
            <v>-13986.692916666669</v>
          </cell>
          <cell r="AH1121">
            <v>-15323.699583333335</v>
          </cell>
          <cell r="AI1121">
            <v>-16660.118750000001</v>
          </cell>
          <cell r="AJ1121">
            <v>-18737.619166666671</v>
          </cell>
          <cell r="AK1121">
            <v>-20157.68416666667</v>
          </cell>
          <cell r="AL1121">
            <v>-20261.968333333334</v>
          </cell>
          <cell r="AM1121">
            <v>-20522.171250000003</v>
          </cell>
          <cell r="AN1121">
            <v>-20773.774166666666</v>
          </cell>
          <cell r="AO1121">
            <v>-20935.785833333332</v>
          </cell>
          <cell r="AR1121" t="str">
            <v>50a</v>
          </cell>
        </row>
        <row r="1122">
          <cell r="R1122">
            <v>-96474.73</v>
          </cell>
          <cell r="S1122">
            <v>-780882.68</v>
          </cell>
          <cell r="T1122">
            <v>-346724.8</v>
          </cell>
          <cell r="U1122">
            <v>-59701.31</v>
          </cell>
          <cell r="V1122">
            <v>-61158.879999999997</v>
          </cell>
          <cell r="W1122">
            <v>-51289.25</v>
          </cell>
          <cell r="X1122">
            <v>-60859.32</v>
          </cell>
          <cell r="Y1122">
            <v>-63381.22</v>
          </cell>
          <cell r="Z1122">
            <v>-261939.4</v>
          </cell>
          <cell r="AA1122">
            <v>32668.45</v>
          </cell>
          <cell r="AB1122">
            <v>32596.49</v>
          </cell>
          <cell r="AC1122">
            <v>0</v>
          </cell>
          <cell r="AD1122">
            <v>-92102.907499999987</v>
          </cell>
          <cell r="AE1122">
            <v>-147169.91041666665</v>
          </cell>
          <cell r="AF1122">
            <v>-195536.86916666667</v>
          </cell>
          <cell r="AG1122">
            <v>-196725.26208333333</v>
          </cell>
          <cell r="AH1122">
            <v>-190489.70666666667</v>
          </cell>
          <cell r="AI1122">
            <v>-191747.36916666667</v>
          </cell>
          <cell r="AJ1122">
            <v>-193019.60416666663</v>
          </cell>
          <cell r="AK1122">
            <v>-182403.7175</v>
          </cell>
          <cell r="AL1122">
            <v>-167720.34291666668</v>
          </cell>
          <cell r="AM1122">
            <v>-160507.42624999999</v>
          </cell>
          <cell r="AN1122">
            <v>-152521.20375000002</v>
          </cell>
          <cell r="AO1122">
            <v>-145800.65666666665</v>
          </cell>
          <cell r="AR1122" t="str">
            <v>50a</v>
          </cell>
        </row>
        <row r="1123">
          <cell r="R1123">
            <v>-3981.26</v>
          </cell>
          <cell r="S1123">
            <v>-14775.56</v>
          </cell>
          <cell r="T1123">
            <v>-15179.85</v>
          </cell>
          <cell r="U1123">
            <v>-4466.26</v>
          </cell>
          <cell r="V1123">
            <v>-3268.23</v>
          </cell>
          <cell r="W1123">
            <v>-3399.94</v>
          </cell>
          <cell r="X1123">
            <v>-3462.33</v>
          </cell>
          <cell r="Y1123">
            <v>-3337.55</v>
          </cell>
          <cell r="Z1123">
            <v>-15229.97</v>
          </cell>
          <cell r="AA1123">
            <v>-3337.44</v>
          </cell>
          <cell r="AB1123">
            <v>-3675.86</v>
          </cell>
          <cell r="AC1123">
            <v>-3564.45</v>
          </cell>
          <cell r="AD1123">
            <v>-7979.3929166666667</v>
          </cell>
          <cell r="AE1123">
            <v>-8447.8062499999996</v>
          </cell>
          <cell r="AF1123">
            <v>-8858.9304166666643</v>
          </cell>
          <cell r="AG1123">
            <v>-8291.6358333333337</v>
          </cell>
          <cell r="AH1123">
            <v>-7758.6575000000003</v>
          </cell>
          <cell r="AI1123">
            <v>-7730.1137499999995</v>
          </cell>
          <cell r="AJ1123">
            <v>-7702.7266666666665</v>
          </cell>
          <cell r="AK1123">
            <v>-7146.86625</v>
          </cell>
          <cell r="AL1123">
            <v>-6575.5545833333344</v>
          </cell>
          <cell r="AM1123">
            <v>-6530.1120833333334</v>
          </cell>
          <cell r="AN1123">
            <v>-6504.682083333334</v>
          </cell>
          <cell r="AO1123">
            <v>-6483.3045833333344</v>
          </cell>
          <cell r="AR1123" t="str">
            <v>50a</v>
          </cell>
        </row>
        <row r="1124">
          <cell r="R1124">
            <v>15.07</v>
          </cell>
          <cell r="S1124">
            <v>9.43</v>
          </cell>
          <cell r="T1124">
            <v>4.95</v>
          </cell>
          <cell r="U1124">
            <v>9.94</v>
          </cell>
          <cell r="V1124">
            <v>17.61</v>
          </cell>
          <cell r="W1124">
            <v>21.54</v>
          </cell>
          <cell r="X1124">
            <v>16.98</v>
          </cell>
          <cell r="Y1124">
            <v>15.05</v>
          </cell>
          <cell r="Z1124">
            <v>8.33</v>
          </cell>
          <cell r="AA1124">
            <v>7.71</v>
          </cell>
          <cell r="AB1124">
            <v>14.95</v>
          </cell>
          <cell r="AC1124">
            <v>-0.46</v>
          </cell>
          <cell r="AD1124">
            <v>2.4529166666666664</v>
          </cell>
          <cell r="AE1124">
            <v>3.4737500000000003</v>
          </cell>
          <cell r="AF1124">
            <v>4.072916666666667</v>
          </cell>
          <cell r="AG1124">
            <v>4.6933333333333334</v>
          </cell>
          <cell r="AH1124">
            <v>5.8412499999999996</v>
          </cell>
          <cell r="AI1124">
            <v>7.4725000000000001</v>
          </cell>
          <cell r="AJ1124">
            <v>9.0774999999999988</v>
          </cell>
          <cell r="AK1124">
            <v>10.412083333333333</v>
          </cell>
          <cell r="AL1124">
            <v>11.386249999999999</v>
          </cell>
          <cell r="AM1124">
            <v>12.005000000000001</v>
          </cell>
          <cell r="AN1124">
            <v>12.651666666666666</v>
          </cell>
          <cell r="AO1124">
            <v>12.392499999999998</v>
          </cell>
          <cell r="AR1124" t="str">
            <v>50a</v>
          </cell>
        </row>
        <row r="1125">
          <cell r="R1125">
            <v>3852.52</v>
          </cell>
          <cell r="S1125">
            <v>3298.72</v>
          </cell>
          <cell r="T1125">
            <v>2876.42</v>
          </cell>
          <cell r="U1125">
            <v>3183.44</v>
          </cell>
          <cell r="V1125">
            <v>1900.63</v>
          </cell>
          <cell r="W1125">
            <v>2670.23</v>
          </cell>
          <cell r="X1125">
            <v>2957.58</v>
          </cell>
          <cell r="Y1125">
            <v>4026.66</v>
          </cell>
          <cell r="Z1125">
            <v>2732.42</v>
          </cell>
          <cell r="AA1125">
            <v>4520.1899999999996</v>
          </cell>
          <cell r="AB1125">
            <v>2875.64</v>
          </cell>
          <cell r="AC1125">
            <v>2834.79</v>
          </cell>
          <cell r="AD1125">
            <v>2870.1329166666669</v>
          </cell>
          <cell r="AE1125">
            <v>2964.8062499999996</v>
          </cell>
          <cell r="AF1125">
            <v>3063.1025000000004</v>
          </cell>
          <cell r="AG1125">
            <v>3110.6525000000001</v>
          </cell>
          <cell r="AH1125">
            <v>3110.5604166666672</v>
          </cell>
          <cell r="AI1125">
            <v>3056.7824999999998</v>
          </cell>
          <cell r="AJ1125">
            <v>3100.5237500000003</v>
          </cell>
          <cell r="AK1125">
            <v>3271.6437500000006</v>
          </cell>
          <cell r="AL1125">
            <v>3326.1741666666662</v>
          </cell>
          <cell r="AM1125">
            <v>3252.9479166666665</v>
          </cell>
          <cell r="AN1125">
            <v>3204.9533333333334</v>
          </cell>
          <cell r="AO1125">
            <v>3163.0387500000002</v>
          </cell>
          <cell r="AR1125" t="str">
            <v>50a</v>
          </cell>
        </row>
        <row r="1126">
          <cell r="R1126">
            <v>0</v>
          </cell>
          <cell r="S1126">
            <v>0</v>
          </cell>
          <cell r="T1126">
            <v>0</v>
          </cell>
          <cell r="U1126">
            <v>0</v>
          </cell>
          <cell r="V1126">
            <v>0</v>
          </cell>
          <cell r="W1126">
            <v>0</v>
          </cell>
          <cell r="X1126">
            <v>0</v>
          </cell>
          <cell r="Y1126">
            <v>0</v>
          </cell>
          <cell r="Z1126">
            <v>0</v>
          </cell>
          <cell r="AA1126">
            <v>0</v>
          </cell>
          <cell r="AB1126">
            <v>0</v>
          </cell>
          <cell r="AC1126">
            <v>0</v>
          </cell>
          <cell r="AD1126">
            <v>0</v>
          </cell>
          <cell r="AE1126">
            <v>0</v>
          </cell>
          <cell r="AF1126">
            <v>0</v>
          </cell>
          <cell r="AG1126">
            <v>0</v>
          </cell>
          <cell r="AH1126">
            <v>0</v>
          </cell>
          <cell r="AI1126">
            <v>0</v>
          </cell>
          <cell r="AJ1126">
            <v>0</v>
          </cell>
          <cell r="AK1126">
            <v>0</v>
          </cell>
          <cell r="AL1126">
            <v>0</v>
          </cell>
          <cell r="AM1126">
            <v>0</v>
          </cell>
          <cell r="AN1126">
            <v>0</v>
          </cell>
          <cell r="AO1126">
            <v>0</v>
          </cell>
          <cell r="AR1126" t="str">
            <v>50a</v>
          </cell>
        </row>
        <row r="1127">
          <cell r="R1127">
            <v>0</v>
          </cell>
          <cell r="S1127">
            <v>0</v>
          </cell>
          <cell r="T1127">
            <v>0</v>
          </cell>
          <cell r="U1127">
            <v>0</v>
          </cell>
          <cell r="V1127">
            <v>0</v>
          </cell>
          <cell r="W1127">
            <v>0</v>
          </cell>
          <cell r="X1127">
            <v>0</v>
          </cell>
          <cell r="Y1127">
            <v>0</v>
          </cell>
          <cell r="Z1127">
            <v>0</v>
          </cell>
          <cell r="AA1127">
            <v>0</v>
          </cell>
          <cell r="AB1127">
            <v>0</v>
          </cell>
          <cell r="AC1127">
            <v>0</v>
          </cell>
          <cell r="AD1127">
            <v>-14607.057083333333</v>
          </cell>
          <cell r="AE1127">
            <v>-11360.075416666667</v>
          </cell>
          <cell r="AF1127">
            <v>-8114.3395833333343</v>
          </cell>
          <cell r="AG1127">
            <v>-4868.6037500000002</v>
          </cell>
          <cell r="AH1127">
            <v>-1622.8679166666668</v>
          </cell>
          <cell r="AI1127">
            <v>0</v>
          </cell>
          <cell r="AJ1127">
            <v>0</v>
          </cell>
          <cell r="AK1127">
            <v>0</v>
          </cell>
          <cell r="AL1127">
            <v>0</v>
          </cell>
          <cell r="AM1127">
            <v>0</v>
          </cell>
          <cell r="AN1127">
            <v>0</v>
          </cell>
          <cell r="AO1127">
            <v>0</v>
          </cell>
          <cell r="AR1127" t="str">
            <v>50a</v>
          </cell>
        </row>
        <row r="1128">
          <cell r="R1128">
            <v>0</v>
          </cell>
          <cell r="S1128">
            <v>0</v>
          </cell>
          <cell r="T1128">
            <v>0</v>
          </cell>
          <cell r="U1128">
            <v>0</v>
          </cell>
          <cell r="V1128">
            <v>0</v>
          </cell>
          <cell r="W1128">
            <v>0</v>
          </cell>
          <cell r="X1128">
            <v>0</v>
          </cell>
          <cell r="Y1128">
            <v>0</v>
          </cell>
          <cell r="Z1128">
            <v>0</v>
          </cell>
          <cell r="AA1128">
            <v>0</v>
          </cell>
          <cell r="AB1128">
            <v>0</v>
          </cell>
          <cell r="AC1128">
            <v>0</v>
          </cell>
          <cell r="AD1128">
            <v>0</v>
          </cell>
          <cell r="AE1128">
            <v>0</v>
          </cell>
          <cell r="AF1128">
            <v>0</v>
          </cell>
          <cell r="AG1128">
            <v>0</v>
          </cell>
          <cell r="AH1128">
            <v>0</v>
          </cell>
          <cell r="AI1128">
            <v>0</v>
          </cell>
          <cell r="AJ1128">
            <v>0</v>
          </cell>
          <cell r="AK1128">
            <v>0</v>
          </cell>
          <cell r="AL1128">
            <v>0</v>
          </cell>
          <cell r="AM1128">
            <v>0</v>
          </cell>
          <cell r="AN1128">
            <v>0</v>
          </cell>
          <cell r="AO1128">
            <v>0</v>
          </cell>
          <cell r="AR1128" t="str">
            <v>50b</v>
          </cell>
        </row>
        <row r="1129">
          <cell r="R1129">
            <v>0</v>
          </cell>
          <cell r="S1129">
            <v>0</v>
          </cell>
          <cell r="T1129">
            <v>0</v>
          </cell>
          <cell r="U1129">
            <v>0</v>
          </cell>
          <cell r="V1129">
            <v>0</v>
          </cell>
          <cell r="W1129">
            <v>0</v>
          </cell>
          <cell r="X1129">
            <v>0</v>
          </cell>
          <cell r="Y1129">
            <v>0</v>
          </cell>
          <cell r="Z1129">
            <v>0</v>
          </cell>
          <cell r="AA1129">
            <v>0</v>
          </cell>
          <cell r="AB1129">
            <v>0</v>
          </cell>
          <cell r="AC1129">
            <v>0</v>
          </cell>
          <cell r="AD1129">
            <v>-1114.53</v>
          </cell>
          <cell r="AE1129">
            <v>-866.85666666666657</v>
          </cell>
          <cell r="AF1129">
            <v>-619.18333333333328</v>
          </cell>
          <cell r="AG1129">
            <v>-371.51</v>
          </cell>
          <cell r="AH1129">
            <v>-123.83666666666666</v>
          </cell>
          <cell r="AI1129">
            <v>0</v>
          </cell>
          <cell r="AJ1129">
            <v>0</v>
          </cell>
          <cell r="AK1129">
            <v>0</v>
          </cell>
          <cell r="AL1129">
            <v>0</v>
          </cell>
          <cell r="AM1129">
            <v>0</v>
          </cell>
          <cell r="AN1129">
            <v>0</v>
          </cell>
          <cell r="AO1129">
            <v>0</v>
          </cell>
          <cell r="AR1129" t="str">
            <v>50a</v>
          </cell>
        </row>
        <row r="1130">
          <cell r="R1130">
            <v>0</v>
          </cell>
          <cell r="S1130">
            <v>0</v>
          </cell>
          <cell r="T1130">
            <v>0</v>
          </cell>
          <cell r="U1130">
            <v>0</v>
          </cell>
          <cell r="V1130">
            <v>0</v>
          </cell>
          <cell r="W1130">
            <v>0</v>
          </cell>
          <cell r="X1130">
            <v>0</v>
          </cell>
          <cell r="Y1130">
            <v>0</v>
          </cell>
          <cell r="Z1130">
            <v>0</v>
          </cell>
          <cell r="AA1130">
            <v>0</v>
          </cell>
          <cell r="AB1130">
            <v>0</v>
          </cell>
          <cell r="AC1130">
            <v>0</v>
          </cell>
          <cell r="AD1130">
            <v>-1479631.18625</v>
          </cell>
          <cell r="AE1130">
            <v>-493210.3954166667</v>
          </cell>
          <cell r="AF1130">
            <v>0</v>
          </cell>
          <cell r="AG1130">
            <v>0</v>
          </cell>
          <cell r="AH1130">
            <v>0</v>
          </cell>
          <cell r="AI1130">
            <v>0</v>
          </cell>
          <cell r="AJ1130">
            <v>0</v>
          </cell>
          <cell r="AK1130">
            <v>0</v>
          </cell>
          <cell r="AL1130">
            <v>0</v>
          </cell>
          <cell r="AM1130">
            <v>0</v>
          </cell>
          <cell r="AN1130">
            <v>0</v>
          </cell>
          <cell r="AO1130">
            <v>0</v>
          </cell>
          <cell r="AR1130" t="str">
            <v>50b</v>
          </cell>
        </row>
        <row r="1131">
          <cell r="R1131">
            <v>0</v>
          </cell>
          <cell r="S1131">
            <v>0</v>
          </cell>
          <cell r="T1131">
            <v>0</v>
          </cell>
          <cell r="U1131">
            <v>0</v>
          </cell>
          <cell r="V1131">
            <v>0</v>
          </cell>
          <cell r="W1131">
            <v>0</v>
          </cell>
          <cell r="X1131">
            <v>0</v>
          </cell>
          <cell r="Y1131">
            <v>0</v>
          </cell>
          <cell r="Z1131">
            <v>0</v>
          </cell>
          <cell r="AA1131">
            <v>0</v>
          </cell>
          <cell r="AB1131">
            <v>0</v>
          </cell>
          <cell r="AC1131">
            <v>0</v>
          </cell>
          <cell r="AD1131">
            <v>-60536.873749999992</v>
          </cell>
          <cell r="AE1131">
            <v>-20382.935833333333</v>
          </cell>
          <cell r="AF1131">
            <v>-281.15875</v>
          </cell>
          <cell r="AG1131">
            <v>-248.08124999999998</v>
          </cell>
          <cell r="AH1131">
            <v>-215.00375</v>
          </cell>
          <cell r="AI1131">
            <v>-181.92625000000001</v>
          </cell>
          <cell r="AJ1131">
            <v>-148.84875</v>
          </cell>
          <cell r="AK1131">
            <v>-115.77124999999999</v>
          </cell>
          <cell r="AL1131">
            <v>-82.693750000000009</v>
          </cell>
          <cell r="AM1131">
            <v>-49.616250000000001</v>
          </cell>
          <cell r="AN1131">
            <v>-16.53875</v>
          </cell>
          <cell r="AO1131">
            <v>0</v>
          </cell>
        </row>
        <row r="1132">
          <cell r="R1132">
            <v>12953.36</v>
          </cell>
          <cell r="S1132">
            <v>1420.64</v>
          </cell>
          <cell r="T1132">
            <v>13406.63</v>
          </cell>
          <cell r="U1132">
            <v>9724.5</v>
          </cell>
          <cell r="V1132">
            <v>-36.840000000000003</v>
          </cell>
          <cell r="W1132">
            <v>-220.51</v>
          </cell>
          <cell r="X1132">
            <v>518.16999999999996</v>
          </cell>
          <cell r="Y1132">
            <v>-1850.56</v>
          </cell>
          <cell r="Z1132">
            <v>-1233.9100000000001</v>
          </cell>
          <cell r="AA1132">
            <v>-1280.1099999999999</v>
          </cell>
          <cell r="AB1132">
            <v>-2087.06</v>
          </cell>
          <cell r="AC1132">
            <v>0</v>
          </cell>
          <cell r="AD1132">
            <v>-89869.441249999989</v>
          </cell>
          <cell r="AE1132">
            <v>-69489.984166666662</v>
          </cell>
          <cell r="AF1132">
            <v>-48825.106666666667</v>
          </cell>
          <cell r="AG1132">
            <v>-28023.406666666662</v>
          </cell>
          <cell r="AH1132">
            <v>-7545.8058333333329</v>
          </cell>
          <cell r="AI1132">
            <v>2592.5554166666666</v>
          </cell>
          <cell r="AJ1132">
            <v>2613.4187500000003</v>
          </cell>
          <cell r="AK1132">
            <v>2750.8691666666668</v>
          </cell>
          <cell r="AL1132">
            <v>2806.8554166666668</v>
          </cell>
          <cell r="AM1132">
            <v>2740.9570833333332</v>
          </cell>
          <cell r="AN1132">
            <v>2667.9987499999997</v>
          </cell>
          <cell r="AO1132">
            <v>2609.5258333333327</v>
          </cell>
          <cell r="AR1132" t="str">
            <v>50a</v>
          </cell>
        </row>
        <row r="1133">
          <cell r="R1133">
            <v>-11048.45</v>
          </cell>
          <cell r="S1133">
            <v>-12662.73</v>
          </cell>
          <cell r="T1133">
            <v>-10867.12</v>
          </cell>
          <cell r="U1133">
            <v>-13885.64</v>
          </cell>
          <cell r="V1133">
            <v>3724.84</v>
          </cell>
          <cell r="W1133">
            <v>24427.88</v>
          </cell>
          <cell r="X1133">
            <v>14874.27</v>
          </cell>
          <cell r="Y1133">
            <v>-273.95999999999998</v>
          </cell>
          <cell r="Z1133">
            <v>5523.42</v>
          </cell>
          <cell r="AA1133">
            <v>-2329.19</v>
          </cell>
          <cell r="AB1133">
            <v>-0.75</v>
          </cell>
          <cell r="AC1133">
            <v>-1316.99</v>
          </cell>
          <cell r="AD1133">
            <v>107186.41624999997</v>
          </cell>
          <cell r="AE1133">
            <v>85322.111666666679</v>
          </cell>
          <cell r="AF1133">
            <v>60863.007500000007</v>
          </cell>
          <cell r="AG1133">
            <v>35677.459583333322</v>
          </cell>
          <cell r="AH1133">
            <v>11399.29166666667</v>
          </cell>
          <cell r="AI1133">
            <v>180.55208333333334</v>
          </cell>
          <cell r="AJ1133">
            <v>1343.0650000000001</v>
          </cell>
          <cell r="AK1133">
            <v>2345.8600000000006</v>
          </cell>
          <cell r="AL1133">
            <v>2700.1695833333338</v>
          </cell>
          <cell r="AM1133">
            <v>2187.2995833333334</v>
          </cell>
          <cell r="AN1133">
            <v>1304.5491666666665</v>
          </cell>
          <cell r="AO1133">
            <v>188.73749999999961</v>
          </cell>
          <cell r="AR1133" t="str">
            <v>50a</v>
          </cell>
        </row>
        <row r="1134">
          <cell r="R1134">
            <v>-18827.71</v>
          </cell>
          <cell r="S1134">
            <v>-18038.169999999998</v>
          </cell>
          <cell r="T1134">
            <v>0</v>
          </cell>
          <cell r="U1134">
            <v>-16632.57</v>
          </cell>
          <cell r="V1134">
            <v>-18120.55</v>
          </cell>
          <cell r="W1134">
            <v>-16439.68</v>
          </cell>
          <cell r="X1134">
            <v>274939.82</v>
          </cell>
          <cell r="Y1134">
            <v>273143.84000000003</v>
          </cell>
          <cell r="Z1134">
            <v>-15688.13</v>
          </cell>
          <cell r="AA1134">
            <v>550543.14</v>
          </cell>
          <cell r="AB1134">
            <v>262975.40999999997</v>
          </cell>
          <cell r="AC1134">
            <v>-1367.64</v>
          </cell>
          <cell r="AD1134">
            <v>-25257.910416666666</v>
          </cell>
          <cell r="AE1134">
            <v>-26793.988750000004</v>
          </cell>
          <cell r="AF1134">
            <v>-27545.579166666666</v>
          </cell>
          <cell r="AG1134">
            <v>-28238.602916666667</v>
          </cell>
          <cell r="AH1134">
            <v>-29686.649583333336</v>
          </cell>
          <cell r="AI1134">
            <v>-30821.530416666672</v>
          </cell>
          <cell r="AJ1134">
            <v>-15786.699999999997</v>
          </cell>
          <cell r="AK1134">
            <v>15000.887083333337</v>
          </cell>
          <cell r="AL1134">
            <v>30188.044166666674</v>
          </cell>
          <cell r="AM1134">
            <v>53352.625416666677</v>
          </cell>
          <cell r="AN1134">
            <v>90691.177083333328</v>
          </cell>
          <cell r="AO1134">
            <v>104693.35958333332</v>
          </cell>
          <cell r="AR1134" t="str">
            <v>50a</v>
          </cell>
        </row>
        <row r="1135">
          <cell r="R1135">
            <v>0</v>
          </cell>
          <cell r="S1135">
            <v>0</v>
          </cell>
          <cell r="T1135">
            <v>0</v>
          </cell>
          <cell r="U1135">
            <v>0</v>
          </cell>
          <cell r="V1135">
            <v>-3115.81</v>
          </cell>
          <cell r="W1135">
            <v>-56.24</v>
          </cell>
          <cell r="X1135">
            <v>-387.05</v>
          </cell>
          <cell r="Y1135">
            <v>-764.86</v>
          </cell>
          <cell r="Z1135">
            <v>-391.67</v>
          </cell>
          <cell r="AA1135">
            <v>-387.05</v>
          </cell>
          <cell r="AB1135">
            <v>-330.81</v>
          </cell>
          <cell r="AC1135">
            <v>-330.81</v>
          </cell>
          <cell r="AD1135">
            <v>0</v>
          </cell>
          <cell r="AE1135">
            <v>0</v>
          </cell>
          <cell r="AF1135">
            <v>0</v>
          </cell>
          <cell r="AG1135">
            <v>0</v>
          </cell>
          <cell r="AH1135">
            <v>-129.82541666666665</v>
          </cell>
          <cell r="AI1135">
            <v>-261.99416666666667</v>
          </cell>
          <cell r="AJ1135">
            <v>-280.46458333333334</v>
          </cell>
          <cell r="AK1135">
            <v>-328.46083333333331</v>
          </cell>
          <cell r="AL1135">
            <v>-376.64958333333334</v>
          </cell>
          <cell r="AM1135">
            <v>-409.09625</v>
          </cell>
          <cell r="AN1135">
            <v>-439.00708333333336</v>
          </cell>
          <cell r="AO1135">
            <v>-466.57458333333335</v>
          </cell>
          <cell r="AR1135" t="str">
            <v>50a</v>
          </cell>
        </row>
        <row r="1136">
          <cell r="R1136">
            <v>-7660.74</v>
          </cell>
          <cell r="S1136">
            <v>-7660.74</v>
          </cell>
          <cell r="T1136">
            <v>-7655.79</v>
          </cell>
          <cell r="U1136">
            <v>-7647.34</v>
          </cell>
          <cell r="V1136">
            <v>-7660.74</v>
          </cell>
          <cell r="W1136">
            <v>-7660.74</v>
          </cell>
          <cell r="X1136">
            <v>-7660.74</v>
          </cell>
          <cell r="Y1136">
            <v>-7651.62</v>
          </cell>
          <cell r="Z1136">
            <v>-7640.06</v>
          </cell>
          <cell r="AA1136">
            <v>-7626.66</v>
          </cell>
          <cell r="AB1136">
            <v>-7626.66</v>
          </cell>
          <cell r="AC1136">
            <v>-7626.66</v>
          </cell>
          <cell r="AD1136">
            <v>-2593.5783333333334</v>
          </cell>
          <cell r="AE1136">
            <v>-3231.9733333333334</v>
          </cell>
          <cell r="AF1136">
            <v>-3870.1620833333327</v>
          </cell>
          <cell r="AG1136">
            <v>-4507.7924999999996</v>
          </cell>
          <cell r="AH1136">
            <v>-5145.6291666666666</v>
          </cell>
          <cell r="AI1136">
            <v>-5741.7849999999999</v>
          </cell>
          <cell r="AJ1136">
            <v>-6254.9912499999991</v>
          </cell>
          <cell r="AK1136">
            <v>-6686.7566666666671</v>
          </cell>
          <cell r="AL1136">
            <v>-7037.1658333333326</v>
          </cell>
          <cell r="AM1136">
            <v>-7306.8049999999994</v>
          </cell>
          <cell r="AN1136">
            <v>-7497.5774999999994</v>
          </cell>
          <cell r="AO1136">
            <v>-7610.9049999999997</v>
          </cell>
          <cell r="AR1136" t="str">
            <v>50a</v>
          </cell>
        </row>
        <row r="1137">
          <cell r="R1137">
            <v>-10712.01</v>
          </cell>
          <cell r="S1137">
            <v>-13640.8</v>
          </cell>
          <cell r="T1137">
            <v>-139.55000000000001</v>
          </cell>
          <cell r="U1137">
            <v>-403.26</v>
          </cell>
          <cell r="V1137">
            <v>-15782.69</v>
          </cell>
          <cell r="W1137">
            <v>0</v>
          </cell>
          <cell r="X1137">
            <v>-20575.099999999999</v>
          </cell>
          <cell r="Y1137">
            <v>-211.69</v>
          </cell>
          <cell r="Z1137">
            <v>-833.96</v>
          </cell>
          <cell r="AA1137">
            <v>-14128.03</v>
          </cell>
          <cell r="AB1137">
            <v>-1162.82</v>
          </cell>
          <cell r="AC1137">
            <v>-8336.41</v>
          </cell>
          <cell r="AD1137">
            <v>-3161.6312499999999</v>
          </cell>
          <cell r="AE1137">
            <v>-4176.3316666666669</v>
          </cell>
          <cell r="AF1137">
            <v>-4750.5129166666675</v>
          </cell>
          <cell r="AG1137">
            <v>-4773.13</v>
          </cell>
          <cell r="AH1137">
            <v>-5447.5445833333342</v>
          </cell>
          <cell r="AI1137">
            <v>-6105.1566666666668</v>
          </cell>
          <cell r="AJ1137">
            <v>-6962.4525000000003</v>
          </cell>
          <cell r="AK1137">
            <v>-6944.638750000001</v>
          </cell>
          <cell r="AL1137">
            <v>-6104.2775000000001</v>
          </cell>
          <cell r="AM1137">
            <v>-6727.6937500000013</v>
          </cell>
          <cell r="AN1137">
            <v>-6893.1937500000013</v>
          </cell>
          <cell r="AO1137">
            <v>-6815.2762499999999</v>
          </cell>
          <cell r="AR1137" t="str">
            <v>50a</v>
          </cell>
        </row>
        <row r="1138">
          <cell r="R1138">
            <v>-2000</v>
          </cell>
          <cell r="S1138">
            <v>-2000</v>
          </cell>
          <cell r="T1138">
            <v>-2000</v>
          </cell>
          <cell r="U1138">
            <v>-2000</v>
          </cell>
          <cell r="V1138">
            <v>-2000</v>
          </cell>
          <cell r="W1138">
            <v>-2000</v>
          </cell>
          <cell r="X1138">
            <v>-2000</v>
          </cell>
          <cell r="Y1138">
            <v>-2000</v>
          </cell>
          <cell r="Z1138">
            <v>-2000</v>
          </cell>
          <cell r="AA1138">
            <v>-2000</v>
          </cell>
          <cell r="AB1138">
            <v>-2000</v>
          </cell>
          <cell r="AC1138">
            <v>-2000</v>
          </cell>
          <cell r="AD1138">
            <v>-2000</v>
          </cell>
          <cell r="AE1138">
            <v>-2000</v>
          </cell>
          <cell r="AF1138">
            <v>-2000</v>
          </cell>
          <cell r="AG1138">
            <v>-2000</v>
          </cell>
          <cell r="AH1138">
            <v>-2000</v>
          </cell>
          <cell r="AI1138">
            <v>-2000</v>
          </cell>
          <cell r="AJ1138">
            <v>-2000</v>
          </cell>
          <cell r="AK1138">
            <v>-2000</v>
          </cell>
          <cell r="AL1138">
            <v>-2000</v>
          </cell>
          <cell r="AM1138">
            <v>-2000</v>
          </cell>
          <cell r="AN1138">
            <v>-2000</v>
          </cell>
          <cell r="AO1138">
            <v>-2000</v>
          </cell>
          <cell r="AR1138" t="str">
            <v>62</v>
          </cell>
        </row>
        <row r="1139">
          <cell r="R1139">
            <v>-995006.97</v>
          </cell>
          <cell r="S1139">
            <v>-842799.01</v>
          </cell>
          <cell r="T1139">
            <v>-857497.25</v>
          </cell>
          <cell r="U1139">
            <v>-855680.96</v>
          </cell>
          <cell r="V1139">
            <v>-990122.55</v>
          </cell>
          <cell r="W1139">
            <v>-963915.73</v>
          </cell>
          <cell r="X1139">
            <v>-919797.77</v>
          </cell>
          <cell r="Y1139">
            <v>-854449.44</v>
          </cell>
          <cell r="Z1139">
            <v>-827808.88</v>
          </cell>
          <cell r="AA1139">
            <v>-863449.45</v>
          </cell>
          <cell r="AB1139">
            <v>-3911059.19</v>
          </cell>
          <cell r="AC1139">
            <v>-3705004.43</v>
          </cell>
          <cell r="AD1139">
            <v>-851928.03958333342</v>
          </cell>
          <cell r="AE1139">
            <v>-864674.70291666675</v>
          </cell>
          <cell r="AF1139">
            <v>-869711.3125</v>
          </cell>
          <cell r="AG1139">
            <v>-872183.68333333323</v>
          </cell>
          <cell r="AH1139">
            <v>-878406.68666666688</v>
          </cell>
          <cell r="AI1139">
            <v>-888800.26874999993</v>
          </cell>
          <cell r="AJ1139">
            <v>-897126.32249999989</v>
          </cell>
          <cell r="AK1139">
            <v>-900088.3241666666</v>
          </cell>
          <cell r="AL1139">
            <v>-900284.34166666644</v>
          </cell>
          <cell r="AM1139">
            <v>-900802.40208333323</v>
          </cell>
          <cell r="AN1139">
            <v>-1028125.2233333333</v>
          </cell>
          <cell r="AO1139">
            <v>-1268594.26875</v>
          </cell>
          <cell r="AR1139" t="str">
            <v>62</v>
          </cell>
        </row>
        <row r="1140">
          <cell r="R1140">
            <v>0</v>
          </cell>
          <cell r="S1140">
            <v>0</v>
          </cell>
          <cell r="T1140">
            <v>0</v>
          </cell>
          <cell r="U1140">
            <v>0</v>
          </cell>
          <cell r="V1140">
            <v>0</v>
          </cell>
          <cell r="W1140">
            <v>0</v>
          </cell>
          <cell r="X1140">
            <v>0</v>
          </cell>
          <cell r="Y1140">
            <v>0</v>
          </cell>
          <cell r="Z1140">
            <v>0</v>
          </cell>
          <cell r="AA1140">
            <v>0</v>
          </cell>
          <cell r="AB1140">
            <v>0</v>
          </cell>
          <cell r="AC1140">
            <v>0</v>
          </cell>
          <cell r="AD1140">
            <v>0</v>
          </cell>
          <cell r="AE1140">
            <v>0</v>
          </cell>
          <cell r="AF1140">
            <v>0</v>
          </cell>
          <cell r="AG1140">
            <v>0</v>
          </cell>
          <cell r="AH1140">
            <v>0</v>
          </cell>
          <cell r="AI1140">
            <v>0</v>
          </cell>
          <cell r="AJ1140">
            <v>0</v>
          </cell>
          <cell r="AK1140">
            <v>0</v>
          </cell>
          <cell r="AL1140">
            <v>0</v>
          </cell>
          <cell r="AM1140">
            <v>0</v>
          </cell>
          <cell r="AN1140">
            <v>0</v>
          </cell>
          <cell r="AO1140">
            <v>0</v>
          </cell>
          <cell r="AQ1140">
            <v>28</v>
          </cell>
          <cell r="AR1140" t="str">
            <v>55</v>
          </cell>
        </row>
        <row r="1141">
          <cell r="R1141">
            <v>0</v>
          </cell>
          <cell r="S1141">
            <v>0</v>
          </cell>
          <cell r="T1141">
            <v>0</v>
          </cell>
          <cell r="U1141">
            <v>0</v>
          </cell>
          <cell r="V1141">
            <v>0</v>
          </cell>
          <cell r="W1141">
            <v>0</v>
          </cell>
          <cell r="X1141">
            <v>0</v>
          </cell>
          <cell r="Y1141">
            <v>0</v>
          </cell>
          <cell r="Z1141">
            <v>0</v>
          </cell>
          <cell r="AA1141">
            <v>0</v>
          </cell>
          <cell r="AB1141">
            <v>0</v>
          </cell>
          <cell r="AC1141">
            <v>0</v>
          </cell>
          <cell r="AD1141">
            <v>0</v>
          </cell>
          <cell r="AE1141">
            <v>0</v>
          </cell>
          <cell r="AF1141">
            <v>0</v>
          </cell>
          <cell r="AG1141">
            <v>0</v>
          </cell>
          <cell r="AH1141">
            <v>0</v>
          </cell>
          <cell r="AI1141">
            <v>0</v>
          </cell>
          <cell r="AJ1141">
            <v>0</v>
          </cell>
          <cell r="AK1141">
            <v>0</v>
          </cell>
          <cell r="AL1141">
            <v>0</v>
          </cell>
          <cell r="AM1141">
            <v>0</v>
          </cell>
          <cell r="AN1141">
            <v>0</v>
          </cell>
          <cell r="AO1141">
            <v>0</v>
          </cell>
        </row>
        <row r="1142">
          <cell r="R1142">
            <v>-1149635.01</v>
          </cell>
          <cell r="S1142">
            <v>-1149635.01</v>
          </cell>
          <cell r="T1142">
            <v>-1328195.01</v>
          </cell>
          <cell r="U1142">
            <v>-1328195.01</v>
          </cell>
          <cell r="V1142">
            <v>-1328195.01</v>
          </cell>
          <cell r="W1142">
            <v>-993395.01</v>
          </cell>
          <cell r="X1142">
            <v>-1100721.01</v>
          </cell>
          <cell r="Y1142">
            <v>-1100721.01</v>
          </cell>
          <cell r="Z1142">
            <v>-1100721.01</v>
          </cell>
          <cell r="AA1142">
            <v>-1100721.01</v>
          </cell>
          <cell r="AB1142">
            <v>-1100721.01</v>
          </cell>
          <cell r="AC1142">
            <v>-976808.01</v>
          </cell>
          <cell r="AD1142">
            <v>-1007965.5308333333</v>
          </cell>
          <cell r="AE1142">
            <v>-1055547.4058333333</v>
          </cell>
          <cell r="AF1142">
            <v>-1096228.51</v>
          </cell>
          <cell r="AG1142">
            <v>-1130010.9266666665</v>
          </cell>
          <cell r="AH1142">
            <v>-1160896.9683333333</v>
          </cell>
          <cell r="AI1142">
            <v>-1172669.8016666665</v>
          </cell>
          <cell r="AJ1142">
            <v>-1172699.8016666665</v>
          </cell>
          <cell r="AK1142">
            <v>-1170451.7183333333</v>
          </cell>
          <cell r="AL1142">
            <v>-1164352.0933333333</v>
          </cell>
          <cell r="AM1142">
            <v>-1161150.9266666665</v>
          </cell>
          <cell r="AN1142">
            <v>-1160212.26</v>
          </cell>
          <cell r="AO1142">
            <v>-1153673.0516666665</v>
          </cell>
          <cell r="AQ1142" t="str">
            <v>28</v>
          </cell>
          <cell r="AR1142" t="str">
            <v>55</v>
          </cell>
        </row>
        <row r="1143">
          <cell r="R1143">
            <v>0</v>
          </cell>
          <cell r="S1143">
            <v>0</v>
          </cell>
          <cell r="T1143">
            <v>0</v>
          </cell>
          <cell r="U1143">
            <v>0</v>
          </cell>
          <cell r="V1143">
            <v>0</v>
          </cell>
          <cell r="W1143">
            <v>0</v>
          </cell>
          <cell r="X1143">
            <v>0</v>
          </cell>
          <cell r="Y1143">
            <v>0</v>
          </cell>
          <cell r="Z1143">
            <v>0</v>
          </cell>
          <cell r="AA1143">
            <v>0</v>
          </cell>
          <cell r="AB1143">
            <v>0</v>
          </cell>
          <cell r="AC1143">
            <v>0</v>
          </cell>
          <cell r="AD1143">
            <v>-2723412.5933333342</v>
          </cell>
          <cell r="AE1143">
            <v>-2497315.0162500008</v>
          </cell>
          <cell r="AF1143">
            <v>-2263001.5137500004</v>
          </cell>
          <cell r="AG1143">
            <v>-2024883.0970833336</v>
          </cell>
          <cell r="AH1143">
            <v>-1786661.5562500001</v>
          </cell>
          <cell r="AI1143">
            <v>-1548440.0154166669</v>
          </cell>
          <cell r="AJ1143">
            <v>-1310218.4745833334</v>
          </cell>
          <cell r="AK1143">
            <v>-1071996.9337500001</v>
          </cell>
          <cell r="AL1143">
            <v>-833775.39291666669</v>
          </cell>
          <cell r="AM1143">
            <v>-595553.85208333342</v>
          </cell>
          <cell r="AN1143">
            <v>-357332.31125000003</v>
          </cell>
          <cell r="AO1143">
            <v>-119110.77041666668</v>
          </cell>
        </row>
        <row r="1144">
          <cell r="R1144">
            <v>0</v>
          </cell>
          <cell r="S1144">
            <v>0</v>
          </cell>
          <cell r="T1144">
            <v>0</v>
          </cell>
          <cell r="U1144">
            <v>0</v>
          </cell>
          <cell r="V1144">
            <v>0</v>
          </cell>
          <cell r="W1144">
            <v>0</v>
          </cell>
          <cell r="X1144">
            <v>0</v>
          </cell>
          <cell r="Y1144">
            <v>0</v>
          </cell>
          <cell r="Z1144">
            <v>0</v>
          </cell>
          <cell r="AA1144">
            <v>0</v>
          </cell>
          <cell r="AB1144">
            <v>0</v>
          </cell>
          <cell r="AC1144">
            <v>0</v>
          </cell>
          <cell r="AD1144">
            <v>-7628196.2095833318</v>
          </cell>
          <cell r="AE1144">
            <v>-6983629.5408333326</v>
          </cell>
          <cell r="AF1144">
            <v>-6324206.2845833339</v>
          </cell>
          <cell r="AG1144">
            <v>-5658265.748333334</v>
          </cell>
          <cell r="AH1144">
            <v>-4992587.4249999998</v>
          </cell>
          <cell r="AI1144">
            <v>-4326909.1016666666</v>
          </cell>
          <cell r="AJ1144">
            <v>-3661230.7783333329</v>
          </cell>
          <cell r="AK1144">
            <v>-2995552.4550000001</v>
          </cell>
          <cell r="AL1144">
            <v>-2329874.1316666668</v>
          </cell>
          <cell r="AM1144">
            <v>-1664195.8083333333</v>
          </cell>
          <cell r="AN1144">
            <v>-998517.48499999999</v>
          </cell>
          <cell r="AO1144">
            <v>-332839.16166666668</v>
          </cell>
          <cell r="AQ1144" t="str">
            <v>28</v>
          </cell>
          <cell r="AR1144" t="str">
            <v>55</v>
          </cell>
        </row>
        <row r="1145">
          <cell r="R1145">
            <v>0</v>
          </cell>
          <cell r="S1145">
            <v>0</v>
          </cell>
          <cell r="T1145">
            <v>0</v>
          </cell>
          <cell r="U1145">
            <v>0</v>
          </cell>
          <cell r="V1145">
            <v>0</v>
          </cell>
          <cell r="W1145">
            <v>0</v>
          </cell>
          <cell r="X1145">
            <v>0</v>
          </cell>
          <cell r="Y1145">
            <v>0</v>
          </cell>
          <cell r="Z1145">
            <v>0</v>
          </cell>
          <cell r="AA1145">
            <v>0</v>
          </cell>
          <cell r="AB1145">
            <v>0</v>
          </cell>
          <cell r="AC1145">
            <v>0</v>
          </cell>
          <cell r="AD1145">
            <v>-63333.333333333336</v>
          </cell>
          <cell r="AE1145">
            <v>-56666.666666666664</v>
          </cell>
          <cell r="AF1145">
            <v>-50000</v>
          </cell>
          <cell r="AG1145">
            <v>-43333.333333333336</v>
          </cell>
          <cell r="AH1145">
            <v>-36666.666666666664</v>
          </cell>
          <cell r="AI1145">
            <v>-30000</v>
          </cell>
          <cell r="AJ1145">
            <v>-23333.333333333332</v>
          </cell>
          <cell r="AK1145">
            <v>-16666.666666666668</v>
          </cell>
          <cell r="AL1145">
            <v>-10000</v>
          </cell>
          <cell r="AM1145">
            <v>-3333.3333333333335</v>
          </cell>
          <cell r="AN1145">
            <v>0</v>
          </cell>
          <cell r="AO1145">
            <v>0</v>
          </cell>
        </row>
        <row r="1146">
          <cell r="R1146">
            <v>-3372223.15</v>
          </cell>
          <cell r="S1146">
            <v>-3114326.25</v>
          </cell>
          <cell r="T1146">
            <v>-3152386.4</v>
          </cell>
          <cell r="U1146">
            <v>-3168885.78</v>
          </cell>
          <cell r="V1146">
            <v>-3192494.43</v>
          </cell>
          <cell r="W1146">
            <v>-3216896.34</v>
          </cell>
          <cell r="X1146">
            <v>-3255276.69</v>
          </cell>
          <cell r="Y1146">
            <v>-3367928.11</v>
          </cell>
          <cell r="Z1146">
            <v>-3424593.76</v>
          </cell>
          <cell r="AA1146">
            <v>-3532028.35</v>
          </cell>
          <cell r="AB1146">
            <v>-3691024.18</v>
          </cell>
          <cell r="AC1146">
            <v>-3840033.88</v>
          </cell>
          <cell r="AD1146">
            <v>-318641.32208333333</v>
          </cell>
          <cell r="AE1146">
            <v>-588914.21375</v>
          </cell>
          <cell r="AF1146">
            <v>-850027.24083333323</v>
          </cell>
          <cell r="AG1146">
            <v>-1112388.4433333334</v>
          </cell>
          <cell r="AH1146">
            <v>-1374900.9974999998</v>
          </cell>
          <cell r="AI1146">
            <v>-1638274.50125</v>
          </cell>
          <cell r="AJ1146">
            <v>-1900511.6275000002</v>
          </cell>
          <cell r="AK1146">
            <v>-2162797.7008333337</v>
          </cell>
          <cell r="AL1146">
            <v>-2425368.0029166667</v>
          </cell>
          <cell r="AM1146">
            <v>-2686131.6512499996</v>
          </cell>
          <cell r="AN1146">
            <v>-2951148.2158333329</v>
          </cell>
          <cell r="AO1146">
            <v>-3223362.2725000004</v>
          </cell>
        </row>
        <row r="1147">
          <cell r="R1147">
            <v>-9279877.9800000004</v>
          </cell>
          <cell r="S1147">
            <v>-8522232.8900000006</v>
          </cell>
          <cell r="T1147">
            <v>-8556499.5899999999</v>
          </cell>
          <cell r="U1147">
            <v>-8568163.8300000001</v>
          </cell>
          <cell r="V1147">
            <v>-8482715.5299999993</v>
          </cell>
          <cell r="W1147">
            <v>-8440633.2200000007</v>
          </cell>
          <cell r="X1147">
            <v>-8440489.6899999995</v>
          </cell>
          <cell r="Y1147">
            <v>-8518632.7899999991</v>
          </cell>
          <cell r="Z1147">
            <v>-8570204.1600000001</v>
          </cell>
          <cell r="AA1147">
            <v>-8669929</v>
          </cell>
          <cell r="AB1147">
            <v>-8848768.0500000007</v>
          </cell>
          <cell r="AC1147">
            <v>-8987402.7799999993</v>
          </cell>
          <cell r="AD1147">
            <v>-959734.53166666662</v>
          </cell>
          <cell r="AE1147">
            <v>-1701489.1512499999</v>
          </cell>
          <cell r="AF1147">
            <v>-2413103.0045833332</v>
          </cell>
          <cell r="AG1147">
            <v>-3120377.0375000001</v>
          </cell>
          <cell r="AH1147">
            <v>-3806868.362916667</v>
          </cell>
          <cell r="AI1147">
            <v>-4477889.3745833328</v>
          </cell>
          <cell r="AJ1147">
            <v>-5143504.7370833335</v>
          </cell>
          <cell r="AK1147">
            <v>-5798765.4570833333</v>
          </cell>
          <cell r="AL1147">
            <v>-6442890.4379166672</v>
          </cell>
          <cell r="AM1147">
            <v>-7076497.2533333329</v>
          </cell>
          <cell r="AN1147">
            <v>-7705570.1670833332</v>
          </cell>
          <cell r="AO1147">
            <v>-8338681.0558333322</v>
          </cell>
          <cell r="AQ1147" t="str">
            <v>28</v>
          </cell>
          <cell r="AR1147" t="str">
            <v>55</v>
          </cell>
        </row>
        <row r="1148">
          <cell r="R1148">
            <v>0</v>
          </cell>
          <cell r="S1148">
            <v>0</v>
          </cell>
          <cell r="T1148">
            <v>0</v>
          </cell>
          <cell r="U1148">
            <v>0</v>
          </cell>
          <cell r="V1148">
            <v>-369585</v>
          </cell>
          <cell r="W1148">
            <v>-444973</v>
          </cell>
          <cell r="X1148">
            <v>-520361</v>
          </cell>
          <cell r="Y1148">
            <v>-595749</v>
          </cell>
          <cell r="Z1148">
            <v>-671137</v>
          </cell>
          <cell r="AA1148">
            <v>-746525</v>
          </cell>
          <cell r="AB1148">
            <v>-821913</v>
          </cell>
          <cell r="AC1148">
            <v>-897300</v>
          </cell>
          <cell r="AD1148">
            <v>0</v>
          </cell>
          <cell r="AE1148">
            <v>0</v>
          </cell>
          <cell r="AF1148">
            <v>0</v>
          </cell>
          <cell r="AG1148">
            <v>0</v>
          </cell>
          <cell r="AH1148">
            <v>-15399.375</v>
          </cell>
          <cell r="AI1148">
            <v>-49339.291666666664</v>
          </cell>
          <cell r="AJ1148">
            <v>-89561.541666666672</v>
          </cell>
          <cell r="AK1148">
            <v>-136066.125</v>
          </cell>
          <cell r="AL1148">
            <v>-188853.04166666666</v>
          </cell>
          <cell r="AM1148">
            <v>-247922.29166666666</v>
          </cell>
          <cell r="AN1148">
            <v>-313273.875</v>
          </cell>
          <cell r="AO1148">
            <v>-384907.75</v>
          </cell>
          <cell r="AR1148" t="str">
            <v>50b</v>
          </cell>
        </row>
        <row r="1149">
          <cell r="R1149">
            <v>0</v>
          </cell>
          <cell r="S1149">
            <v>0</v>
          </cell>
          <cell r="T1149">
            <v>0</v>
          </cell>
          <cell r="U1149">
            <v>0</v>
          </cell>
          <cell r="V1149">
            <v>0</v>
          </cell>
          <cell r="W1149">
            <v>0</v>
          </cell>
          <cell r="X1149">
            <v>0</v>
          </cell>
          <cell r="Y1149">
            <v>0</v>
          </cell>
          <cell r="Z1149">
            <v>0</v>
          </cell>
          <cell r="AA1149">
            <v>0</v>
          </cell>
          <cell r="AB1149">
            <v>0</v>
          </cell>
          <cell r="AC1149">
            <v>0</v>
          </cell>
          <cell r="AD1149">
            <v>0</v>
          </cell>
          <cell r="AE1149">
            <v>0</v>
          </cell>
          <cell r="AF1149">
            <v>0</v>
          </cell>
          <cell r="AG1149">
            <v>0</v>
          </cell>
          <cell r="AH1149">
            <v>0</v>
          </cell>
          <cell r="AI1149">
            <v>0</v>
          </cell>
          <cell r="AJ1149">
            <v>0</v>
          </cell>
          <cell r="AK1149">
            <v>0</v>
          </cell>
          <cell r="AL1149">
            <v>0</v>
          </cell>
          <cell r="AM1149">
            <v>0</v>
          </cell>
          <cell r="AN1149">
            <v>0</v>
          </cell>
          <cell r="AO1149">
            <v>0</v>
          </cell>
          <cell r="AR1149" t="str">
            <v>50a</v>
          </cell>
        </row>
        <row r="1150">
          <cell r="R1150">
            <v>0</v>
          </cell>
          <cell r="S1150">
            <v>0</v>
          </cell>
          <cell r="T1150">
            <v>0</v>
          </cell>
          <cell r="U1150">
            <v>0</v>
          </cell>
          <cell r="V1150">
            <v>0</v>
          </cell>
          <cell r="W1150">
            <v>0</v>
          </cell>
          <cell r="X1150">
            <v>0</v>
          </cell>
          <cell r="Y1150">
            <v>0</v>
          </cell>
          <cell r="Z1150">
            <v>0</v>
          </cell>
          <cell r="AA1150">
            <v>-900</v>
          </cell>
          <cell r="AB1150">
            <v>-900</v>
          </cell>
          <cell r="AC1150">
            <v>-900</v>
          </cell>
          <cell r="AD1150">
            <v>0</v>
          </cell>
          <cell r="AE1150">
            <v>0</v>
          </cell>
          <cell r="AF1150">
            <v>0</v>
          </cell>
          <cell r="AG1150">
            <v>0</v>
          </cell>
          <cell r="AH1150">
            <v>0</v>
          </cell>
          <cell r="AI1150">
            <v>0</v>
          </cell>
          <cell r="AJ1150">
            <v>0</v>
          </cell>
          <cell r="AK1150">
            <v>0</v>
          </cell>
          <cell r="AL1150">
            <v>0</v>
          </cell>
          <cell r="AM1150">
            <v>-37.5</v>
          </cell>
          <cell r="AN1150">
            <v>-112.5</v>
          </cell>
          <cell r="AO1150">
            <v>-187.5</v>
          </cell>
          <cell r="AR1150" t="str">
            <v>50a1</v>
          </cell>
        </row>
        <row r="1151">
          <cell r="R1151">
            <v>-34075799.549999997</v>
          </cell>
          <cell r="S1151">
            <v>-40430164.350000001</v>
          </cell>
          <cell r="T1151">
            <v>-26215824.350000001</v>
          </cell>
          <cell r="U1151">
            <v>-24292959.350000001</v>
          </cell>
          <cell r="V1151">
            <v>-22472616.350000001</v>
          </cell>
          <cell r="W1151">
            <v>-14413110.35</v>
          </cell>
          <cell r="X1151">
            <v>-10864304.35</v>
          </cell>
          <cell r="Y1151">
            <v>-7632146.3499999996</v>
          </cell>
          <cell r="Z1151">
            <v>17988656.649999999</v>
          </cell>
          <cell r="AA1151">
            <v>813603.65</v>
          </cell>
          <cell r="AB1151">
            <v>-11091614.35</v>
          </cell>
          <cell r="AC1151">
            <v>-19714810</v>
          </cell>
          <cell r="AD1151">
            <v>-16754837.747916671</v>
          </cell>
          <cell r="AE1151">
            <v>-17448497.02708333</v>
          </cell>
          <cell r="AF1151">
            <v>-17788278.941666666</v>
          </cell>
          <cell r="AG1151">
            <v>-17493840.124999996</v>
          </cell>
          <cell r="AH1151">
            <v>-16897995.808333334</v>
          </cell>
          <cell r="AI1151">
            <v>-16725025.18333333</v>
          </cell>
          <cell r="AJ1151">
            <v>-17096043.124999996</v>
          </cell>
          <cell r="AK1151">
            <v>-17470922.399999995</v>
          </cell>
          <cell r="AL1151">
            <v>-16892554.716666665</v>
          </cell>
          <cell r="AM1151">
            <v>-16173749.533333329</v>
          </cell>
          <cell r="AN1151">
            <v>-16154629.474999994</v>
          </cell>
          <cell r="AO1151">
            <v>-16072832.52708333</v>
          </cell>
          <cell r="AR1151" t="str">
            <v>50a1</v>
          </cell>
        </row>
        <row r="1152">
          <cell r="R1152">
            <v>63661.09</v>
          </cell>
          <cell r="S1152">
            <v>0</v>
          </cell>
          <cell r="T1152">
            <v>0</v>
          </cell>
          <cell r="U1152">
            <v>0</v>
          </cell>
          <cell r="V1152">
            <v>0</v>
          </cell>
          <cell r="W1152">
            <v>0</v>
          </cell>
          <cell r="X1152">
            <v>0</v>
          </cell>
          <cell r="Y1152">
            <v>0</v>
          </cell>
          <cell r="Z1152">
            <v>0</v>
          </cell>
          <cell r="AA1152">
            <v>0</v>
          </cell>
          <cell r="AB1152">
            <v>0</v>
          </cell>
          <cell r="AC1152">
            <v>0</v>
          </cell>
          <cell r="AD1152">
            <v>2652.5454166666664</v>
          </cell>
          <cell r="AE1152">
            <v>5305.0908333333327</v>
          </cell>
          <cell r="AF1152">
            <v>5305.0908333333327</v>
          </cell>
          <cell r="AG1152">
            <v>5305.0908333333327</v>
          </cell>
          <cell r="AH1152">
            <v>5305.0908333333327</v>
          </cell>
          <cell r="AI1152">
            <v>5305.0908333333327</v>
          </cell>
          <cell r="AJ1152">
            <v>5305.0908333333327</v>
          </cell>
          <cell r="AK1152">
            <v>5305.0908333333327</v>
          </cell>
          <cell r="AL1152">
            <v>5305.0908333333327</v>
          </cell>
          <cell r="AM1152">
            <v>5305.0908333333327</v>
          </cell>
          <cell r="AN1152">
            <v>5305.0908333333327</v>
          </cell>
          <cell r="AO1152">
            <v>5305.0908333333327</v>
          </cell>
          <cell r="AR1152" t="str">
            <v>50a1</v>
          </cell>
        </row>
        <row r="1153">
          <cell r="R1153">
            <v>-418</v>
          </cell>
          <cell r="S1153">
            <v>-418</v>
          </cell>
          <cell r="T1153">
            <v>-418</v>
          </cell>
          <cell r="U1153">
            <v>-86.79</v>
          </cell>
          <cell r="V1153">
            <v>-86.79</v>
          </cell>
          <cell r="W1153">
            <v>-86.79</v>
          </cell>
          <cell r="X1153">
            <v>-86.79</v>
          </cell>
          <cell r="Y1153">
            <v>-86.79</v>
          </cell>
          <cell r="Z1153">
            <v>-86.79</v>
          </cell>
          <cell r="AA1153">
            <v>-480.79</v>
          </cell>
          <cell r="AB1153">
            <v>-874.79</v>
          </cell>
          <cell r="AC1153">
            <v>-1268.79</v>
          </cell>
          <cell r="AD1153">
            <v>-132.91666666666666</v>
          </cell>
          <cell r="AE1153">
            <v>-167.75</v>
          </cell>
          <cell r="AF1153">
            <v>-225.5</v>
          </cell>
          <cell r="AG1153">
            <v>-269.44958333333335</v>
          </cell>
          <cell r="AH1153">
            <v>-276.68208333333331</v>
          </cell>
          <cell r="AI1153">
            <v>-283.91458333333333</v>
          </cell>
          <cell r="AJ1153">
            <v>-279.68874999999997</v>
          </cell>
          <cell r="AK1153">
            <v>-286.92124999999999</v>
          </cell>
          <cell r="AL1153">
            <v>-294.15375</v>
          </cell>
          <cell r="AM1153">
            <v>-294.88624999999996</v>
          </cell>
          <cell r="AN1153">
            <v>-311.03541666666666</v>
          </cell>
          <cell r="AO1153">
            <v>-342.60124999999999</v>
          </cell>
          <cell r="AR1153" t="str">
            <v>50a</v>
          </cell>
        </row>
        <row r="1154">
          <cell r="R1154">
            <v>-65341.72</v>
          </cell>
          <cell r="S1154">
            <v>-243110.1</v>
          </cell>
          <cell r="T1154">
            <v>-248418.44</v>
          </cell>
          <cell r="U1154">
            <v>-237346.76</v>
          </cell>
          <cell r="V1154">
            <v>-249212.94</v>
          </cell>
          <cell r="W1154">
            <v>-48373.45</v>
          </cell>
          <cell r="X1154">
            <v>-49617.83</v>
          </cell>
          <cell r="Y1154">
            <v>-48075.51</v>
          </cell>
          <cell r="Z1154">
            <v>-248300.2</v>
          </cell>
          <cell r="AA1154">
            <v>-244533.61</v>
          </cell>
          <cell r="AB1154">
            <v>-44925.85</v>
          </cell>
          <cell r="AC1154">
            <v>-152943.46</v>
          </cell>
          <cell r="AD1154">
            <v>-108833.10625000001</v>
          </cell>
          <cell r="AE1154">
            <v>-123523.70875000003</v>
          </cell>
          <cell r="AF1154">
            <v>-137626.91250000003</v>
          </cell>
          <cell r="AG1154">
            <v>-143394.96458333335</v>
          </cell>
          <cell r="AH1154">
            <v>-148901.88208333333</v>
          </cell>
          <cell r="AI1154">
            <v>-154441.22666666665</v>
          </cell>
          <cell r="AJ1154">
            <v>-159663.22375</v>
          </cell>
          <cell r="AK1154">
            <v>-157072.95083333334</v>
          </cell>
          <cell r="AL1154">
            <v>-141529.29083333333</v>
          </cell>
          <cell r="AM1154">
            <v>-133610.45375000002</v>
          </cell>
          <cell r="AN1154">
            <v>-138973.75666666668</v>
          </cell>
          <cell r="AO1154">
            <v>-149303.58708333335</v>
          </cell>
          <cell r="AR1154" t="str">
            <v>50a</v>
          </cell>
        </row>
        <row r="1155">
          <cell r="R1155">
            <v>-343.67</v>
          </cell>
          <cell r="S1155">
            <v>-343.67</v>
          </cell>
          <cell r="T1155">
            <v>-343.67</v>
          </cell>
          <cell r="U1155">
            <v>-343.67</v>
          </cell>
          <cell r="V1155">
            <v>-343.67</v>
          </cell>
          <cell r="W1155">
            <v>-343.67</v>
          </cell>
          <cell r="X1155">
            <v>-343.67</v>
          </cell>
          <cell r="Y1155">
            <v>-343.67</v>
          </cell>
          <cell r="Z1155">
            <v>-343.67</v>
          </cell>
          <cell r="AA1155">
            <v>-343.67</v>
          </cell>
          <cell r="AB1155">
            <v>-343.67</v>
          </cell>
          <cell r="AC1155">
            <v>0</v>
          </cell>
          <cell r="AD1155">
            <v>-343.67</v>
          </cell>
          <cell r="AE1155">
            <v>-343.67</v>
          </cell>
          <cell r="AF1155">
            <v>-343.67</v>
          </cell>
          <cell r="AG1155">
            <v>-343.67</v>
          </cell>
          <cell r="AH1155">
            <v>-343.67</v>
          </cell>
          <cell r="AI1155">
            <v>-343.67</v>
          </cell>
          <cell r="AJ1155">
            <v>-343.67</v>
          </cell>
          <cell r="AK1155">
            <v>-343.67</v>
          </cell>
          <cell r="AL1155">
            <v>-343.67</v>
          </cell>
          <cell r="AM1155">
            <v>-343.67</v>
          </cell>
          <cell r="AN1155">
            <v>-343.67</v>
          </cell>
          <cell r="AO1155">
            <v>-329.35041666666672</v>
          </cell>
          <cell r="AR1155" t="str">
            <v>50a</v>
          </cell>
        </row>
        <row r="1156">
          <cell r="R1156">
            <v>-398487.25</v>
          </cell>
          <cell r="S1156">
            <v>-1132844.01</v>
          </cell>
          <cell r="T1156">
            <v>-1505411.87</v>
          </cell>
          <cell r="U1156">
            <v>-418675.17</v>
          </cell>
          <cell r="V1156">
            <v>-640367.79</v>
          </cell>
          <cell r="W1156">
            <v>-782809.06</v>
          </cell>
          <cell r="X1156">
            <v>-103740.73</v>
          </cell>
          <cell r="Y1156">
            <v>-184283.39</v>
          </cell>
          <cell r="Z1156">
            <v>-218923.93</v>
          </cell>
          <cell r="AA1156">
            <v>-44399.03</v>
          </cell>
          <cell r="AB1156">
            <v>-61421.39</v>
          </cell>
          <cell r="AC1156">
            <v>-78567.09</v>
          </cell>
          <cell r="AD1156">
            <v>-295997.26458333334</v>
          </cell>
          <cell r="AE1156">
            <v>-322671.57749999996</v>
          </cell>
          <cell r="AF1156">
            <v>-362162.11458333331</v>
          </cell>
          <cell r="AG1156">
            <v>-393290.4891666667</v>
          </cell>
          <cell r="AH1156">
            <v>-414545.20208333334</v>
          </cell>
          <cell r="AI1156">
            <v>-440617.88291666674</v>
          </cell>
          <cell r="AJ1156">
            <v>-456053.55541666667</v>
          </cell>
          <cell r="AK1156">
            <v>-459401.29458333342</v>
          </cell>
          <cell r="AL1156">
            <v>-462334.9283333334</v>
          </cell>
          <cell r="AM1156">
            <v>-464223.86916666664</v>
          </cell>
          <cell r="AN1156">
            <v>-464877.06375000003</v>
          </cell>
          <cell r="AO1156">
            <v>-464544.74625000003</v>
          </cell>
          <cell r="AR1156" t="str">
            <v>50a</v>
          </cell>
        </row>
        <row r="1157">
          <cell r="R1157">
            <v>-8678.4599999999991</v>
          </cell>
          <cell r="S1157">
            <v>-8678.4599999999991</v>
          </cell>
          <cell r="T1157">
            <v>-8678.4599999999991</v>
          </cell>
          <cell r="U1157">
            <v>-8678.4599999999991</v>
          </cell>
          <cell r="V1157">
            <v>-8678.4599999999991</v>
          </cell>
          <cell r="W1157">
            <v>-8678.4599999999991</v>
          </cell>
          <cell r="X1157">
            <v>-8678.4599999999991</v>
          </cell>
          <cell r="Y1157">
            <v>-8678.4599999999991</v>
          </cell>
          <cell r="Z1157">
            <v>-8678.4599999999991</v>
          </cell>
          <cell r="AA1157">
            <v>-8678.4599999999991</v>
          </cell>
          <cell r="AB1157">
            <v>-8678.4599999999991</v>
          </cell>
          <cell r="AC1157">
            <v>0</v>
          </cell>
          <cell r="AD1157">
            <v>-8678.4599999999973</v>
          </cell>
          <cell r="AE1157">
            <v>-8678.4599999999973</v>
          </cell>
          <cell r="AF1157">
            <v>-8678.4599999999973</v>
          </cell>
          <cell r="AG1157">
            <v>-8678.4599999999973</v>
          </cell>
          <cell r="AH1157">
            <v>-8678.4599999999973</v>
          </cell>
          <cell r="AI1157">
            <v>-8678.4599999999973</v>
          </cell>
          <cell r="AJ1157">
            <v>-8678.4599999999973</v>
          </cell>
          <cell r="AK1157">
            <v>-8678.4599999999973</v>
          </cell>
          <cell r="AL1157">
            <v>-8678.4599999999973</v>
          </cell>
          <cell r="AM1157">
            <v>-8678.4599999999973</v>
          </cell>
          <cell r="AN1157">
            <v>-8678.4599999999973</v>
          </cell>
          <cell r="AO1157">
            <v>-8316.8574999999964</v>
          </cell>
          <cell r="AR1157" t="str">
            <v>50a</v>
          </cell>
        </row>
        <row r="1158">
          <cell r="R1158">
            <v>0</v>
          </cell>
          <cell r="S1158">
            <v>0</v>
          </cell>
          <cell r="T1158">
            <v>0</v>
          </cell>
          <cell r="U1158">
            <v>0</v>
          </cell>
          <cell r="V1158">
            <v>0</v>
          </cell>
          <cell r="W1158">
            <v>0</v>
          </cell>
          <cell r="X1158">
            <v>0</v>
          </cell>
          <cell r="Y1158">
            <v>0</v>
          </cell>
          <cell r="Z1158">
            <v>0</v>
          </cell>
          <cell r="AA1158">
            <v>0</v>
          </cell>
          <cell r="AB1158">
            <v>0</v>
          </cell>
          <cell r="AC1158">
            <v>0</v>
          </cell>
          <cell r="AD1158">
            <v>0</v>
          </cell>
          <cell r="AE1158">
            <v>0</v>
          </cell>
          <cell r="AF1158">
            <v>0</v>
          </cell>
          <cell r="AG1158">
            <v>0</v>
          </cell>
          <cell r="AH1158">
            <v>0</v>
          </cell>
          <cell r="AI1158">
            <v>0</v>
          </cell>
          <cell r="AJ1158">
            <v>0</v>
          </cell>
          <cell r="AK1158">
            <v>0</v>
          </cell>
          <cell r="AL1158">
            <v>0</v>
          </cell>
          <cell r="AM1158">
            <v>0</v>
          </cell>
          <cell r="AN1158">
            <v>0</v>
          </cell>
          <cell r="AO1158">
            <v>0</v>
          </cell>
          <cell r="AR1158" t="str">
            <v>50a</v>
          </cell>
        </row>
        <row r="1159">
          <cell r="R1159">
            <v>-26771775.870000001</v>
          </cell>
          <cell r="S1159">
            <v>-28706335.199999999</v>
          </cell>
          <cell r="T1159">
            <v>-30640808.949999999</v>
          </cell>
          <cell r="U1159">
            <v>-20644676.460000001</v>
          </cell>
          <cell r="V1159">
            <v>-20363527.969999999</v>
          </cell>
          <cell r="W1159">
            <v>-22296536.809999999</v>
          </cell>
          <cell r="X1159">
            <v>-24149808.780000001</v>
          </cell>
          <cell r="Y1159">
            <v>-25905547.52</v>
          </cell>
          <cell r="Z1159">
            <v>-16996646.02</v>
          </cell>
          <cell r="AA1159">
            <v>-18722247.010000002</v>
          </cell>
          <cell r="AB1159">
            <v>-20478740.960000001</v>
          </cell>
          <cell r="AC1159">
            <v>-22017015</v>
          </cell>
          <cell r="AD1159">
            <v>-23713405.872083332</v>
          </cell>
          <cell r="AE1159">
            <v>-23878556.9575</v>
          </cell>
          <cell r="AF1159">
            <v>-24041735.166250002</v>
          </cell>
          <cell r="AG1159">
            <v>-24181995.713333327</v>
          </cell>
          <cell r="AH1159">
            <v>-24207022.049166664</v>
          </cell>
          <cell r="AI1159">
            <v>-24137223.063333333</v>
          </cell>
          <cell r="AJ1159">
            <v>-24061530.668749999</v>
          </cell>
          <cell r="AK1159">
            <v>-23972475.171250001</v>
          </cell>
          <cell r="AL1159">
            <v>-23842075.240833338</v>
          </cell>
          <cell r="AM1159">
            <v>-23669069.624583334</v>
          </cell>
          <cell r="AN1159">
            <v>-23477314.322500002</v>
          </cell>
          <cell r="AO1159">
            <v>-23259104.890833333</v>
          </cell>
          <cell r="AR1159" t="str">
            <v>50b</v>
          </cell>
        </row>
        <row r="1160">
          <cell r="R1160">
            <v>-5255828.2</v>
          </cell>
          <cell r="S1160">
            <v>-6023112.2000000002</v>
          </cell>
          <cell r="T1160">
            <v>-6790396.2000000002</v>
          </cell>
          <cell r="U1160">
            <v>-7556434.2000000002</v>
          </cell>
          <cell r="V1160">
            <v>-3835859.85</v>
          </cell>
          <cell r="W1160">
            <v>-4832000.8499999996</v>
          </cell>
          <cell r="X1160">
            <v>-5636890.8499999996</v>
          </cell>
          <cell r="Y1160">
            <v>-6442076.8499999996</v>
          </cell>
          <cell r="Z1160">
            <v>-7247364.8499999996</v>
          </cell>
          <cell r="AA1160">
            <v>-8052650.8499999996</v>
          </cell>
          <cell r="AB1160">
            <v>-4022719.65</v>
          </cell>
          <cell r="AC1160">
            <v>-4522893.41</v>
          </cell>
          <cell r="AD1160">
            <v>-5697296.8754166691</v>
          </cell>
          <cell r="AE1160">
            <v>-5696309.6979166679</v>
          </cell>
          <cell r="AF1160">
            <v>-5695422.6037500007</v>
          </cell>
          <cell r="AG1160">
            <v>-5694583.6345833344</v>
          </cell>
          <cell r="AH1160">
            <v>-5694250.3583333343</v>
          </cell>
          <cell r="AI1160">
            <v>-5704010.4000000013</v>
          </cell>
          <cell r="AJ1160">
            <v>-5724973.2333333343</v>
          </cell>
          <cell r="AK1160">
            <v>-5749182.4000000013</v>
          </cell>
          <cell r="AL1160">
            <v>-5776654.3166666673</v>
          </cell>
          <cell r="AM1160">
            <v>-5807393.1500000013</v>
          </cell>
          <cell r="AN1160">
            <v>-5836089.3354166672</v>
          </cell>
          <cell r="AO1160">
            <v>-5850059.19625</v>
          </cell>
          <cell r="AR1160" t="str">
            <v>50b</v>
          </cell>
        </row>
        <row r="1161">
          <cell r="R1161">
            <v>411807.15</v>
          </cell>
          <cell r="S1161">
            <v>324217.15000000002</v>
          </cell>
          <cell r="T1161">
            <v>236627.15</v>
          </cell>
          <cell r="U1161">
            <v>153140.15</v>
          </cell>
          <cell r="V1161">
            <v>76570</v>
          </cell>
          <cell r="W1161">
            <v>0</v>
          </cell>
          <cell r="X1161">
            <v>-80000</v>
          </cell>
          <cell r="Y1161">
            <v>-160000</v>
          </cell>
          <cell r="Z1161">
            <v>-240000</v>
          </cell>
          <cell r="AA1161">
            <v>-320000</v>
          </cell>
          <cell r="AB1161">
            <v>389224.67</v>
          </cell>
          <cell r="AC1161">
            <v>333621.15000000002</v>
          </cell>
          <cell r="AD1161">
            <v>-2161558.9104166669</v>
          </cell>
          <cell r="AE1161">
            <v>-1650097.9395833339</v>
          </cell>
          <cell r="AF1161">
            <v>-1140013.052083333</v>
          </cell>
          <cell r="AG1161">
            <v>-631133.28958333319</v>
          </cell>
          <cell r="AH1161">
            <v>-122999.49166666668</v>
          </cell>
          <cell r="AI1161">
            <v>130952.96666666666</v>
          </cell>
          <cell r="AJ1161">
            <v>130581.17499999999</v>
          </cell>
          <cell r="AK1161">
            <v>129478.38791666667</v>
          </cell>
          <cell r="AL1161">
            <v>127682.82458333329</v>
          </cell>
          <cell r="AM1161">
            <v>125181.8970833333</v>
          </cell>
          <cell r="AN1161">
            <v>115663.74458333333</v>
          </cell>
          <cell r="AO1161">
            <v>100674.61833333333</v>
          </cell>
          <cell r="AR1161" t="str">
            <v>50b</v>
          </cell>
        </row>
        <row r="1162">
          <cell r="R1162">
            <v>-13252955.060000001</v>
          </cell>
          <cell r="S1162">
            <v>-14309570.060000001</v>
          </cell>
          <cell r="T1162">
            <v>-15366185.060000001</v>
          </cell>
          <cell r="U1162">
            <v>-10549809.33</v>
          </cell>
          <cell r="V1162">
            <v>-11073884.33</v>
          </cell>
          <cell r="W1162">
            <v>-12130499.33</v>
          </cell>
          <cell r="X1162">
            <v>-13258499.33</v>
          </cell>
          <cell r="Y1162">
            <v>-14480499.33</v>
          </cell>
          <cell r="Z1162">
            <v>-9871409.3100000005</v>
          </cell>
          <cell r="AA1162">
            <v>-11092963.359999999</v>
          </cell>
          <cell r="AB1162">
            <v>-12313963.359999999</v>
          </cell>
          <cell r="AC1162">
            <v>-13389523.539999999</v>
          </cell>
          <cell r="AD1162">
            <v>-12134204.707500001</v>
          </cell>
          <cell r="AE1162">
            <v>-12186191.678750001</v>
          </cell>
          <cell r="AF1162">
            <v>-12241531.024583334</v>
          </cell>
          <cell r="AG1162">
            <v>-12280770.395416668</v>
          </cell>
          <cell r="AH1162">
            <v>-12281722.424583336</v>
          </cell>
          <cell r="AI1162">
            <v>-12263842.037083335</v>
          </cell>
          <cell r="AJ1162">
            <v>-12252292.774583334</v>
          </cell>
          <cell r="AK1162">
            <v>-12253965.678749999</v>
          </cell>
          <cell r="AL1162">
            <v>-12289259.474583333</v>
          </cell>
          <cell r="AM1162">
            <v>-12358155.580833333</v>
          </cell>
          <cell r="AN1162">
            <v>-12444130.272500001</v>
          </cell>
          <cell r="AO1162">
            <v>-12541097.471666669</v>
          </cell>
        </row>
        <row r="1163">
          <cell r="R1163">
            <v>0</v>
          </cell>
          <cell r="S1163">
            <v>0</v>
          </cell>
          <cell r="T1163">
            <v>0</v>
          </cell>
          <cell r="U1163">
            <v>0</v>
          </cell>
          <cell r="V1163">
            <v>0</v>
          </cell>
          <cell r="W1163">
            <v>0</v>
          </cell>
          <cell r="X1163">
            <v>0</v>
          </cell>
          <cell r="Y1163">
            <v>-628.34</v>
          </cell>
          <cell r="Z1163">
            <v>0</v>
          </cell>
          <cell r="AA1163">
            <v>0</v>
          </cell>
          <cell r="AB1163">
            <v>0</v>
          </cell>
          <cell r="AC1163">
            <v>0</v>
          </cell>
          <cell r="AD1163">
            <v>-279.78000000000003</v>
          </cell>
          <cell r="AE1163">
            <v>-279.78000000000003</v>
          </cell>
          <cell r="AF1163">
            <v>-279.78000000000003</v>
          </cell>
          <cell r="AG1163">
            <v>-279.78000000000003</v>
          </cell>
          <cell r="AH1163">
            <v>-279.78000000000003</v>
          </cell>
          <cell r="AI1163">
            <v>-279.78000000000003</v>
          </cell>
          <cell r="AJ1163">
            <v>-279.78000000000003</v>
          </cell>
          <cell r="AK1163">
            <v>-305.96083333333337</v>
          </cell>
          <cell r="AL1163">
            <v>-237.21166666666667</v>
          </cell>
          <cell r="AM1163">
            <v>-119.80166666666668</v>
          </cell>
          <cell r="AN1163">
            <v>-74.841666666666669</v>
          </cell>
          <cell r="AO1163">
            <v>-52.361666666666672</v>
          </cell>
          <cell r="AR1163" t="str">
            <v>50b</v>
          </cell>
        </row>
        <row r="1164">
          <cell r="R1164">
            <v>-4300427</v>
          </cell>
          <cell r="S1164">
            <v>-5002568.2</v>
          </cell>
          <cell r="T1164">
            <v>-4988947.2300000004</v>
          </cell>
          <cell r="U1164">
            <v>-3049626.86</v>
          </cell>
          <cell r="V1164">
            <v>-3323494.34</v>
          </cell>
          <cell r="W1164">
            <v>-4634418.96</v>
          </cell>
          <cell r="X1164">
            <v>-3171098</v>
          </cell>
          <cell r="Y1164">
            <v>-4058800.17</v>
          </cell>
          <cell r="Z1164">
            <v>-4531572.0999999996</v>
          </cell>
          <cell r="AA1164">
            <v>-3484846.44</v>
          </cell>
          <cell r="AB1164">
            <v>-4519794.16</v>
          </cell>
          <cell r="AC1164">
            <v>-5925560.5999999996</v>
          </cell>
          <cell r="AD1164">
            <v>-4170673.9750000001</v>
          </cell>
          <cell r="AE1164">
            <v>-4209434.5945833335</v>
          </cell>
          <cell r="AF1164">
            <v>-4212959.8654166674</v>
          </cell>
          <cell r="AG1164">
            <v>-4180954.0637500007</v>
          </cell>
          <cell r="AH1164">
            <v>-4145026.9704166674</v>
          </cell>
          <cell r="AI1164">
            <v>-4138140.6962500005</v>
          </cell>
          <cell r="AJ1164">
            <v>-4156995.436666667</v>
          </cell>
          <cell r="AK1164">
            <v>-4180732.4520833339</v>
          </cell>
          <cell r="AL1164">
            <v>-4203575.7416666662</v>
          </cell>
          <cell r="AM1164">
            <v>-4216527.7491666665</v>
          </cell>
          <cell r="AN1164">
            <v>-4224612.1545833331</v>
          </cell>
          <cell r="AO1164">
            <v>-4238959.6241666665</v>
          </cell>
          <cell r="AR1164" t="str">
            <v>50b</v>
          </cell>
        </row>
        <row r="1165">
          <cell r="R1165">
            <v>-476089</v>
          </cell>
          <cell r="S1165">
            <v>-470550.06</v>
          </cell>
          <cell r="T1165">
            <v>0</v>
          </cell>
          <cell r="U1165">
            <v>0</v>
          </cell>
          <cell r="V1165">
            <v>0</v>
          </cell>
          <cell r="W1165">
            <v>0</v>
          </cell>
          <cell r="X1165">
            <v>0</v>
          </cell>
          <cell r="Y1165">
            <v>0</v>
          </cell>
          <cell r="Z1165">
            <v>0</v>
          </cell>
          <cell r="AA1165">
            <v>0</v>
          </cell>
          <cell r="AB1165">
            <v>0</v>
          </cell>
          <cell r="AC1165">
            <v>0</v>
          </cell>
          <cell r="AD1165">
            <v>-476089</v>
          </cell>
          <cell r="AE1165">
            <v>-475858.21083333337</v>
          </cell>
          <cell r="AF1165">
            <v>-455790.37999999995</v>
          </cell>
          <cell r="AG1165">
            <v>-416116.29666666663</v>
          </cell>
          <cell r="AH1165">
            <v>-376442.21333333332</v>
          </cell>
          <cell r="AI1165">
            <v>-336768.13</v>
          </cell>
          <cell r="AJ1165">
            <v>-297094.04666666669</v>
          </cell>
          <cell r="AK1165">
            <v>-257419.96333333335</v>
          </cell>
          <cell r="AL1165">
            <v>-217745.88</v>
          </cell>
          <cell r="AM1165">
            <v>-178071.79666666666</v>
          </cell>
          <cell r="AN1165">
            <v>-138397.71333333335</v>
          </cell>
          <cell r="AO1165">
            <v>-98723.63</v>
          </cell>
          <cell r="AR1165" t="str">
            <v>50b</v>
          </cell>
        </row>
        <row r="1166">
          <cell r="R1166">
            <v>0</v>
          </cell>
          <cell r="S1166">
            <v>0</v>
          </cell>
          <cell r="T1166">
            <v>0</v>
          </cell>
          <cell r="U1166">
            <v>0</v>
          </cell>
          <cell r="V1166">
            <v>0</v>
          </cell>
          <cell r="W1166">
            <v>0</v>
          </cell>
          <cell r="X1166">
            <v>0</v>
          </cell>
          <cell r="Y1166">
            <v>0</v>
          </cell>
          <cell r="Z1166">
            <v>0</v>
          </cell>
          <cell r="AA1166">
            <v>0</v>
          </cell>
          <cell r="AB1166">
            <v>0</v>
          </cell>
          <cell r="AC1166">
            <v>0</v>
          </cell>
          <cell r="AD1166">
            <v>0</v>
          </cell>
          <cell r="AE1166">
            <v>0</v>
          </cell>
          <cell r="AF1166">
            <v>0</v>
          </cell>
          <cell r="AG1166">
            <v>0</v>
          </cell>
          <cell r="AH1166">
            <v>0</v>
          </cell>
          <cell r="AI1166">
            <v>0</v>
          </cell>
          <cell r="AJ1166">
            <v>0</v>
          </cell>
          <cell r="AK1166">
            <v>0</v>
          </cell>
          <cell r="AL1166">
            <v>0</v>
          </cell>
          <cell r="AM1166">
            <v>0</v>
          </cell>
          <cell r="AN1166">
            <v>0</v>
          </cell>
          <cell r="AO1166">
            <v>0</v>
          </cell>
          <cell r="AR1166" t="str">
            <v>50a</v>
          </cell>
        </row>
        <row r="1167">
          <cell r="R1167">
            <v>-134373.6</v>
          </cell>
          <cell r="S1167">
            <v>-274373.59999999998</v>
          </cell>
          <cell r="T1167">
            <v>-414373.6</v>
          </cell>
          <cell r="U1167">
            <v>-138091.04</v>
          </cell>
          <cell r="V1167">
            <v>-298091.03999999998</v>
          </cell>
          <cell r="W1167">
            <v>-438091.04</v>
          </cell>
          <cell r="X1167">
            <v>-214245.41</v>
          </cell>
          <cell r="Y1167">
            <v>-354245.41</v>
          </cell>
          <cell r="Z1167">
            <v>-494245.41</v>
          </cell>
          <cell r="AA1167">
            <v>-150187.65</v>
          </cell>
          <cell r="AB1167">
            <v>-290187.65000000002</v>
          </cell>
          <cell r="AC1167">
            <v>-430187.65</v>
          </cell>
          <cell r="AD1167">
            <v>-243420.89333333331</v>
          </cell>
          <cell r="AE1167">
            <v>-244202.02666666664</v>
          </cell>
          <cell r="AF1167">
            <v>-245816.49333333332</v>
          </cell>
          <cell r="AG1167">
            <v>-248398.8079166667</v>
          </cell>
          <cell r="AH1167">
            <v>-252782.30374999999</v>
          </cell>
          <cell r="AI1167">
            <v>-258207.46625000003</v>
          </cell>
          <cell r="AJ1167">
            <v>-263959.92708333337</v>
          </cell>
          <cell r="AK1167">
            <v>-270664.68625000003</v>
          </cell>
          <cell r="AL1167">
            <v>-278202.77875</v>
          </cell>
          <cell r="AM1167">
            <v>-285576.42500000005</v>
          </cell>
          <cell r="AN1167">
            <v>-292368.95833333337</v>
          </cell>
          <cell r="AO1167">
            <v>-299161.49166666664</v>
          </cell>
          <cell r="AR1167" t="str">
            <v>50b</v>
          </cell>
        </row>
        <row r="1168">
          <cell r="R1168">
            <v>903494</v>
          </cell>
          <cell r="S1168">
            <v>902494</v>
          </cell>
          <cell r="T1168">
            <v>144105</v>
          </cell>
          <cell r="U1168">
            <v>149105</v>
          </cell>
          <cell r="V1168">
            <v>51105</v>
          </cell>
          <cell r="W1168">
            <v>101105</v>
          </cell>
          <cell r="X1168">
            <v>102105</v>
          </cell>
          <cell r="Y1168">
            <v>90105</v>
          </cell>
          <cell r="Z1168">
            <v>90105</v>
          </cell>
          <cell r="AA1168">
            <v>81105</v>
          </cell>
          <cell r="AB1168">
            <v>-73895</v>
          </cell>
          <cell r="AC1168">
            <v>-66000</v>
          </cell>
          <cell r="AD1168">
            <v>-118400.16666666667</v>
          </cell>
          <cell r="AE1168">
            <v>4520.166666666667</v>
          </cell>
          <cell r="AF1168">
            <v>107984.95833333333</v>
          </cell>
          <cell r="AG1168">
            <v>178077.54166666666</v>
          </cell>
          <cell r="AH1168">
            <v>239461.79166666666</v>
          </cell>
          <cell r="AI1168">
            <v>303512.70833333331</v>
          </cell>
          <cell r="AJ1168">
            <v>352730.29166666669</v>
          </cell>
          <cell r="AK1168">
            <v>385489.54166666669</v>
          </cell>
          <cell r="AL1168">
            <v>403629.54166666669</v>
          </cell>
          <cell r="AM1168">
            <v>406650.29166666669</v>
          </cell>
          <cell r="AN1168">
            <v>349754.375</v>
          </cell>
          <cell r="AO1168">
            <v>248806.66666666666</v>
          </cell>
          <cell r="AR1168" t="str">
            <v>50b</v>
          </cell>
        </row>
        <row r="1169">
          <cell r="R1169">
            <v>-5290514.01</v>
          </cell>
          <cell r="S1169">
            <v>-4654844</v>
          </cell>
          <cell r="T1169">
            <v>-4567851</v>
          </cell>
          <cell r="U1169">
            <v>-3787682.52</v>
          </cell>
          <cell r="V1169">
            <v>-3708459.62</v>
          </cell>
          <cell r="W1169">
            <v>-3634915</v>
          </cell>
          <cell r="X1169">
            <v>-3905327</v>
          </cell>
          <cell r="Y1169">
            <v>-3914951.89</v>
          </cell>
          <cell r="Z1169">
            <v>-3803509.67</v>
          </cell>
          <cell r="AA1169">
            <v>-4325252</v>
          </cell>
          <cell r="AB1169">
            <v>-4871722</v>
          </cell>
          <cell r="AC1169">
            <v>-5422577</v>
          </cell>
          <cell r="AD1169">
            <v>-4215685.0629166672</v>
          </cell>
          <cell r="AE1169">
            <v>-4249736.2316666665</v>
          </cell>
          <cell r="AF1169">
            <v>-4257415.6916666664</v>
          </cell>
          <cell r="AG1169">
            <v>-4244761.5466666659</v>
          </cell>
          <cell r="AH1169">
            <v>-4235239.7858333336</v>
          </cell>
          <cell r="AI1169">
            <v>-4238797.67</v>
          </cell>
          <cell r="AJ1169">
            <v>-4250420.3187500006</v>
          </cell>
          <cell r="AK1169">
            <v>-4271667.6712499997</v>
          </cell>
          <cell r="AL1169">
            <v>-4287092.9862500001</v>
          </cell>
          <cell r="AM1169">
            <v>-4297108.9258333342</v>
          </cell>
          <cell r="AN1169">
            <v>-4303997.0341666667</v>
          </cell>
          <cell r="AO1169">
            <v>-4314047.8116666665</v>
          </cell>
          <cell r="AR1169" t="str">
            <v>50b</v>
          </cell>
        </row>
        <row r="1170">
          <cell r="R1170">
            <v>-4251496.1900000004</v>
          </cell>
          <cell r="S1170">
            <v>-3441156.9</v>
          </cell>
          <cell r="T1170">
            <v>-2900473</v>
          </cell>
          <cell r="U1170">
            <v>-1898471.83</v>
          </cell>
          <cell r="V1170">
            <v>-1503682.83</v>
          </cell>
          <cell r="W1170">
            <v>-1130661</v>
          </cell>
          <cell r="X1170">
            <v>-984229.83</v>
          </cell>
          <cell r="Y1170">
            <v>-1081876.97</v>
          </cell>
          <cell r="Z1170">
            <v>-1307202</v>
          </cell>
          <cell r="AA1170">
            <v>-2425889.38</v>
          </cell>
          <cell r="AB1170">
            <v>-3886249</v>
          </cell>
          <cell r="AC1170">
            <v>-4613562</v>
          </cell>
          <cell r="AD1170">
            <v>-2110823.0045833332</v>
          </cell>
          <cell r="AE1170">
            <v>-2223721.2587500005</v>
          </cell>
          <cell r="AF1170">
            <v>-2288262.3204166666</v>
          </cell>
          <cell r="AG1170">
            <v>-2310977.6845833333</v>
          </cell>
          <cell r="AH1170">
            <v>-2305203.0762499999</v>
          </cell>
          <cell r="AI1170">
            <v>-2309936.0183333331</v>
          </cell>
          <cell r="AJ1170">
            <v>-2323041.5837500002</v>
          </cell>
          <cell r="AK1170">
            <v>-2325208.9724999997</v>
          </cell>
          <cell r="AL1170">
            <v>-2334439.9599999995</v>
          </cell>
          <cell r="AM1170">
            <v>-2370297.3137499997</v>
          </cell>
          <cell r="AN1170">
            <v>-2397396.1566666663</v>
          </cell>
          <cell r="AO1170">
            <v>-2426769.4020833331</v>
          </cell>
        </row>
        <row r="1171">
          <cell r="R1171">
            <v>0</v>
          </cell>
          <cell r="S1171">
            <v>0</v>
          </cell>
          <cell r="T1171">
            <v>0</v>
          </cell>
          <cell r="U1171">
            <v>0</v>
          </cell>
          <cell r="V1171">
            <v>0</v>
          </cell>
          <cell r="W1171">
            <v>0</v>
          </cell>
          <cell r="X1171">
            <v>0</v>
          </cell>
          <cell r="Y1171">
            <v>0</v>
          </cell>
          <cell r="Z1171">
            <v>0</v>
          </cell>
          <cell r="AA1171">
            <v>0</v>
          </cell>
          <cell r="AB1171">
            <v>0</v>
          </cell>
          <cell r="AC1171">
            <v>0</v>
          </cell>
          <cell r="AD1171">
            <v>0</v>
          </cell>
          <cell r="AE1171">
            <v>0</v>
          </cell>
          <cell r="AF1171">
            <v>0</v>
          </cell>
          <cell r="AG1171">
            <v>0</v>
          </cell>
          <cell r="AH1171">
            <v>0</v>
          </cell>
          <cell r="AI1171">
            <v>0</v>
          </cell>
          <cell r="AJ1171">
            <v>0</v>
          </cell>
          <cell r="AK1171">
            <v>0</v>
          </cell>
          <cell r="AL1171">
            <v>0</v>
          </cell>
          <cell r="AM1171">
            <v>0</v>
          </cell>
          <cell r="AN1171">
            <v>0</v>
          </cell>
          <cell r="AO1171">
            <v>0</v>
          </cell>
          <cell r="AR1171" t="str">
            <v>50b</v>
          </cell>
        </row>
        <row r="1172">
          <cell r="R1172">
            <v>-4513806</v>
          </cell>
          <cell r="S1172">
            <v>-4408208.82</v>
          </cell>
          <cell r="T1172">
            <v>-4145397.72</v>
          </cell>
          <cell r="U1172">
            <v>-2523522.85</v>
          </cell>
          <cell r="V1172">
            <v>-1959020.48</v>
          </cell>
          <cell r="W1172">
            <v>-2033920.27</v>
          </cell>
          <cell r="X1172">
            <v>-1123986</v>
          </cell>
          <cell r="Y1172">
            <v>-1203625.71</v>
          </cell>
          <cell r="Z1172">
            <v>-1520516.2</v>
          </cell>
          <cell r="AA1172">
            <v>-1854161.25</v>
          </cell>
          <cell r="AB1172">
            <v>-3620338.99</v>
          </cell>
          <cell r="AC1172">
            <v>-5126895.82</v>
          </cell>
          <cell r="AD1172">
            <v>-2286403.7249999996</v>
          </cell>
          <cell r="AE1172">
            <v>-2428292.7916666665</v>
          </cell>
          <cell r="AF1172">
            <v>-2538413.2058333331</v>
          </cell>
          <cell r="AG1172">
            <v>-2601957.8062499999</v>
          </cell>
          <cell r="AH1172">
            <v>-2619297.4691666667</v>
          </cell>
          <cell r="AI1172">
            <v>-2630539.6170833334</v>
          </cell>
          <cell r="AJ1172">
            <v>-2647628.0699999998</v>
          </cell>
          <cell r="AK1172">
            <v>-2662322.6895833332</v>
          </cell>
          <cell r="AL1172">
            <v>-2684827.570416667</v>
          </cell>
          <cell r="AM1172">
            <v>-2717671.8429166665</v>
          </cell>
          <cell r="AN1172">
            <v>-2759799.7974999999</v>
          </cell>
          <cell r="AO1172">
            <v>-2809607.0625</v>
          </cell>
        </row>
        <row r="1173">
          <cell r="R1173">
            <v>0</v>
          </cell>
          <cell r="S1173">
            <v>0</v>
          </cell>
          <cell r="T1173">
            <v>0</v>
          </cell>
          <cell r="U1173">
            <v>0</v>
          </cell>
          <cell r="V1173">
            <v>0</v>
          </cell>
          <cell r="W1173">
            <v>0</v>
          </cell>
          <cell r="X1173">
            <v>0</v>
          </cell>
          <cell r="Y1173">
            <v>0</v>
          </cell>
          <cell r="Z1173">
            <v>0</v>
          </cell>
          <cell r="AA1173">
            <v>0</v>
          </cell>
          <cell r="AB1173">
            <v>0</v>
          </cell>
          <cell r="AC1173">
            <v>0</v>
          </cell>
          <cell r="AD1173">
            <v>0</v>
          </cell>
          <cell r="AE1173">
            <v>0</v>
          </cell>
          <cell r="AF1173">
            <v>0</v>
          </cell>
          <cell r="AG1173">
            <v>0</v>
          </cell>
          <cell r="AH1173">
            <v>0</v>
          </cell>
          <cell r="AI1173">
            <v>0</v>
          </cell>
          <cell r="AJ1173">
            <v>0</v>
          </cell>
          <cell r="AK1173">
            <v>0</v>
          </cell>
          <cell r="AL1173">
            <v>0</v>
          </cell>
          <cell r="AM1173">
            <v>0</v>
          </cell>
          <cell r="AN1173">
            <v>0</v>
          </cell>
          <cell r="AO1173">
            <v>0</v>
          </cell>
        </row>
        <row r="1174">
          <cell r="R1174">
            <v>-132132.84</v>
          </cell>
          <cell r="S1174">
            <v>-132132.84</v>
          </cell>
          <cell r="T1174">
            <v>0</v>
          </cell>
          <cell r="U1174">
            <v>0</v>
          </cell>
          <cell r="V1174">
            <v>0</v>
          </cell>
          <cell r="W1174">
            <v>0</v>
          </cell>
          <cell r="X1174">
            <v>0</v>
          </cell>
          <cell r="Y1174">
            <v>0</v>
          </cell>
          <cell r="Z1174">
            <v>0</v>
          </cell>
          <cell r="AA1174">
            <v>0</v>
          </cell>
          <cell r="AB1174">
            <v>0</v>
          </cell>
          <cell r="AC1174">
            <v>0</v>
          </cell>
          <cell r="AD1174">
            <v>-429317.35999999993</v>
          </cell>
          <cell r="AE1174">
            <v>-338264.59666666662</v>
          </cell>
          <cell r="AF1174">
            <v>-241706.29833333334</v>
          </cell>
          <cell r="AG1174">
            <v>-139642.465</v>
          </cell>
          <cell r="AH1174">
            <v>-88480.051250000004</v>
          </cell>
          <cell r="AI1174">
            <v>-88219.057083333333</v>
          </cell>
          <cell r="AJ1174">
            <v>-82583.024999999994</v>
          </cell>
          <cell r="AK1174">
            <v>-71571.955000000002</v>
          </cell>
          <cell r="AL1174">
            <v>-60560.885000000002</v>
          </cell>
          <cell r="AM1174">
            <v>-49549.815000000002</v>
          </cell>
          <cell r="AN1174">
            <v>-38538.745000000003</v>
          </cell>
          <cell r="AO1174">
            <v>-27527.674999999999</v>
          </cell>
        </row>
        <row r="1175">
          <cell r="R1175">
            <v>-1492.46</v>
          </cell>
          <cell r="S1175">
            <v>-1329.64</v>
          </cell>
          <cell r="T1175">
            <v>-1309.48</v>
          </cell>
          <cell r="U1175">
            <v>-1233</v>
          </cell>
          <cell r="V1175">
            <v>-1211.8800000000001</v>
          </cell>
          <cell r="W1175">
            <v>-842.33</v>
          </cell>
          <cell r="X1175">
            <v>-944.67</v>
          </cell>
          <cell r="Y1175">
            <v>-1212.97</v>
          </cell>
          <cell r="Z1175">
            <v>-1162.04</v>
          </cell>
          <cell r="AA1175">
            <v>-651.94000000000005</v>
          </cell>
          <cell r="AB1175">
            <v>-1281.55</v>
          </cell>
          <cell r="AC1175">
            <v>-1234.3399999999999</v>
          </cell>
          <cell r="AD1175">
            <v>-1718.3583333333336</v>
          </cell>
          <cell r="AE1175">
            <v>-1628.1800000000003</v>
          </cell>
          <cell r="AF1175">
            <v>-1514.5487499999999</v>
          </cell>
          <cell r="AG1175">
            <v>-1414.0049999999999</v>
          </cell>
          <cell r="AH1175">
            <v>-1337.4558333333332</v>
          </cell>
          <cell r="AI1175">
            <v>-1269.2833333333331</v>
          </cell>
          <cell r="AJ1175">
            <v>-1209.0845833333333</v>
          </cell>
          <cell r="AK1175">
            <v>-1195.2829166666668</v>
          </cell>
          <cell r="AL1175">
            <v>-1202.4379166666668</v>
          </cell>
          <cell r="AM1175">
            <v>-1182.0737499999998</v>
          </cell>
          <cell r="AN1175">
            <v>-1163.0854166666668</v>
          </cell>
          <cell r="AO1175">
            <v>-1162.9758333333332</v>
          </cell>
          <cell r="AR1175" t="str">
            <v>50b</v>
          </cell>
        </row>
        <row r="1176">
          <cell r="R1176">
            <v>-136833.76999999999</v>
          </cell>
          <cell r="S1176">
            <v>-263723.94</v>
          </cell>
          <cell r="T1176">
            <v>-110556.08</v>
          </cell>
          <cell r="U1176">
            <v>-161438.74</v>
          </cell>
          <cell r="V1176">
            <v>-84632.44</v>
          </cell>
          <cell r="W1176">
            <v>-133773.01</v>
          </cell>
          <cell r="X1176">
            <v>-148093.18</v>
          </cell>
          <cell r="Y1176">
            <v>-346598.09</v>
          </cell>
          <cell r="Z1176">
            <v>-136783.47</v>
          </cell>
          <cell r="AA1176">
            <v>-153625.60000000001</v>
          </cell>
          <cell r="AB1176">
            <v>-182950.38</v>
          </cell>
          <cell r="AC1176">
            <v>-162731.20000000001</v>
          </cell>
          <cell r="AD1176">
            <v>-135363.60916666666</v>
          </cell>
          <cell r="AE1176">
            <v>-133046.59916666665</v>
          </cell>
          <cell r="AF1176">
            <v>-134213.34958333333</v>
          </cell>
          <cell r="AG1176">
            <v>-138186.935</v>
          </cell>
          <cell r="AH1176">
            <v>-142300.58458333334</v>
          </cell>
          <cell r="AI1176">
            <v>-146007.86624999999</v>
          </cell>
          <cell r="AJ1176">
            <v>-152033.76041666666</v>
          </cell>
          <cell r="AK1176">
            <v>-153429.47041666665</v>
          </cell>
          <cell r="AL1176">
            <v>-153429.15916666668</v>
          </cell>
          <cell r="AM1176">
            <v>-156265.79791666666</v>
          </cell>
          <cell r="AN1176">
            <v>-163999.02666666667</v>
          </cell>
          <cell r="AO1176">
            <v>-168927.53833333336</v>
          </cell>
          <cell r="AR1176" t="str">
            <v>50a</v>
          </cell>
        </row>
        <row r="1177">
          <cell r="R1177">
            <v>-97542.48</v>
          </cell>
          <cell r="S1177">
            <v>-147831.59</v>
          </cell>
          <cell r="T1177">
            <v>-223961.13</v>
          </cell>
          <cell r="U1177">
            <v>-78274.600000000006</v>
          </cell>
          <cell r="V1177">
            <v>-153402.20000000001</v>
          </cell>
          <cell r="W1177">
            <v>-212562.28</v>
          </cell>
          <cell r="X1177">
            <v>-152283.24</v>
          </cell>
          <cell r="Y1177">
            <v>-291966.03999999998</v>
          </cell>
          <cell r="Z1177">
            <v>-385283.32</v>
          </cell>
          <cell r="AA1177">
            <v>-82689.990000000005</v>
          </cell>
          <cell r="AB1177">
            <v>-215872.67</v>
          </cell>
          <cell r="AC1177">
            <v>-328707.31</v>
          </cell>
          <cell r="AD1177">
            <v>-282267.88874999998</v>
          </cell>
          <cell r="AE1177">
            <v>-278711.62041666667</v>
          </cell>
          <cell r="AF1177">
            <v>-269311.5204166667</v>
          </cell>
          <cell r="AG1177">
            <v>-263355.48874999996</v>
          </cell>
          <cell r="AH1177">
            <v>-262245.38791666663</v>
          </cell>
          <cell r="AI1177">
            <v>-260183.76541666672</v>
          </cell>
          <cell r="AJ1177">
            <v>-256299.88416666666</v>
          </cell>
          <cell r="AK1177">
            <v>-247512.78833333333</v>
          </cell>
          <cell r="AL1177">
            <v>-231187.53791666668</v>
          </cell>
          <cell r="AM1177">
            <v>-216317.39499999999</v>
          </cell>
          <cell r="AN1177">
            <v>-208276.94750000001</v>
          </cell>
          <cell r="AO1177">
            <v>-201095.44750000001</v>
          </cell>
          <cell r="AR1177" t="str">
            <v>50b</v>
          </cell>
        </row>
        <row r="1178">
          <cell r="R1178">
            <v>-54322.16</v>
          </cell>
          <cell r="S1178">
            <v>-65251</v>
          </cell>
          <cell r="T1178">
            <v>-86993</v>
          </cell>
          <cell r="U1178">
            <v>-72756.22</v>
          </cell>
          <cell r="V1178">
            <v>-97463.29</v>
          </cell>
          <cell r="W1178">
            <v>-116946.65</v>
          </cell>
          <cell r="X1178">
            <v>-94761</v>
          </cell>
          <cell r="Y1178">
            <v>-98328</v>
          </cell>
          <cell r="Z1178">
            <v>-98621.88</v>
          </cell>
          <cell r="AA1178">
            <v>-103003</v>
          </cell>
          <cell r="AB1178">
            <v>-79499</v>
          </cell>
          <cell r="AC1178">
            <v>-170301</v>
          </cell>
          <cell r="AD1178">
            <v>-64727.724999999999</v>
          </cell>
          <cell r="AE1178">
            <v>-66520.827083333337</v>
          </cell>
          <cell r="AF1178">
            <v>-69540.111250000002</v>
          </cell>
          <cell r="AG1178">
            <v>-71937.559166666673</v>
          </cell>
          <cell r="AH1178">
            <v>-75068.163750000007</v>
          </cell>
          <cell r="AI1178">
            <v>-79926.28624999999</v>
          </cell>
          <cell r="AJ1178">
            <v>-83187.252500000002</v>
          </cell>
          <cell r="AK1178">
            <v>-85055.483333333337</v>
          </cell>
          <cell r="AL1178">
            <v>-86382.500416666677</v>
          </cell>
          <cell r="AM1178">
            <v>-87742.423750000002</v>
          </cell>
          <cell r="AN1178">
            <v>-89081.732499999998</v>
          </cell>
          <cell r="AO1178">
            <v>-92090.659166666665</v>
          </cell>
          <cell r="AR1178" t="str">
            <v>50a</v>
          </cell>
        </row>
        <row r="1179">
          <cell r="R1179">
            <v>-1472874</v>
          </cell>
          <cell r="S1179">
            <v>-1590744</v>
          </cell>
          <cell r="T1179">
            <v>-1708614</v>
          </cell>
          <cell r="U1179">
            <v>-1821531</v>
          </cell>
          <cell r="V1179">
            <v>-1231707</v>
          </cell>
          <cell r="W1179">
            <v>-1349577</v>
          </cell>
          <cell r="X1179">
            <v>-1459718</v>
          </cell>
          <cell r="Y1179">
            <v>-1560718</v>
          </cell>
          <cell r="Z1179">
            <v>-1019361</v>
          </cell>
          <cell r="AA1179">
            <v>-1120361</v>
          </cell>
          <cell r="AB1179">
            <v>-1221361</v>
          </cell>
          <cell r="AC1179">
            <v>-1253507</v>
          </cell>
          <cell r="AD1179">
            <v>-1626314.75</v>
          </cell>
          <cell r="AE1179">
            <v>-1628425.625</v>
          </cell>
          <cell r="AF1179">
            <v>-1630949.25</v>
          </cell>
          <cell r="AG1179">
            <v>-1633679.25</v>
          </cell>
          <cell r="AH1179">
            <v>-1607128.375</v>
          </cell>
          <cell r="AI1179">
            <v>-1551503</v>
          </cell>
          <cell r="AJ1179">
            <v>-1495968.3333333333</v>
          </cell>
          <cell r="AK1179">
            <v>-1439821.4583333333</v>
          </cell>
          <cell r="AL1179">
            <v>-1411629.25</v>
          </cell>
          <cell r="AM1179">
            <v>-1411391.7083333333</v>
          </cell>
          <cell r="AN1179">
            <v>-1410161.0833333333</v>
          </cell>
          <cell r="AO1179">
            <v>-1405068.4583333333</v>
          </cell>
          <cell r="AR1179" t="str">
            <v>50b</v>
          </cell>
        </row>
        <row r="1180">
          <cell r="R1180">
            <v>-624.44000000000005</v>
          </cell>
          <cell r="S1180">
            <v>-1747.44</v>
          </cell>
          <cell r="T1180">
            <v>-2825.44</v>
          </cell>
          <cell r="U1180">
            <v>396.84</v>
          </cell>
          <cell r="V1180">
            <v>-793.16</v>
          </cell>
          <cell r="W1180">
            <v>-1923.16</v>
          </cell>
          <cell r="X1180">
            <v>-306.33999999999997</v>
          </cell>
          <cell r="Y1180">
            <v>-1432.34</v>
          </cell>
          <cell r="Z1180">
            <v>-6432.34</v>
          </cell>
          <cell r="AA1180">
            <v>-214.17</v>
          </cell>
          <cell r="AB1180">
            <v>-1464.17</v>
          </cell>
          <cell r="AC1180">
            <v>-20248.169999999998</v>
          </cell>
          <cell r="AD1180">
            <v>-3420.3508333333334</v>
          </cell>
          <cell r="AE1180">
            <v>-3302.1108333333336</v>
          </cell>
          <cell r="AF1180">
            <v>-3187.7458333333338</v>
          </cell>
          <cell r="AG1180">
            <v>-3005.4495833333331</v>
          </cell>
          <cell r="AH1180">
            <v>-2762.8887499999996</v>
          </cell>
          <cell r="AI1180">
            <v>-2522.9945833333327</v>
          </cell>
          <cell r="AJ1180">
            <v>-2388.6941666666662</v>
          </cell>
          <cell r="AK1180">
            <v>-2367.0841666666661</v>
          </cell>
          <cell r="AL1180">
            <v>-2507.7791666666667</v>
          </cell>
          <cell r="AM1180">
            <v>-2652.2004166666661</v>
          </cell>
          <cell r="AN1180">
            <v>-2644.0979166666662</v>
          </cell>
          <cell r="AO1180">
            <v>-2887.2870833333332</v>
          </cell>
          <cell r="AR1180" t="str">
            <v>50a</v>
          </cell>
        </row>
        <row r="1181">
          <cell r="R1181">
            <v>-437.79</v>
          </cell>
          <cell r="S1181">
            <v>-390.03</v>
          </cell>
          <cell r="T1181">
            <v>-384.11</v>
          </cell>
          <cell r="U1181">
            <v>-361.68</v>
          </cell>
          <cell r="V1181">
            <v>-355.48</v>
          </cell>
          <cell r="W1181">
            <v>-247.08</v>
          </cell>
          <cell r="X1181">
            <v>-277.10000000000002</v>
          </cell>
          <cell r="Y1181">
            <v>-355.8</v>
          </cell>
          <cell r="Z1181">
            <v>-340.87</v>
          </cell>
          <cell r="AA1181">
            <v>-191.24</v>
          </cell>
          <cell r="AB1181">
            <v>-375.92</v>
          </cell>
          <cell r="AC1181">
            <v>-362.07</v>
          </cell>
          <cell r="AD1181">
            <v>-504.05291666666676</v>
          </cell>
          <cell r="AE1181">
            <v>-477.60083333333341</v>
          </cell>
          <cell r="AF1181">
            <v>-444.26875000000001</v>
          </cell>
          <cell r="AG1181">
            <v>-414.77541666666667</v>
          </cell>
          <cell r="AH1181">
            <v>-392.32083333333338</v>
          </cell>
          <cell r="AI1181">
            <v>-372.32333333333332</v>
          </cell>
          <cell r="AJ1181">
            <v>-354.66458333333327</v>
          </cell>
          <cell r="AK1181">
            <v>-350.61583333333328</v>
          </cell>
          <cell r="AL1181">
            <v>-352.71458333333334</v>
          </cell>
          <cell r="AM1181">
            <v>-346.74124999999998</v>
          </cell>
          <cell r="AN1181">
            <v>-341.17125000000004</v>
          </cell>
          <cell r="AO1181">
            <v>-341.13875000000002</v>
          </cell>
          <cell r="AR1181" t="str">
            <v>50b</v>
          </cell>
        </row>
        <row r="1182">
          <cell r="R1182">
            <v>0</v>
          </cell>
          <cell r="S1182">
            <v>0</v>
          </cell>
          <cell r="T1182">
            <v>-732682.9</v>
          </cell>
          <cell r="U1182">
            <v>-692832.05</v>
          </cell>
          <cell r="V1182">
            <v>-686870.35</v>
          </cell>
          <cell r="W1182">
            <v>-743100.35</v>
          </cell>
          <cell r="X1182">
            <v>-239996.1</v>
          </cell>
          <cell r="Y1182">
            <v>-239996.1</v>
          </cell>
          <cell r="Z1182">
            <v>-239996.1</v>
          </cell>
          <cell r="AA1182">
            <v>-236291.82</v>
          </cell>
          <cell r="AB1182">
            <v>-6331.46</v>
          </cell>
          <cell r="AC1182">
            <v>-6331.46</v>
          </cell>
          <cell r="AD1182">
            <v>0</v>
          </cell>
          <cell r="AE1182">
            <v>0</v>
          </cell>
          <cell r="AF1182">
            <v>-30528.454166666666</v>
          </cell>
          <cell r="AG1182">
            <v>-89924.910416666666</v>
          </cell>
          <cell r="AH1182">
            <v>-147412.51041666669</v>
          </cell>
          <cell r="AI1182">
            <v>-206994.62291666667</v>
          </cell>
          <cell r="AJ1182">
            <v>-247956.97500000001</v>
          </cell>
          <cell r="AK1182">
            <v>-267956.65000000002</v>
          </cell>
          <cell r="AL1182">
            <v>-287956.32500000001</v>
          </cell>
          <cell r="AM1182">
            <v>-307801.65500000009</v>
          </cell>
          <cell r="AN1182">
            <v>-317910.95833333337</v>
          </cell>
          <cell r="AO1182">
            <v>-318438.58</v>
          </cell>
          <cell r="AR1182" t="str">
            <v>50a</v>
          </cell>
        </row>
        <row r="1183">
          <cell r="R1183">
            <v>0</v>
          </cell>
          <cell r="S1183">
            <v>0</v>
          </cell>
          <cell r="T1183">
            <v>0</v>
          </cell>
          <cell r="U1183">
            <v>0</v>
          </cell>
          <cell r="V1183">
            <v>0</v>
          </cell>
          <cell r="W1183">
            <v>0</v>
          </cell>
          <cell r="X1183">
            <v>0</v>
          </cell>
          <cell r="Y1183">
            <v>0</v>
          </cell>
          <cell r="Z1183">
            <v>0</v>
          </cell>
          <cell r="AA1183">
            <v>0</v>
          </cell>
          <cell r="AB1183">
            <v>0</v>
          </cell>
          <cell r="AC1183">
            <v>0</v>
          </cell>
          <cell r="AD1183">
            <v>0</v>
          </cell>
          <cell r="AE1183">
            <v>0</v>
          </cell>
          <cell r="AF1183">
            <v>0</v>
          </cell>
          <cell r="AG1183">
            <v>0</v>
          </cell>
          <cell r="AH1183">
            <v>0</v>
          </cell>
          <cell r="AI1183">
            <v>0</v>
          </cell>
          <cell r="AJ1183">
            <v>0</v>
          </cell>
          <cell r="AK1183">
            <v>0</v>
          </cell>
          <cell r="AL1183">
            <v>0</v>
          </cell>
          <cell r="AM1183">
            <v>0</v>
          </cell>
          <cell r="AN1183">
            <v>0</v>
          </cell>
          <cell r="AO1183">
            <v>0</v>
          </cell>
          <cell r="AR1183" t="str">
            <v>50b</v>
          </cell>
        </row>
        <row r="1184">
          <cell r="R1184">
            <v>0</v>
          </cell>
          <cell r="S1184">
            <v>0</v>
          </cell>
          <cell r="T1184">
            <v>0</v>
          </cell>
          <cell r="U1184">
            <v>0</v>
          </cell>
          <cell r="V1184">
            <v>0</v>
          </cell>
          <cell r="W1184">
            <v>0</v>
          </cell>
          <cell r="X1184">
            <v>0</v>
          </cell>
          <cell r="Y1184">
            <v>0</v>
          </cell>
          <cell r="Z1184">
            <v>0</v>
          </cell>
          <cell r="AA1184">
            <v>0</v>
          </cell>
          <cell r="AB1184">
            <v>0</v>
          </cell>
          <cell r="AC1184">
            <v>0</v>
          </cell>
          <cell r="AD1184">
            <v>0</v>
          </cell>
          <cell r="AE1184">
            <v>0</v>
          </cell>
          <cell r="AF1184">
            <v>0</v>
          </cell>
          <cell r="AG1184">
            <v>0</v>
          </cell>
          <cell r="AH1184">
            <v>0</v>
          </cell>
          <cell r="AI1184">
            <v>0</v>
          </cell>
          <cell r="AJ1184">
            <v>0</v>
          </cell>
          <cell r="AK1184">
            <v>0</v>
          </cell>
          <cell r="AL1184">
            <v>0</v>
          </cell>
          <cell r="AM1184">
            <v>0</v>
          </cell>
          <cell r="AN1184">
            <v>0</v>
          </cell>
          <cell r="AO1184">
            <v>0</v>
          </cell>
          <cell r="AR1184" t="str">
            <v>50b</v>
          </cell>
        </row>
        <row r="1185">
          <cell r="R1185">
            <v>0</v>
          </cell>
          <cell r="S1185">
            <v>0</v>
          </cell>
          <cell r="T1185">
            <v>0</v>
          </cell>
          <cell r="U1185">
            <v>0</v>
          </cell>
          <cell r="V1185">
            <v>0</v>
          </cell>
          <cell r="W1185">
            <v>0</v>
          </cell>
          <cell r="X1185">
            <v>0</v>
          </cell>
          <cell r="Y1185">
            <v>0</v>
          </cell>
          <cell r="Z1185">
            <v>0</v>
          </cell>
          <cell r="AA1185">
            <v>0</v>
          </cell>
          <cell r="AB1185">
            <v>0</v>
          </cell>
          <cell r="AC1185">
            <v>0</v>
          </cell>
          <cell r="AD1185">
            <v>0</v>
          </cell>
          <cell r="AE1185">
            <v>0</v>
          </cell>
          <cell r="AF1185">
            <v>0</v>
          </cell>
          <cell r="AG1185">
            <v>0</v>
          </cell>
          <cell r="AH1185">
            <v>0</v>
          </cell>
          <cell r="AI1185">
            <v>0</v>
          </cell>
          <cell r="AJ1185">
            <v>0</v>
          </cell>
          <cell r="AK1185">
            <v>0</v>
          </cell>
          <cell r="AL1185">
            <v>0</v>
          </cell>
          <cell r="AM1185">
            <v>0</v>
          </cell>
          <cell r="AN1185">
            <v>0</v>
          </cell>
          <cell r="AO1185">
            <v>0</v>
          </cell>
          <cell r="AR1185" t="str">
            <v>50b</v>
          </cell>
        </row>
        <row r="1186">
          <cell r="R1186">
            <v>0</v>
          </cell>
          <cell r="S1186">
            <v>0</v>
          </cell>
          <cell r="T1186">
            <v>0</v>
          </cell>
          <cell r="U1186">
            <v>0</v>
          </cell>
          <cell r="V1186">
            <v>0</v>
          </cell>
          <cell r="W1186">
            <v>0</v>
          </cell>
          <cell r="X1186">
            <v>0</v>
          </cell>
          <cell r="Y1186">
            <v>0</v>
          </cell>
          <cell r="Z1186">
            <v>0</v>
          </cell>
          <cell r="AA1186">
            <v>0</v>
          </cell>
          <cell r="AB1186">
            <v>0</v>
          </cell>
          <cell r="AC1186">
            <v>0</v>
          </cell>
          <cell r="AD1186">
            <v>0</v>
          </cell>
          <cell r="AE1186">
            <v>0</v>
          </cell>
          <cell r="AF1186">
            <v>0</v>
          </cell>
          <cell r="AG1186">
            <v>0</v>
          </cell>
          <cell r="AH1186">
            <v>0</v>
          </cell>
          <cell r="AI1186">
            <v>0</v>
          </cell>
          <cell r="AJ1186">
            <v>0</v>
          </cell>
          <cell r="AK1186">
            <v>0</v>
          </cell>
          <cell r="AL1186">
            <v>0</v>
          </cell>
          <cell r="AM1186">
            <v>0</v>
          </cell>
          <cell r="AN1186">
            <v>0</v>
          </cell>
          <cell r="AO1186">
            <v>0</v>
          </cell>
          <cell r="AR1186" t="str">
            <v>50a</v>
          </cell>
        </row>
        <row r="1187">
          <cell r="R1187">
            <v>-996875</v>
          </cell>
          <cell r="S1187">
            <v>-1196250</v>
          </cell>
          <cell r="T1187">
            <v>-199375</v>
          </cell>
          <cell r="U1187">
            <v>-398750</v>
          </cell>
          <cell r="V1187">
            <v>-598125</v>
          </cell>
          <cell r="W1187">
            <v>-797500</v>
          </cell>
          <cell r="X1187">
            <v>-996875</v>
          </cell>
          <cell r="Y1187">
            <v>-1196250</v>
          </cell>
          <cell r="Z1187">
            <v>-199375</v>
          </cell>
          <cell r="AA1187">
            <v>-398750</v>
          </cell>
          <cell r="AB1187">
            <v>-598125</v>
          </cell>
          <cell r="AC1187">
            <v>-797500</v>
          </cell>
          <cell r="AD1187">
            <v>-697812.5</v>
          </cell>
          <cell r="AE1187">
            <v>-697812.5</v>
          </cell>
          <cell r="AF1187">
            <v>-697812.5</v>
          </cell>
          <cell r="AG1187">
            <v>-697812.5</v>
          </cell>
          <cell r="AH1187">
            <v>-697812.5</v>
          </cell>
          <cell r="AI1187">
            <v>-697812.5</v>
          </cell>
          <cell r="AJ1187">
            <v>-697812.5</v>
          </cell>
          <cell r="AK1187">
            <v>-697812.5</v>
          </cell>
          <cell r="AL1187">
            <v>-697812.5</v>
          </cell>
          <cell r="AM1187">
            <v>-697812.5</v>
          </cell>
          <cell r="AN1187">
            <v>-697812.5</v>
          </cell>
          <cell r="AO1187">
            <v>-697812.5</v>
          </cell>
          <cell r="AR1187" t="str">
            <v>50a</v>
          </cell>
        </row>
        <row r="1188">
          <cell r="R1188">
            <v>0</v>
          </cell>
          <cell r="S1188">
            <v>0</v>
          </cell>
          <cell r="T1188">
            <v>0</v>
          </cell>
          <cell r="U1188">
            <v>0</v>
          </cell>
          <cell r="V1188">
            <v>0</v>
          </cell>
          <cell r="W1188">
            <v>0</v>
          </cell>
          <cell r="X1188">
            <v>0</v>
          </cell>
          <cell r="Y1188">
            <v>0</v>
          </cell>
          <cell r="Z1188">
            <v>0</v>
          </cell>
          <cell r="AA1188">
            <v>0</v>
          </cell>
          <cell r="AB1188">
            <v>0</v>
          </cell>
          <cell r="AC1188">
            <v>0</v>
          </cell>
          <cell r="AD1188">
            <v>0</v>
          </cell>
          <cell r="AE1188">
            <v>0</v>
          </cell>
          <cell r="AF1188">
            <v>0</v>
          </cell>
          <cell r="AG1188">
            <v>0</v>
          </cell>
          <cell r="AH1188">
            <v>0</v>
          </cell>
          <cell r="AI1188">
            <v>0</v>
          </cell>
          <cell r="AJ1188">
            <v>0</v>
          </cell>
          <cell r="AK1188">
            <v>0</v>
          </cell>
          <cell r="AL1188">
            <v>0</v>
          </cell>
          <cell r="AM1188">
            <v>0</v>
          </cell>
          <cell r="AN1188">
            <v>0</v>
          </cell>
          <cell r="AO1188">
            <v>0</v>
          </cell>
          <cell r="AR1188" t="str">
            <v>50a</v>
          </cell>
        </row>
        <row r="1189">
          <cell r="R1189">
            <v>0</v>
          </cell>
          <cell r="S1189">
            <v>0</v>
          </cell>
          <cell r="T1189">
            <v>0</v>
          </cell>
          <cell r="U1189">
            <v>0</v>
          </cell>
          <cell r="V1189">
            <v>0</v>
          </cell>
          <cell r="W1189">
            <v>0</v>
          </cell>
          <cell r="X1189">
            <v>0</v>
          </cell>
          <cell r="Y1189">
            <v>0</v>
          </cell>
          <cell r="Z1189">
            <v>0</v>
          </cell>
          <cell r="AA1189">
            <v>0</v>
          </cell>
          <cell r="AB1189">
            <v>0</v>
          </cell>
          <cell r="AC1189">
            <v>0</v>
          </cell>
          <cell r="AD1189">
            <v>0</v>
          </cell>
          <cell r="AE1189">
            <v>0</v>
          </cell>
          <cell r="AF1189">
            <v>0</v>
          </cell>
          <cell r="AG1189">
            <v>0</v>
          </cell>
          <cell r="AH1189">
            <v>0</v>
          </cell>
          <cell r="AI1189">
            <v>0</v>
          </cell>
          <cell r="AJ1189">
            <v>0</v>
          </cell>
          <cell r="AK1189">
            <v>0</v>
          </cell>
          <cell r="AL1189">
            <v>0</v>
          </cell>
          <cell r="AM1189">
            <v>0</v>
          </cell>
          <cell r="AN1189">
            <v>0</v>
          </cell>
          <cell r="AO1189">
            <v>0</v>
          </cell>
          <cell r="AR1189" t="str">
            <v>50a</v>
          </cell>
        </row>
        <row r="1190">
          <cell r="R1190">
            <v>0</v>
          </cell>
          <cell r="S1190">
            <v>0</v>
          </cell>
          <cell r="T1190">
            <v>0</v>
          </cell>
          <cell r="U1190">
            <v>0</v>
          </cell>
          <cell r="V1190">
            <v>0</v>
          </cell>
          <cell r="W1190">
            <v>0</v>
          </cell>
          <cell r="X1190">
            <v>0</v>
          </cell>
          <cell r="Y1190">
            <v>0</v>
          </cell>
          <cell r="Z1190">
            <v>0</v>
          </cell>
          <cell r="AA1190">
            <v>0</v>
          </cell>
          <cell r="AB1190">
            <v>0</v>
          </cell>
          <cell r="AC1190">
            <v>0</v>
          </cell>
          <cell r="AD1190">
            <v>0</v>
          </cell>
          <cell r="AE1190">
            <v>0</v>
          </cell>
          <cell r="AF1190">
            <v>0</v>
          </cell>
          <cell r="AG1190">
            <v>0</v>
          </cell>
          <cell r="AH1190">
            <v>0</v>
          </cell>
          <cell r="AI1190">
            <v>0</v>
          </cell>
          <cell r="AJ1190">
            <v>0</v>
          </cell>
          <cell r="AK1190">
            <v>0</v>
          </cell>
          <cell r="AL1190">
            <v>0</v>
          </cell>
          <cell r="AM1190">
            <v>0</v>
          </cell>
          <cell r="AN1190">
            <v>0</v>
          </cell>
          <cell r="AO1190">
            <v>0</v>
          </cell>
          <cell r="AR1190" t="str">
            <v>50a</v>
          </cell>
        </row>
        <row r="1191">
          <cell r="R1191">
            <v>0</v>
          </cell>
          <cell r="S1191">
            <v>0</v>
          </cell>
          <cell r="T1191">
            <v>0</v>
          </cell>
          <cell r="U1191">
            <v>0</v>
          </cell>
          <cell r="V1191">
            <v>0</v>
          </cell>
          <cell r="W1191">
            <v>0</v>
          </cell>
          <cell r="X1191">
            <v>0</v>
          </cell>
          <cell r="Y1191">
            <v>0</v>
          </cell>
          <cell r="Z1191">
            <v>0</v>
          </cell>
          <cell r="AA1191">
            <v>0</v>
          </cell>
          <cell r="AB1191">
            <v>0</v>
          </cell>
          <cell r="AC1191">
            <v>0</v>
          </cell>
          <cell r="AD1191">
            <v>0</v>
          </cell>
          <cell r="AE1191">
            <v>0</v>
          </cell>
          <cell r="AF1191">
            <v>0</v>
          </cell>
          <cell r="AG1191">
            <v>0</v>
          </cell>
          <cell r="AH1191">
            <v>0</v>
          </cell>
          <cell r="AI1191">
            <v>0</v>
          </cell>
          <cell r="AJ1191">
            <v>0</v>
          </cell>
          <cell r="AK1191">
            <v>0</v>
          </cell>
          <cell r="AL1191">
            <v>0</v>
          </cell>
          <cell r="AM1191">
            <v>0</v>
          </cell>
          <cell r="AN1191">
            <v>0</v>
          </cell>
          <cell r="AO1191">
            <v>0</v>
          </cell>
          <cell r="AR1191" t="str">
            <v>50a</v>
          </cell>
        </row>
        <row r="1192">
          <cell r="R1192">
            <v>0</v>
          </cell>
          <cell r="S1192">
            <v>0</v>
          </cell>
          <cell r="T1192">
            <v>0</v>
          </cell>
          <cell r="U1192">
            <v>0</v>
          </cell>
          <cell r="V1192">
            <v>0</v>
          </cell>
          <cell r="W1192">
            <v>0</v>
          </cell>
          <cell r="X1192">
            <v>0</v>
          </cell>
          <cell r="Y1192">
            <v>0</v>
          </cell>
          <cell r="Z1192">
            <v>0</v>
          </cell>
          <cell r="AA1192">
            <v>0</v>
          </cell>
          <cell r="AB1192">
            <v>0</v>
          </cell>
          <cell r="AC1192">
            <v>0</v>
          </cell>
          <cell r="AD1192">
            <v>0</v>
          </cell>
          <cell r="AE1192">
            <v>0</v>
          </cell>
          <cell r="AF1192">
            <v>0</v>
          </cell>
          <cell r="AG1192">
            <v>0</v>
          </cell>
          <cell r="AH1192">
            <v>0</v>
          </cell>
          <cell r="AI1192">
            <v>0</v>
          </cell>
          <cell r="AJ1192">
            <v>0</v>
          </cell>
          <cell r="AK1192">
            <v>0</v>
          </cell>
          <cell r="AL1192">
            <v>0</v>
          </cell>
          <cell r="AM1192">
            <v>0</v>
          </cell>
          <cell r="AN1192">
            <v>0</v>
          </cell>
          <cell r="AO1192">
            <v>0</v>
          </cell>
          <cell r="AR1192" t="str">
            <v>50b</v>
          </cell>
        </row>
        <row r="1193">
          <cell r="R1193">
            <v>0</v>
          </cell>
          <cell r="S1193">
            <v>0</v>
          </cell>
          <cell r="T1193">
            <v>0</v>
          </cell>
          <cell r="U1193">
            <v>0</v>
          </cell>
          <cell r="V1193">
            <v>0</v>
          </cell>
          <cell r="W1193">
            <v>0</v>
          </cell>
          <cell r="X1193">
            <v>0</v>
          </cell>
          <cell r="Y1193">
            <v>0</v>
          </cell>
          <cell r="Z1193">
            <v>0</v>
          </cell>
          <cell r="AA1193">
            <v>0</v>
          </cell>
          <cell r="AB1193">
            <v>0</v>
          </cell>
          <cell r="AC1193">
            <v>0</v>
          </cell>
          <cell r="AD1193">
            <v>-53854.166666666664</v>
          </cell>
          <cell r="AE1193">
            <v>-6731.770833333333</v>
          </cell>
          <cell r="AF1193">
            <v>0</v>
          </cell>
          <cell r="AG1193">
            <v>0</v>
          </cell>
          <cell r="AH1193">
            <v>0</v>
          </cell>
          <cell r="AI1193">
            <v>0</v>
          </cell>
          <cell r="AJ1193">
            <v>0</v>
          </cell>
          <cell r="AK1193">
            <v>0</v>
          </cell>
          <cell r="AL1193">
            <v>0</v>
          </cell>
          <cell r="AM1193">
            <v>0</v>
          </cell>
          <cell r="AN1193">
            <v>0</v>
          </cell>
          <cell r="AO1193">
            <v>0</v>
          </cell>
          <cell r="AR1193" t="str">
            <v>50b</v>
          </cell>
        </row>
        <row r="1194">
          <cell r="R1194">
            <v>0</v>
          </cell>
          <cell r="S1194">
            <v>0</v>
          </cell>
          <cell r="T1194">
            <v>0</v>
          </cell>
          <cell r="U1194">
            <v>0</v>
          </cell>
          <cell r="V1194">
            <v>0</v>
          </cell>
          <cell r="W1194">
            <v>0</v>
          </cell>
          <cell r="X1194">
            <v>0</v>
          </cell>
          <cell r="Y1194">
            <v>0</v>
          </cell>
          <cell r="Z1194">
            <v>0</v>
          </cell>
          <cell r="AA1194">
            <v>0</v>
          </cell>
          <cell r="AB1194">
            <v>0</v>
          </cell>
          <cell r="AC1194">
            <v>0</v>
          </cell>
          <cell r="AD1194">
            <v>0</v>
          </cell>
          <cell r="AE1194">
            <v>0</v>
          </cell>
          <cell r="AF1194">
            <v>0</v>
          </cell>
          <cell r="AG1194">
            <v>0</v>
          </cell>
          <cell r="AH1194">
            <v>0</v>
          </cell>
          <cell r="AI1194">
            <v>0</v>
          </cell>
          <cell r="AJ1194">
            <v>0</v>
          </cell>
          <cell r="AK1194">
            <v>0</v>
          </cell>
          <cell r="AL1194">
            <v>0</v>
          </cell>
          <cell r="AM1194">
            <v>0</v>
          </cell>
          <cell r="AN1194">
            <v>0</v>
          </cell>
          <cell r="AO1194">
            <v>0</v>
          </cell>
          <cell r="AR1194" t="str">
            <v>50a</v>
          </cell>
        </row>
        <row r="1195">
          <cell r="R1195">
            <v>0</v>
          </cell>
          <cell r="S1195">
            <v>0</v>
          </cell>
          <cell r="T1195">
            <v>0</v>
          </cell>
          <cell r="U1195">
            <v>0</v>
          </cell>
          <cell r="V1195">
            <v>0</v>
          </cell>
          <cell r="W1195">
            <v>0</v>
          </cell>
          <cell r="X1195">
            <v>0</v>
          </cell>
          <cell r="Y1195">
            <v>0</v>
          </cell>
          <cell r="Z1195">
            <v>0</v>
          </cell>
          <cell r="AA1195">
            <v>0</v>
          </cell>
          <cell r="AB1195">
            <v>0</v>
          </cell>
          <cell r="AC1195">
            <v>0</v>
          </cell>
          <cell r="AD1195">
            <v>-47125</v>
          </cell>
          <cell r="AE1195">
            <v>-5890.625</v>
          </cell>
          <cell r="AF1195">
            <v>0</v>
          </cell>
          <cell r="AG1195">
            <v>0</v>
          </cell>
          <cell r="AH1195">
            <v>0</v>
          </cell>
          <cell r="AI1195">
            <v>0</v>
          </cell>
          <cell r="AJ1195">
            <v>0</v>
          </cell>
          <cell r="AK1195">
            <v>0</v>
          </cell>
          <cell r="AL1195">
            <v>0</v>
          </cell>
          <cell r="AM1195">
            <v>0</v>
          </cell>
          <cell r="AN1195">
            <v>0</v>
          </cell>
          <cell r="AO1195">
            <v>0</v>
          </cell>
          <cell r="AR1195" t="str">
            <v>50b</v>
          </cell>
        </row>
        <row r="1196">
          <cell r="R1196">
            <v>0</v>
          </cell>
          <cell r="S1196">
            <v>0</v>
          </cell>
          <cell r="T1196">
            <v>0</v>
          </cell>
          <cell r="U1196">
            <v>0</v>
          </cell>
          <cell r="V1196">
            <v>0</v>
          </cell>
          <cell r="W1196">
            <v>0</v>
          </cell>
          <cell r="X1196">
            <v>0</v>
          </cell>
          <cell r="Y1196">
            <v>0</v>
          </cell>
          <cell r="Z1196">
            <v>0</v>
          </cell>
          <cell r="AA1196">
            <v>0</v>
          </cell>
          <cell r="AB1196">
            <v>0</v>
          </cell>
          <cell r="AC1196">
            <v>0</v>
          </cell>
          <cell r="AD1196">
            <v>-5687.5</v>
          </cell>
          <cell r="AE1196">
            <v>-437.5</v>
          </cell>
          <cell r="AF1196">
            <v>0</v>
          </cell>
          <cell r="AG1196">
            <v>0</v>
          </cell>
          <cell r="AH1196">
            <v>0</v>
          </cell>
          <cell r="AI1196">
            <v>0</v>
          </cell>
          <cell r="AJ1196">
            <v>0</v>
          </cell>
          <cell r="AK1196">
            <v>0</v>
          </cell>
          <cell r="AL1196">
            <v>0</v>
          </cell>
          <cell r="AM1196">
            <v>0</v>
          </cell>
          <cell r="AN1196">
            <v>0</v>
          </cell>
          <cell r="AO1196">
            <v>0</v>
          </cell>
          <cell r="AR1196" t="str">
            <v>50a</v>
          </cell>
        </row>
        <row r="1197">
          <cell r="R1197">
            <v>0</v>
          </cell>
          <cell r="S1197">
            <v>0</v>
          </cell>
          <cell r="T1197">
            <v>0</v>
          </cell>
          <cell r="U1197">
            <v>0</v>
          </cell>
          <cell r="V1197">
            <v>0</v>
          </cell>
          <cell r="W1197">
            <v>0</v>
          </cell>
          <cell r="X1197">
            <v>0</v>
          </cell>
          <cell r="Y1197">
            <v>0</v>
          </cell>
          <cell r="Z1197">
            <v>0</v>
          </cell>
          <cell r="AA1197">
            <v>0</v>
          </cell>
          <cell r="AB1197">
            <v>0</v>
          </cell>
          <cell r="AC1197">
            <v>0</v>
          </cell>
          <cell r="AD1197">
            <v>-351215.3520833333</v>
          </cell>
          <cell r="AE1197">
            <v>-123958.35833333334</v>
          </cell>
          <cell r="AF1197">
            <v>0</v>
          </cell>
          <cell r="AG1197">
            <v>0</v>
          </cell>
          <cell r="AH1197">
            <v>0</v>
          </cell>
          <cell r="AI1197">
            <v>0</v>
          </cell>
          <cell r="AJ1197">
            <v>0</v>
          </cell>
          <cell r="AK1197">
            <v>0</v>
          </cell>
          <cell r="AL1197">
            <v>0</v>
          </cell>
          <cell r="AM1197">
            <v>0</v>
          </cell>
          <cell r="AN1197">
            <v>0</v>
          </cell>
          <cell r="AO1197">
            <v>0</v>
          </cell>
          <cell r="AR1197" t="str">
            <v>50b</v>
          </cell>
        </row>
        <row r="1198">
          <cell r="R1198">
            <v>0</v>
          </cell>
          <cell r="S1198">
            <v>0</v>
          </cell>
          <cell r="T1198">
            <v>0</v>
          </cell>
          <cell r="U1198">
            <v>0</v>
          </cell>
          <cell r="V1198">
            <v>0</v>
          </cell>
          <cell r="W1198">
            <v>0</v>
          </cell>
          <cell r="X1198">
            <v>0</v>
          </cell>
          <cell r="Y1198">
            <v>0</v>
          </cell>
          <cell r="Z1198">
            <v>0</v>
          </cell>
          <cell r="AA1198">
            <v>0</v>
          </cell>
          <cell r="AB1198">
            <v>0</v>
          </cell>
          <cell r="AC1198">
            <v>0</v>
          </cell>
          <cell r="AD1198">
            <v>-13255.060416666667</v>
          </cell>
          <cell r="AE1198">
            <v>-1019.6266666666667</v>
          </cell>
          <cell r="AF1198">
            <v>0</v>
          </cell>
          <cell r="AG1198">
            <v>0</v>
          </cell>
          <cell r="AH1198">
            <v>0</v>
          </cell>
          <cell r="AI1198">
            <v>0</v>
          </cell>
          <cell r="AJ1198">
            <v>0</v>
          </cell>
          <cell r="AK1198">
            <v>0</v>
          </cell>
          <cell r="AL1198">
            <v>0</v>
          </cell>
          <cell r="AM1198">
            <v>0</v>
          </cell>
          <cell r="AN1198">
            <v>0</v>
          </cell>
          <cell r="AO1198">
            <v>0</v>
          </cell>
          <cell r="AR1198" t="str">
            <v>50a</v>
          </cell>
        </row>
        <row r="1199">
          <cell r="R1199">
            <v>0</v>
          </cell>
          <cell r="S1199">
            <v>0</v>
          </cell>
          <cell r="T1199">
            <v>0</v>
          </cell>
          <cell r="U1199">
            <v>0</v>
          </cell>
          <cell r="V1199">
            <v>0</v>
          </cell>
          <cell r="W1199">
            <v>0</v>
          </cell>
          <cell r="X1199">
            <v>0</v>
          </cell>
          <cell r="Y1199">
            <v>0</v>
          </cell>
          <cell r="Z1199">
            <v>0</v>
          </cell>
          <cell r="AA1199">
            <v>0</v>
          </cell>
          <cell r="AB1199">
            <v>0</v>
          </cell>
          <cell r="AC1199">
            <v>0</v>
          </cell>
          <cell r="AD1199">
            <v>-124427.64583333333</v>
          </cell>
          <cell r="AE1199">
            <v>-81356.552083333328</v>
          </cell>
          <cell r="AF1199">
            <v>-28714.083333333332</v>
          </cell>
          <cell r="AG1199">
            <v>0</v>
          </cell>
          <cell r="AH1199">
            <v>0</v>
          </cell>
          <cell r="AI1199">
            <v>0</v>
          </cell>
          <cell r="AJ1199">
            <v>0</v>
          </cell>
          <cell r="AK1199">
            <v>0</v>
          </cell>
          <cell r="AL1199">
            <v>0</v>
          </cell>
          <cell r="AM1199">
            <v>0</v>
          </cell>
          <cell r="AN1199">
            <v>0</v>
          </cell>
          <cell r="AO1199">
            <v>0</v>
          </cell>
          <cell r="AR1199" t="str">
            <v>50b</v>
          </cell>
        </row>
        <row r="1200">
          <cell r="R1200">
            <v>0</v>
          </cell>
          <cell r="S1200">
            <v>0</v>
          </cell>
          <cell r="T1200">
            <v>0</v>
          </cell>
          <cell r="U1200">
            <v>0</v>
          </cell>
          <cell r="V1200">
            <v>0</v>
          </cell>
          <cell r="W1200">
            <v>0</v>
          </cell>
          <cell r="X1200">
            <v>0</v>
          </cell>
          <cell r="Y1200">
            <v>0</v>
          </cell>
          <cell r="Z1200">
            <v>0</v>
          </cell>
          <cell r="AA1200">
            <v>0</v>
          </cell>
          <cell r="AB1200">
            <v>0</v>
          </cell>
          <cell r="AC1200">
            <v>0</v>
          </cell>
          <cell r="AD1200">
            <v>0</v>
          </cell>
          <cell r="AE1200">
            <v>0</v>
          </cell>
          <cell r="AF1200">
            <v>0</v>
          </cell>
          <cell r="AG1200">
            <v>0</v>
          </cell>
          <cell r="AH1200">
            <v>0</v>
          </cell>
          <cell r="AI1200">
            <v>0</v>
          </cell>
          <cell r="AJ1200">
            <v>0</v>
          </cell>
          <cell r="AK1200">
            <v>0</v>
          </cell>
          <cell r="AL1200">
            <v>0</v>
          </cell>
          <cell r="AM1200">
            <v>0</v>
          </cell>
          <cell r="AN1200">
            <v>0</v>
          </cell>
          <cell r="AO1200">
            <v>0</v>
          </cell>
          <cell r="AR1200" t="str">
            <v>50a</v>
          </cell>
        </row>
        <row r="1201">
          <cell r="R1201">
            <v>0</v>
          </cell>
          <cell r="S1201">
            <v>0</v>
          </cell>
          <cell r="T1201">
            <v>0</v>
          </cell>
          <cell r="U1201">
            <v>0</v>
          </cell>
          <cell r="V1201">
            <v>0</v>
          </cell>
          <cell r="W1201">
            <v>0</v>
          </cell>
          <cell r="X1201">
            <v>0</v>
          </cell>
          <cell r="Y1201">
            <v>0</v>
          </cell>
          <cell r="Z1201">
            <v>0</v>
          </cell>
          <cell r="AA1201">
            <v>0</v>
          </cell>
          <cell r="AB1201">
            <v>0</v>
          </cell>
          <cell r="AC1201">
            <v>0</v>
          </cell>
          <cell r="AD1201">
            <v>-103841.14583333333</v>
          </cell>
          <cell r="AE1201">
            <v>-60872.395833333336</v>
          </cell>
          <cell r="AF1201">
            <v>-46549.479166666664</v>
          </cell>
          <cell r="AG1201">
            <v>-17903.645833333332</v>
          </cell>
          <cell r="AH1201">
            <v>0</v>
          </cell>
          <cell r="AI1201">
            <v>0</v>
          </cell>
          <cell r="AJ1201">
            <v>0</v>
          </cell>
          <cell r="AK1201">
            <v>0</v>
          </cell>
          <cell r="AL1201">
            <v>0</v>
          </cell>
          <cell r="AM1201">
            <v>0</v>
          </cell>
          <cell r="AN1201">
            <v>0</v>
          </cell>
          <cell r="AO1201">
            <v>0</v>
          </cell>
          <cell r="AR1201" t="str">
            <v>50a</v>
          </cell>
        </row>
        <row r="1202">
          <cell r="R1202">
            <v>0</v>
          </cell>
          <cell r="S1202">
            <v>0</v>
          </cell>
          <cell r="T1202">
            <v>0</v>
          </cell>
          <cell r="U1202">
            <v>0</v>
          </cell>
          <cell r="V1202">
            <v>0</v>
          </cell>
          <cell r="W1202">
            <v>0</v>
          </cell>
          <cell r="X1202">
            <v>0</v>
          </cell>
          <cell r="Y1202">
            <v>0</v>
          </cell>
          <cell r="Z1202">
            <v>0</v>
          </cell>
          <cell r="AA1202">
            <v>0</v>
          </cell>
          <cell r="AB1202">
            <v>0</v>
          </cell>
          <cell r="AC1202">
            <v>0</v>
          </cell>
          <cell r="AD1202">
            <v>-12187.5</v>
          </cell>
          <cell r="AE1202">
            <v>-10887.5</v>
          </cell>
          <cell r="AF1202">
            <v>-8937.5</v>
          </cell>
          <cell r="AG1202">
            <v>-6337.5</v>
          </cell>
          <cell r="AH1202">
            <v>-3087.5</v>
          </cell>
          <cell r="AI1202">
            <v>-1137.5</v>
          </cell>
          <cell r="AJ1202">
            <v>-487.5</v>
          </cell>
          <cell r="AK1202">
            <v>0</v>
          </cell>
          <cell r="AL1202">
            <v>0</v>
          </cell>
          <cell r="AM1202">
            <v>0</v>
          </cell>
          <cell r="AN1202">
            <v>0</v>
          </cell>
          <cell r="AO1202">
            <v>0</v>
          </cell>
          <cell r="AR1202" t="str">
            <v>50a</v>
          </cell>
        </row>
        <row r="1203">
          <cell r="R1203">
            <v>-28568.52</v>
          </cell>
          <cell r="S1203">
            <v>-47614.35</v>
          </cell>
          <cell r="T1203">
            <v>-66660.179999999993</v>
          </cell>
          <cell r="U1203">
            <v>-85706.01</v>
          </cell>
          <cell r="V1203">
            <v>-104751.84</v>
          </cell>
          <cell r="W1203">
            <v>-9522.67</v>
          </cell>
          <cell r="X1203">
            <v>-28568.5</v>
          </cell>
          <cell r="Y1203">
            <v>-47614.33</v>
          </cell>
          <cell r="Z1203">
            <v>-66660.160000000003</v>
          </cell>
          <cell r="AA1203">
            <v>-85705.99</v>
          </cell>
          <cell r="AB1203">
            <v>-104751.82</v>
          </cell>
          <cell r="AC1203">
            <v>-9522.65</v>
          </cell>
          <cell r="AD1203">
            <v>-57137.29</v>
          </cell>
          <cell r="AE1203">
            <v>-57137.28666666666</v>
          </cell>
          <cell r="AF1203">
            <v>-57137.283333333326</v>
          </cell>
          <cell r="AG1203">
            <v>-57137.280000000006</v>
          </cell>
          <cell r="AH1203">
            <v>-57137.276666666665</v>
          </cell>
          <cell r="AI1203">
            <v>-57137.273333333324</v>
          </cell>
          <cell r="AJ1203">
            <v>-57137.27</v>
          </cell>
          <cell r="AK1203">
            <v>-57137.266666666663</v>
          </cell>
          <cell r="AL1203">
            <v>-57137.263333333329</v>
          </cell>
          <cell r="AM1203">
            <v>-57137.26</v>
          </cell>
          <cell r="AN1203">
            <v>-57137.256666666661</v>
          </cell>
          <cell r="AO1203">
            <v>-57137.253333333349</v>
          </cell>
          <cell r="AR1203" t="str">
            <v>50a</v>
          </cell>
        </row>
        <row r="1204">
          <cell r="R1204">
            <v>0</v>
          </cell>
          <cell r="S1204">
            <v>0</v>
          </cell>
          <cell r="T1204">
            <v>0</v>
          </cell>
          <cell r="U1204">
            <v>0</v>
          </cell>
          <cell r="V1204">
            <v>0</v>
          </cell>
          <cell r="W1204">
            <v>0</v>
          </cell>
          <cell r="X1204">
            <v>0</v>
          </cell>
          <cell r="Y1204">
            <v>0</v>
          </cell>
          <cell r="Z1204">
            <v>0</v>
          </cell>
          <cell r="AA1204">
            <v>0</v>
          </cell>
          <cell r="AB1204">
            <v>0</v>
          </cell>
          <cell r="AC1204">
            <v>0</v>
          </cell>
          <cell r="AD1204">
            <v>-41080.837916666671</v>
          </cell>
          <cell r="AE1204">
            <v>-36698.877499999995</v>
          </cell>
          <cell r="AF1204">
            <v>-30125.944583333334</v>
          </cell>
          <cell r="AG1204">
            <v>-21362.039166666666</v>
          </cell>
          <cell r="AH1204">
            <v>-10407.161249999999</v>
          </cell>
          <cell r="AI1204">
            <v>-3834.2274999999995</v>
          </cell>
          <cell r="AJ1204">
            <v>-1643.2379166666667</v>
          </cell>
          <cell r="AK1204">
            <v>0</v>
          </cell>
          <cell r="AL1204">
            <v>0</v>
          </cell>
          <cell r="AM1204">
            <v>0</v>
          </cell>
          <cell r="AN1204">
            <v>0</v>
          </cell>
          <cell r="AO1204">
            <v>0</v>
          </cell>
          <cell r="AR1204" t="str">
            <v>50a</v>
          </cell>
        </row>
        <row r="1205">
          <cell r="R1205">
            <v>0</v>
          </cell>
          <cell r="S1205">
            <v>0</v>
          </cell>
          <cell r="T1205">
            <v>0</v>
          </cell>
          <cell r="U1205">
            <v>0</v>
          </cell>
          <cell r="V1205">
            <v>0</v>
          </cell>
          <cell r="W1205">
            <v>0</v>
          </cell>
          <cell r="X1205">
            <v>0</v>
          </cell>
          <cell r="Y1205">
            <v>0</v>
          </cell>
          <cell r="Z1205">
            <v>0</v>
          </cell>
          <cell r="AA1205">
            <v>0</v>
          </cell>
          <cell r="AB1205">
            <v>0</v>
          </cell>
          <cell r="AC1205">
            <v>0</v>
          </cell>
          <cell r="AD1205">
            <v>-12167.96875</v>
          </cell>
          <cell r="AE1205">
            <v>-10870.052083333334</v>
          </cell>
          <cell r="AF1205">
            <v>-8923.1770833333339</v>
          </cell>
          <cell r="AG1205">
            <v>-6327.34375</v>
          </cell>
          <cell r="AH1205">
            <v>-3082.5520833333335</v>
          </cell>
          <cell r="AI1205">
            <v>-1135.6770833333333</v>
          </cell>
          <cell r="AJ1205">
            <v>-486.71875</v>
          </cell>
          <cell r="AK1205">
            <v>0</v>
          </cell>
          <cell r="AL1205">
            <v>0</v>
          </cell>
          <cell r="AM1205">
            <v>0</v>
          </cell>
          <cell r="AN1205">
            <v>0</v>
          </cell>
          <cell r="AO1205">
            <v>0</v>
          </cell>
          <cell r="AR1205" t="str">
            <v>50a</v>
          </cell>
        </row>
        <row r="1206">
          <cell r="R1206">
            <v>-25612.5</v>
          </cell>
          <cell r="S1206">
            <v>-42687.5</v>
          </cell>
          <cell r="T1206">
            <v>-59762.5</v>
          </cell>
          <cell r="U1206">
            <v>-76837.5</v>
          </cell>
          <cell r="V1206">
            <v>-93912.5</v>
          </cell>
          <cell r="W1206">
            <v>-8537.5</v>
          </cell>
          <cell r="X1206">
            <v>-25612.5</v>
          </cell>
          <cell r="Y1206">
            <v>-42687.5</v>
          </cell>
          <cell r="Z1206">
            <v>-59762.5</v>
          </cell>
          <cell r="AA1206">
            <v>-76837.5</v>
          </cell>
          <cell r="AB1206">
            <v>-93912.5</v>
          </cell>
          <cell r="AC1206">
            <v>-8537.5</v>
          </cell>
          <cell r="AD1206">
            <v>-51225</v>
          </cell>
          <cell r="AE1206">
            <v>-51225</v>
          </cell>
          <cell r="AF1206">
            <v>-51225</v>
          </cell>
          <cell r="AG1206">
            <v>-51225</v>
          </cell>
          <cell r="AH1206">
            <v>-51225</v>
          </cell>
          <cell r="AI1206">
            <v>-51225</v>
          </cell>
          <cell r="AJ1206">
            <v>-51225</v>
          </cell>
          <cell r="AK1206">
            <v>-51225</v>
          </cell>
          <cell r="AL1206">
            <v>-51225</v>
          </cell>
          <cell r="AM1206">
            <v>-51225</v>
          </cell>
          <cell r="AN1206">
            <v>-51225</v>
          </cell>
          <cell r="AO1206">
            <v>-51225</v>
          </cell>
          <cell r="AR1206" t="str">
            <v>50a</v>
          </cell>
        </row>
        <row r="1207">
          <cell r="R1207">
            <v>0</v>
          </cell>
          <cell r="S1207">
            <v>0</v>
          </cell>
          <cell r="T1207">
            <v>0</v>
          </cell>
          <cell r="U1207">
            <v>0</v>
          </cell>
          <cell r="V1207">
            <v>0</v>
          </cell>
          <cell r="W1207">
            <v>0</v>
          </cell>
          <cell r="X1207">
            <v>0</v>
          </cell>
          <cell r="Y1207">
            <v>0</v>
          </cell>
          <cell r="Z1207">
            <v>0</v>
          </cell>
          <cell r="AA1207">
            <v>0</v>
          </cell>
          <cell r="AB1207">
            <v>0</v>
          </cell>
          <cell r="AC1207">
            <v>0</v>
          </cell>
          <cell r="AD1207">
            <v>-164062.5</v>
          </cell>
          <cell r="AE1207">
            <v>-146562.5</v>
          </cell>
          <cell r="AF1207">
            <v>-120312.5</v>
          </cell>
          <cell r="AG1207">
            <v>-85312.5</v>
          </cell>
          <cell r="AH1207">
            <v>-41562.5</v>
          </cell>
          <cell r="AI1207">
            <v>-15312.5</v>
          </cell>
          <cell r="AJ1207">
            <v>-6562.5</v>
          </cell>
          <cell r="AK1207">
            <v>0</v>
          </cell>
          <cell r="AL1207">
            <v>0</v>
          </cell>
          <cell r="AM1207">
            <v>0</v>
          </cell>
          <cell r="AN1207">
            <v>0</v>
          </cell>
          <cell r="AO1207">
            <v>0</v>
          </cell>
          <cell r="AR1207" t="str">
            <v>50a</v>
          </cell>
        </row>
        <row r="1208">
          <cell r="R1208">
            <v>-8137.5</v>
          </cell>
          <cell r="S1208">
            <v>-13562.5</v>
          </cell>
          <cell r="T1208">
            <v>-18987.5</v>
          </cell>
          <cell r="U1208">
            <v>-24412.5</v>
          </cell>
          <cell r="V1208">
            <v>-29837.5</v>
          </cell>
          <cell r="W1208">
            <v>-2712.5</v>
          </cell>
          <cell r="X1208">
            <v>-8137.5</v>
          </cell>
          <cell r="Y1208">
            <v>-13562.5</v>
          </cell>
          <cell r="Z1208">
            <v>-18987.5</v>
          </cell>
          <cell r="AA1208">
            <v>-24412.5</v>
          </cell>
          <cell r="AB1208">
            <v>-29837.5</v>
          </cell>
          <cell r="AC1208">
            <v>-2712.5</v>
          </cell>
          <cell r="AD1208">
            <v>-16275</v>
          </cell>
          <cell r="AE1208">
            <v>-16275</v>
          </cell>
          <cell r="AF1208">
            <v>-16275</v>
          </cell>
          <cell r="AG1208">
            <v>-16275</v>
          </cell>
          <cell r="AH1208">
            <v>-16275</v>
          </cell>
          <cell r="AI1208">
            <v>-16275</v>
          </cell>
          <cell r="AJ1208">
            <v>-16275</v>
          </cell>
          <cell r="AK1208">
            <v>-16275</v>
          </cell>
          <cell r="AL1208">
            <v>-16275</v>
          </cell>
          <cell r="AM1208">
            <v>-16275</v>
          </cell>
          <cell r="AN1208">
            <v>-16275</v>
          </cell>
          <cell r="AO1208">
            <v>-16275</v>
          </cell>
          <cell r="AR1208" t="str">
            <v>50a</v>
          </cell>
        </row>
        <row r="1209">
          <cell r="R1209">
            <v>0</v>
          </cell>
          <cell r="S1209">
            <v>0</v>
          </cell>
          <cell r="T1209">
            <v>0</v>
          </cell>
          <cell r="U1209">
            <v>0</v>
          </cell>
          <cell r="V1209">
            <v>0</v>
          </cell>
          <cell r="W1209">
            <v>0</v>
          </cell>
          <cell r="X1209">
            <v>0</v>
          </cell>
          <cell r="Y1209">
            <v>0</v>
          </cell>
          <cell r="Z1209">
            <v>0</v>
          </cell>
          <cell r="AA1209">
            <v>0</v>
          </cell>
          <cell r="AB1209">
            <v>0</v>
          </cell>
          <cell r="AC1209">
            <v>0</v>
          </cell>
          <cell r="AD1209">
            <v>-27004.164166666669</v>
          </cell>
          <cell r="AE1209">
            <v>-24174.757500000003</v>
          </cell>
          <cell r="AF1209">
            <v>-19847.43416666667</v>
          </cell>
          <cell r="AG1209">
            <v>-14022.194166666668</v>
          </cell>
          <cell r="AH1209">
            <v>-6699.0375000000013</v>
          </cell>
          <cell r="AI1209">
            <v>-2371.7141666666666</v>
          </cell>
          <cell r="AJ1209">
            <v>-1040.2241666666666</v>
          </cell>
          <cell r="AK1209">
            <v>0</v>
          </cell>
          <cell r="AL1209">
            <v>0</v>
          </cell>
          <cell r="AM1209">
            <v>0</v>
          </cell>
          <cell r="AN1209">
            <v>0</v>
          </cell>
          <cell r="AO1209">
            <v>0</v>
          </cell>
          <cell r="AR1209" t="str">
            <v>50a</v>
          </cell>
        </row>
        <row r="1210">
          <cell r="R1210">
            <v>0</v>
          </cell>
          <cell r="S1210">
            <v>0</v>
          </cell>
          <cell r="T1210">
            <v>0</v>
          </cell>
          <cell r="U1210">
            <v>0</v>
          </cell>
          <cell r="V1210">
            <v>0</v>
          </cell>
          <cell r="W1210">
            <v>0</v>
          </cell>
          <cell r="X1210">
            <v>0</v>
          </cell>
          <cell r="Y1210">
            <v>0</v>
          </cell>
          <cell r="Z1210">
            <v>0</v>
          </cell>
          <cell r="AA1210">
            <v>0</v>
          </cell>
          <cell r="AB1210">
            <v>0</v>
          </cell>
          <cell r="AC1210">
            <v>0</v>
          </cell>
          <cell r="AD1210">
            <v>-126924.27875</v>
          </cell>
          <cell r="AE1210">
            <v>-119722.90583333332</v>
          </cell>
          <cell r="AF1210">
            <v>-108920.83875000001</v>
          </cell>
          <cell r="AG1210">
            <v>-94518.077499999999</v>
          </cell>
          <cell r="AH1210">
            <v>-76514.622083333321</v>
          </cell>
          <cell r="AI1210">
            <v>-65712.555833333332</v>
          </cell>
          <cell r="AJ1210">
            <v>-62111.878749999996</v>
          </cell>
          <cell r="AK1210">
            <v>-54910.507499999985</v>
          </cell>
          <cell r="AL1210">
            <v>-44108.442083333335</v>
          </cell>
          <cell r="AM1210">
            <v>-29705.682499999999</v>
          </cell>
          <cell r="AN1210">
            <v>-11702.22875</v>
          </cell>
          <cell r="AO1210">
            <v>-900.16416666666657</v>
          </cell>
          <cell r="AR1210" t="str">
            <v>50a</v>
          </cell>
        </row>
        <row r="1211">
          <cell r="R1211">
            <v>0</v>
          </cell>
          <cell r="S1211">
            <v>0</v>
          </cell>
          <cell r="T1211">
            <v>0</v>
          </cell>
          <cell r="U1211">
            <v>0</v>
          </cell>
          <cell r="V1211">
            <v>0</v>
          </cell>
          <cell r="W1211">
            <v>0</v>
          </cell>
          <cell r="X1211">
            <v>0</v>
          </cell>
          <cell r="Y1211">
            <v>0</v>
          </cell>
          <cell r="Z1211">
            <v>0</v>
          </cell>
          <cell r="AA1211">
            <v>0</v>
          </cell>
          <cell r="AB1211">
            <v>0</v>
          </cell>
          <cell r="AC1211">
            <v>0</v>
          </cell>
          <cell r="AD1211">
            <v>-148588.34125</v>
          </cell>
          <cell r="AE1211">
            <v>-140157.80166666667</v>
          </cell>
          <cell r="AF1211">
            <v>-127511.98458333335</v>
          </cell>
          <cell r="AG1211">
            <v>-110650.88999999997</v>
          </cell>
          <cell r="AH1211">
            <v>-89574.517916666649</v>
          </cell>
          <cell r="AI1211">
            <v>-76928.70166666666</v>
          </cell>
          <cell r="AJ1211">
            <v>-72713.441249999989</v>
          </cell>
          <cell r="AK1211">
            <v>-64282.903333333321</v>
          </cell>
          <cell r="AL1211">
            <v>-51637.087916666664</v>
          </cell>
          <cell r="AM1211">
            <v>-34775.995000000003</v>
          </cell>
          <cell r="AN1211">
            <v>-13699.624583333332</v>
          </cell>
          <cell r="AO1211">
            <v>-1053.81</v>
          </cell>
          <cell r="AR1211" t="str">
            <v>50a</v>
          </cell>
        </row>
        <row r="1212">
          <cell r="R1212">
            <v>-86250</v>
          </cell>
          <cell r="S1212">
            <v>-143750</v>
          </cell>
          <cell r="T1212">
            <v>-201250</v>
          </cell>
          <cell r="U1212">
            <v>-258750</v>
          </cell>
          <cell r="V1212">
            <v>-316250</v>
          </cell>
          <cell r="W1212">
            <v>-28750</v>
          </cell>
          <cell r="X1212">
            <v>-86250</v>
          </cell>
          <cell r="Y1212">
            <v>-143750</v>
          </cell>
          <cell r="Z1212">
            <v>-201250</v>
          </cell>
          <cell r="AA1212">
            <v>-258750</v>
          </cell>
          <cell r="AB1212">
            <v>-316250</v>
          </cell>
          <cell r="AC1212">
            <v>-28750</v>
          </cell>
          <cell r="AD1212">
            <v>-172500</v>
          </cell>
          <cell r="AE1212">
            <v>-172500</v>
          </cell>
          <cell r="AF1212">
            <v>-172500</v>
          </cell>
          <cell r="AG1212">
            <v>-172500</v>
          </cell>
          <cell r="AH1212">
            <v>-172500</v>
          </cell>
          <cell r="AI1212">
            <v>-172500</v>
          </cell>
          <cell r="AJ1212">
            <v>-172500</v>
          </cell>
          <cell r="AK1212">
            <v>-172500</v>
          </cell>
          <cell r="AL1212">
            <v>-172500</v>
          </cell>
          <cell r="AM1212">
            <v>-172500</v>
          </cell>
          <cell r="AN1212">
            <v>-172500</v>
          </cell>
          <cell r="AO1212">
            <v>-172500</v>
          </cell>
          <cell r="AR1212" t="str">
            <v>50a</v>
          </cell>
        </row>
        <row r="1213">
          <cell r="R1213">
            <v>-69199.77</v>
          </cell>
          <cell r="S1213">
            <v>-115333.1</v>
          </cell>
          <cell r="T1213">
            <v>-161466.43</v>
          </cell>
          <cell r="U1213">
            <v>-207599.76</v>
          </cell>
          <cell r="V1213">
            <v>-253733.09</v>
          </cell>
          <cell r="W1213">
            <v>-23066.42</v>
          </cell>
          <cell r="X1213">
            <v>-69199.75</v>
          </cell>
          <cell r="Y1213">
            <v>-115333.08</v>
          </cell>
          <cell r="Z1213">
            <v>-161466.41</v>
          </cell>
          <cell r="AA1213">
            <v>-207599.74</v>
          </cell>
          <cell r="AB1213">
            <v>-253733.07</v>
          </cell>
          <cell r="AC1213">
            <v>-23066.400000000001</v>
          </cell>
          <cell r="AD1213">
            <v>-138399.79</v>
          </cell>
          <cell r="AE1213">
            <v>-138399.78666666665</v>
          </cell>
          <cell r="AF1213">
            <v>-138399.78333333335</v>
          </cell>
          <cell r="AG1213">
            <v>-138399.78</v>
          </cell>
          <cell r="AH1213">
            <v>-138399.77666666664</v>
          </cell>
          <cell r="AI1213">
            <v>-138399.77333333335</v>
          </cell>
          <cell r="AJ1213">
            <v>-138399.76999999999</v>
          </cell>
          <cell r="AK1213">
            <v>-138399.76666666666</v>
          </cell>
          <cell r="AL1213">
            <v>-138399.76333333334</v>
          </cell>
          <cell r="AM1213">
            <v>-138399.76</v>
          </cell>
          <cell r="AN1213">
            <v>-138399.75666666668</v>
          </cell>
          <cell r="AO1213">
            <v>-138399.75333333333</v>
          </cell>
          <cell r="AR1213" t="str">
            <v>50a</v>
          </cell>
        </row>
        <row r="1214">
          <cell r="R1214">
            <v>-25950</v>
          </cell>
          <cell r="S1214">
            <v>-43250</v>
          </cell>
          <cell r="T1214">
            <v>-60550</v>
          </cell>
          <cell r="U1214">
            <v>-77850</v>
          </cell>
          <cell r="V1214">
            <v>-95150</v>
          </cell>
          <cell r="W1214">
            <v>-8650</v>
          </cell>
          <cell r="X1214">
            <v>-25950</v>
          </cell>
          <cell r="Y1214">
            <v>-43250</v>
          </cell>
          <cell r="Z1214">
            <v>-60550</v>
          </cell>
          <cell r="AA1214">
            <v>-77850</v>
          </cell>
          <cell r="AB1214">
            <v>-95150</v>
          </cell>
          <cell r="AC1214">
            <v>-8650</v>
          </cell>
          <cell r="AD1214">
            <v>-51900</v>
          </cell>
          <cell r="AE1214">
            <v>-51900</v>
          </cell>
          <cell r="AF1214">
            <v>-51900</v>
          </cell>
          <cell r="AG1214">
            <v>-51900</v>
          </cell>
          <cell r="AH1214">
            <v>-51900</v>
          </cell>
          <cell r="AI1214">
            <v>-51900</v>
          </cell>
          <cell r="AJ1214">
            <v>-51900</v>
          </cell>
          <cell r="AK1214">
            <v>-51900</v>
          </cell>
          <cell r="AL1214">
            <v>-51900</v>
          </cell>
          <cell r="AM1214">
            <v>-51900</v>
          </cell>
          <cell r="AN1214">
            <v>-51900</v>
          </cell>
          <cell r="AO1214">
            <v>-51900</v>
          </cell>
          <cell r="AR1214" t="str">
            <v>50a</v>
          </cell>
        </row>
        <row r="1215">
          <cell r="R1215">
            <v>-173250</v>
          </cell>
          <cell r="S1215">
            <v>-288750</v>
          </cell>
          <cell r="T1215">
            <v>-404250</v>
          </cell>
          <cell r="U1215">
            <v>-519750</v>
          </cell>
          <cell r="V1215">
            <v>-635250</v>
          </cell>
          <cell r="W1215">
            <v>-57750</v>
          </cell>
          <cell r="X1215">
            <v>-173250</v>
          </cell>
          <cell r="Y1215">
            <v>-288750</v>
          </cell>
          <cell r="Z1215">
            <v>-404250</v>
          </cell>
          <cell r="AA1215">
            <v>-519750</v>
          </cell>
          <cell r="AB1215">
            <v>-635250</v>
          </cell>
          <cell r="AC1215">
            <v>-57750</v>
          </cell>
          <cell r="AD1215">
            <v>-346500</v>
          </cell>
          <cell r="AE1215">
            <v>-346500</v>
          </cell>
          <cell r="AF1215">
            <v>-346500</v>
          </cell>
          <cell r="AG1215">
            <v>-346500</v>
          </cell>
          <cell r="AH1215">
            <v>-346500</v>
          </cell>
          <cell r="AI1215">
            <v>-346500</v>
          </cell>
          <cell r="AJ1215">
            <v>-346500</v>
          </cell>
          <cell r="AK1215">
            <v>-346500</v>
          </cell>
          <cell r="AL1215">
            <v>-346500</v>
          </cell>
          <cell r="AM1215">
            <v>-346500</v>
          </cell>
          <cell r="AN1215">
            <v>-346500</v>
          </cell>
          <cell r="AO1215">
            <v>-346500</v>
          </cell>
          <cell r="AR1215" t="str">
            <v>50a</v>
          </cell>
        </row>
        <row r="1216">
          <cell r="R1216">
            <v>-175500</v>
          </cell>
          <cell r="S1216">
            <v>-292500</v>
          </cell>
          <cell r="T1216">
            <v>-409500</v>
          </cell>
          <cell r="U1216">
            <v>-526500</v>
          </cell>
          <cell r="V1216">
            <v>-643500</v>
          </cell>
          <cell r="W1216">
            <v>-58500</v>
          </cell>
          <cell r="X1216">
            <v>-175500</v>
          </cell>
          <cell r="Y1216">
            <v>-292500</v>
          </cell>
          <cell r="Z1216">
            <v>-409500</v>
          </cell>
          <cell r="AA1216">
            <v>-526500</v>
          </cell>
          <cell r="AB1216">
            <v>-643500</v>
          </cell>
          <cell r="AC1216">
            <v>-58500</v>
          </cell>
          <cell r="AD1216">
            <v>-351000</v>
          </cell>
          <cell r="AE1216">
            <v>-351000</v>
          </cell>
          <cell r="AF1216">
            <v>-351000</v>
          </cell>
          <cell r="AG1216">
            <v>-351000</v>
          </cell>
          <cell r="AH1216">
            <v>-351000</v>
          </cell>
          <cell r="AI1216">
            <v>-351000</v>
          </cell>
          <cell r="AJ1216">
            <v>-351000</v>
          </cell>
          <cell r="AK1216">
            <v>-351000</v>
          </cell>
          <cell r="AL1216">
            <v>-351000</v>
          </cell>
          <cell r="AM1216">
            <v>-351000</v>
          </cell>
          <cell r="AN1216">
            <v>-351000</v>
          </cell>
          <cell r="AO1216">
            <v>-351000</v>
          </cell>
          <cell r="AR1216" t="str">
            <v>50a</v>
          </cell>
        </row>
        <row r="1217">
          <cell r="R1217">
            <v>-43999.77</v>
          </cell>
          <cell r="S1217">
            <v>-73333.100000000006</v>
          </cell>
          <cell r="T1217">
            <v>-102666.43</v>
          </cell>
          <cell r="U1217">
            <v>-131999.76</v>
          </cell>
          <cell r="V1217">
            <v>-161333.09</v>
          </cell>
          <cell r="W1217">
            <v>-14666.42</v>
          </cell>
          <cell r="X1217">
            <v>-43999.75</v>
          </cell>
          <cell r="Y1217">
            <v>-73333.08</v>
          </cell>
          <cell r="Z1217">
            <v>-102666.41</v>
          </cell>
          <cell r="AA1217">
            <v>-131999.74</v>
          </cell>
          <cell r="AB1217">
            <v>-161333.07</v>
          </cell>
          <cell r="AC1217">
            <v>-14666.4</v>
          </cell>
          <cell r="AD1217">
            <v>-87999.79</v>
          </cell>
          <cell r="AE1217">
            <v>-87999.786666666667</v>
          </cell>
          <cell r="AF1217">
            <v>-87999.783333333326</v>
          </cell>
          <cell r="AG1217">
            <v>-87999.779999999984</v>
          </cell>
          <cell r="AH1217">
            <v>-87999.776666666658</v>
          </cell>
          <cell r="AI1217">
            <v>-87999.773333333331</v>
          </cell>
          <cell r="AJ1217">
            <v>-87999.77</v>
          </cell>
          <cell r="AK1217">
            <v>-87999.766666666677</v>
          </cell>
          <cell r="AL1217">
            <v>-87999.763333333351</v>
          </cell>
          <cell r="AM1217">
            <v>-87999.760000000009</v>
          </cell>
          <cell r="AN1217">
            <v>-87999.756666666668</v>
          </cell>
          <cell r="AO1217">
            <v>-87999.753333333341</v>
          </cell>
          <cell r="AR1217" t="str">
            <v>50a</v>
          </cell>
        </row>
        <row r="1218">
          <cell r="R1218">
            <v>-62299.77</v>
          </cell>
          <cell r="S1218">
            <v>-103833.1</v>
          </cell>
          <cell r="T1218">
            <v>-145366.43</v>
          </cell>
          <cell r="U1218">
            <v>-186899.76</v>
          </cell>
          <cell r="V1218">
            <v>-228433.09</v>
          </cell>
          <cell r="W1218">
            <v>-20766.419999999998</v>
          </cell>
          <cell r="X1218">
            <v>-62299.75</v>
          </cell>
          <cell r="Y1218">
            <v>-103833.08</v>
          </cell>
          <cell r="Z1218">
            <v>-145366.41</v>
          </cell>
          <cell r="AA1218">
            <v>-186899.74</v>
          </cell>
          <cell r="AB1218">
            <v>-228433.07</v>
          </cell>
          <cell r="AC1218">
            <v>-20766.400000000001</v>
          </cell>
          <cell r="AD1218">
            <v>-124599.79</v>
          </cell>
          <cell r="AE1218">
            <v>-124599.78666666667</v>
          </cell>
          <cell r="AF1218">
            <v>-124599.78333333334</v>
          </cell>
          <cell r="AG1218">
            <v>-124599.77999999998</v>
          </cell>
          <cell r="AH1218">
            <v>-124599.77666666666</v>
          </cell>
          <cell r="AI1218">
            <v>-124599.77333333333</v>
          </cell>
          <cell r="AJ1218">
            <v>-124599.77</v>
          </cell>
          <cell r="AK1218">
            <v>-124599.76666666666</v>
          </cell>
          <cell r="AL1218">
            <v>-124599.76333333335</v>
          </cell>
          <cell r="AM1218">
            <v>-124599.76000000001</v>
          </cell>
          <cell r="AN1218">
            <v>-124599.75666666667</v>
          </cell>
          <cell r="AO1218">
            <v>-124599.75333333334</v>
          </cell>
          <cell r="AR1218" t="str">
            <v>50a</v>
          </cell>
        </row>
        <row r="1219">
          <cell r="R1219">
            <v>-91875</v>
          </cell>
          <cell r="S1219">
            <v>-153125</v>
          </cell>
          <cell r="T1219">
            <v>-214375</v>
          </cell>
          <cell r="U1219">
            <v>-275625</v>
          </cell>
          <cell r="V1219">
            <v>-336875</v>
          </cell>
          <cell r="W1219">
            <v>-30625</v>
          </cell>
          <cell r="X1219">
            <v>-91875</v>
          </cell>
          <cell r="Y1219">
            <v>-153125</v>
          </cell>
          <cell r="Z1219">
            <v>-214375</v>
          </cell>
          <cell r="AA1219">
            <v>-275625</v>
          </cell>
          <cell r="AB1219">
            <v>-336875</v>
          </cell>
          <cell r="AC1219">
            <v>-30625</v>
          </cell>
          <cell r="AD1219">
            <v>-183750</v>
          </cell>
          <cell r="AE1219">
            <v>-183750</v>
          </cell>
          <cell r="AF1219">
            <v>-183750</v>
          </cell>
          <cell r="AG1219">
            <v>-183750</v>
          </cell>
          <cell r="AH1219">
            <v>-183750</v>
          </cell>
          <cell r="AI1219">
            <v>-183750</v>
          </cell>
          <cell r="AJ1219">
            <v>-183750</v>
          </cell>
          <cell r="AK1219">
            <v>-183750</v>
          </cell>
          <cell r="AL1219">
            <v>-183750</v>
          </cell>
          <cell r="AM1219">
            <v>-183750</v>
          </cell>
          <cell r="AN1219">
            <v>-183750</v>
          </cell>
          <cell r="AO1219">
            <v>-183750</v>
          </cell>
          <cell r="AR1219" t="str">
            <v>50a</v>
          </cell>
        </row>
        <row r="1220">
          <cell r="R1220">
            <v>-18400.23</v>
          </cell>
          <cell r="S1220">
            <v>-30666.9</v>
          </cell>
          <cell r="T1220">
            <v>-42933.57</v>
          </cell>
          <cell r="U1220">
            <v>-55200.24</v>
          </cell>
          <cell r="V1220">
            <v>-67466.91</v>
          </cell>
          <cell r="W1220">
            <v>-6133.58</v>
          </cell>
          <cell r="X1220">
            <v>-18400.25</v>
          </cell>
          <cell r="Y1220">
            <v>-30666.92</v>
          </cell>
          <cell r="Z1220">
            <v>-42933.59</v>
          </cell>
          <cell r="AA1220">
            <v>-55200.26</v>
          </cell>
          <cell r="AB1220">
            <v>-67466.929999999993</v>
          </cell>
          <cell r="AC1220">
            <v>-6133.6</v>
          </cell>
          <cell r="AD1220">
            <v>-36800.21</v>
          </cell>
          <cell r="AE1220">
            <v>-36800.213333333333</v>
          </cell>
          <cell r="AF1220">
            <v>-36800.216666666667</v>
          </cell>
          <cell r="AG1220">
            <v>-36800.22</v>
          </cell>
          <cell r="AH1220">
            <v>-36800.223333333335</v>
          </cell>
          <cell r="AI1220">
            <v>-36800.226666666669</v>
          </cell>
          <cell r="AJ1220">
            <v>-36800.229999999996</v>
          </cell>
          <cell r="AK1220">
            <v>-36800.23333333333</v>
          </cell>
          <cell r="AL1220">
            <v>-36800.236666666671</v>
          </cell>
          <cell r="AM1220">
            <v>-36800.239999999998</v>
          </cell>
          <cell r="AN1220">
            <v>-36800.243333333339</v>
          </cell>
          <cell r="AO1220">
            <v>-36800.246666666666</v>
          </cell>
          <cell r="AR1220" t="str">
            <v>50a</v>
          </cell>
        </row>
        <row r="1221">
          <cell r="R1221">
            <v>-24787.5</v>
          </cell>
          <cell r="S1221">
            <v>-41312.5</v>
          </cell>
          <cell r="T1221">
            <v>-57837.5</v>
          </cell>
          <cell r="U1221">
            <v>-74362.5</v>
          </cell>
          <cell r="V1221">
            <v>-90887.5</v>
          </cell>
          <cell r="W1221">
            <v>-8262.5</v>
          </cell>
          <cell r="X1221">
            <v>-24787.5</v>
          </cell>
          <cell r="Y1221">
            <v>-41312.5</v>
          </cell>
          <cell r="Z1221">
            <v>-57837.5</v>
          </cell>
          <cell r="AA1221">
            <v>-74362.5</v>
          </cell>
          <cell r="AB1221">
            <v>-90887.5</v>
          </cell>
          <cell r="AC1221">
            <v>-8262.5</v>
          </cell>
          <cell r="AD1221">
            <v>-49575</v>
          </cell>
          <cell r="AE1221">
            <v>-49575</v>
          </cell>
          <cell r="AF1221">
            <v>-49575</v>
          </cell>
          <cell r="AG1221">
            <v>-49575</v>
          </cell>
          <cell r="AH1221">
            <v>-49575</v>
          </cell>
          <cell r="AI1221">
            <v>-49575</v>
          </cell>
          <cell r="AJ1221">
            <v>-49575</v>
          </cell>
          <cell r="AK1221">
            <v>-49575</v>
          </cell>
          <cell r="AL1221">
            <v>-49575</v>
          </cell>
          <cell r="AM1221">
            <v>-49575</v>
          </cell>
          <cell r="AN1221">
            <v>-49575</v>
          </cell>
          <cell r="AO1221">
            <v>-49575</v>
          </cell>
          <cell r="AR1221" t="str">
            <v>50a</v>
          </cell>
        </row>
        <row r="1222">
          <cell r="R1222">
            <v>-41374.769999999997</v>
          </cell>
          <cell r="S1222">
            <v>-68958.100000000006</v>
          </cell>
          <cell r="T1222">
            <v>-96541.43</v>
          </cell>
          <cell r="U1222">
            <v>-124124.76</v>
          </cell>
          <cell r="V1222">
            <v>-151708.09</v>
          </cell>
          <cell r="W1222">
            <v>-13791.42</v>
          </cell>
          <cell r="X1222">
            <v>-41374.75</v>
          </cell>
          <cell r="Y1222">
            <v>-68958.080000000002</v>
          </cell>
          <cell r="Z1222">
            <v>-96541.41</v>
          </cell>
          <cell r="AA1222">
            <v>-124124.74</v>
          </cell>
          <cell r="AB1222">
            <v>-151708.07</v>
          </cell>
          <cell r="AC1222">
            <v>-13791.4</v>
          </cell>
          <cell r="AD1222">
            <v>-82749.789999999994</v>
          </cell>
          <cell r="AE1222">
            <v>-82749.786666666667</v>
          </cell>
          <cell r="AF1222">
            <v>-82749.783333333326</v>
          </cell>
          <cell r="AG1222">
            <v>-82749.779999999984</v>
          </cell>
          <cell r="AH1222">
            <v>-82749.776666666658</v>
          </cell>
          <cell r="AI1222">
            <v>-82749.773333333331</v>
          </cell>
          <cell r="AJ1222">
            <v>-82749.77</v>
          </cell>
          <cell r="AK1222">
            <v>-82749.766666666677</v>
          </cell>
          <cell r="AL1222">
            <v>-82749.763333333321</v>
          </cell>
          <cell r="AM1222">
            <v>-82749.759999999995</v>
          </cell>
          <cell r="AN1222">
            <v>-82749.756666666668</v>
          </cell>
          <cell r="AO1222">
            <v>-82749.753333333341</v>
          </cell>
          <cell r="AR1222" t="str">
            <v>50a</v>
          </cell>
        </row>
        <row r="1223">
          <cell r="R1223">
            <v>-134062.5</v>
          </cell>
          <cell r="S1223">
            <v>-223437.5</v>
          </cell>
          <cell r="T1223">
            <v>-312812.5</v>
          </cell>
          <cell r="U1223">
            <v>-402187.5</v>
          </cell>
          <cell r="V1223">
            <v>-491562.5</v>
          </cell>
          <cell r="W1223">
            <v>-44687.5</v>
          </cell>
          <cell r="X1223">
            <v>-134062.5</v>
          </cell>
          <cell r="Y1223">
            <v>-223437.5</v>
          </cell>
          <cell r="Z1223">
            <v>-312812.5</v>
          </cell>
          <cell r="AA1223">
            <v>-402187.5</v>
          </cell>
          <cell r="AB1223">
            <v>-491562.5</v>
          </cell>
          <cell r="AC1223">
            <v>-44687.5</v>
          </cell>
          <cell r="AD1223">
            <v>-268125</v>
          </cell>
          <cell r="AE1223">
            <v>-268125</v>
          </cell>
          <cell r="AF1223">
            <v>-268125</v>
          </cell>
          <cell r="AG1223">
            <v>-268125</v>
          </cell>
          <cell r="AH1223">
            <v>-268125</v>
          </cell>
          <cell r="AI1223">
            <v>-268125</v>
          </cell>
          <cell r="AJ1223">
            <v>-268125</v>
          </cell>
          <cell r="AK1223">
            <v>-268125</v>
          </cell>
          <cell r="AL1223">
            <v>-268125</v>
          </cell>
          <cell r="AM1223">
            <v>-268125</v>
          </cell>
          <cell r="AN1223">
            <v>-268125</v>
          </cell>
          <cell r="AO1223">
            <v>-268125</v>
          </cell>
          <cell r="AR1223" t="str">
            <v>50a</v>
          </cell>
        </row>
        <row r="1224">
          <cell r="R1224">
            <v>-82249.77</v>
          </cell>
          <cell r="S1224">
            <v>-137083.1</v>
          </cell>
          <cell r="T1224">
            <v>-191916.43</v>
          </cell>
          <cell r="U1224">
            <v>-246749.76</v>
          </cell>
          <cell r="V1224">
            <v>-301583.09000000003</v>
          </cell>
          <cell r="W1224">
            <v>-27416.42</v>
          </cell>
          <cell r="X1224">
            <v>-82249.75</v>
          </cell>
          <cell r="Y1224">
            <v>-137083.07999999999</v>
          </cell>
          <cell r="Z1224">
            <v>-191916.41</v>
          </cell>
          <cell r="AA1224">
            <v>-246749.74</v>
          </cell>
          <cell r="AB1224">
            <v>-301583.07</v>
          </cell>
          <cell r="AC1224">
            <v>-27416.400000000001</v>
          </cell>
          <cell r="AD1224">
            <v>-164499.79</v>
          </cell>
          <cell r="AE1224">
            <v>-164499.78666666665</v>
          </cell>
          <cell r="AF1224">
            <v>-164499.78333333335</v>
          </cell>
          <cell r="AG1224">
            <v>-164499.78</v>
          </cell>
          <cell r="AH1224">
            <v>-164499.77666666664</v>
          </cell>
          <cell r="AI1224">
            <v>-164499.77333333335</v>
          </cell>
          <cell r="AJ1224">
            <v>-164499.76999999999</v>
          </cell>
          <cell r="AK1224">
            <v>-164499.76666666663</v>
          </cell>
          <cell r="AL1224">
            <v>-164499.76333333334</v>
          </cell>
          <cell r="AM1224">
            <v>-164499.76</v>
          </cell>
          <cell r="AN1224">
            <v>-164499.75666666668</v>
          </cell>
          <cell r="AO1224">
            <v>-164499.75333333336</v>
          </cell>
          <cell r="AR1224" t="str">
            <v>50a</v>
          </cell>
        </row>
        <row r="1225">
          <cell r="R1225">
            <v>-18000</v>
          </cell>
          <cell r="S1225">
            <v>-30000</v>
          </cell>
          <cell r="T1225">
            <v>-42000</v>
          </cell>
          <cell r="U1225">
            <v>-54000</v>
          </cell>
          <cell r="V1225">
            <v>-66000</v>
          </cell>
          <cell r="W1225">
            <v>-6000</v>
          </cell>
          <cell r="X1225">
            <v>-18000</v>
          </cell>
          <cell r="Y1225">
            <v>-30000</v>
          </cell>
          <cell r="Z1225">
            <v>-42000</v>
          </cell>
          <cell r="AA1225">
            <v>-54000</v>
          </cell>
          <cell r="AB1225">
            <v>-66000</v>
          </cell>
          <cell r="AC1225">
            <v>-6000</v>
          </cell>
          <cell r="AD1225">
            <v>-36000</v>
          </cell>
          <cell r="AE1225">
            <v>-36000</v>
          </cell>
          <cell r="AF1225">
            <v>-36000</v>
          </cell>
          <cell r="AG1225">
            <v>-36000</v>
          </cell>
          <cell r="AH1225">
            <v>-36000</v>
          </cell>
          <cell r="AI1225">
            <v>-36000</v>
          </cell>
          <cell r="AJ1225">
            <v>-36000</v>
          </cell>
          <cell r="AK1225">
            <v>-36000</v>
          </cell>
          <cell r="AL1225">
            <v>-36000</v>
          </cell>
          <cell r="AM1225">
            <v>-36000</v>
          </cell>
          <cell r="AN1225">
            <v>-36000</v>
          </cell>
          <cell r="AO1225">
            <v>-36000</v>
          </cell>
          <cell r="AR1225" t="str">
            <v>50a</v>
          </cell>
        </row>
        <row r="1226">
          <cell r="R1226">
            <v>-593540.81000000006</v>
          </cell>
          <cell r="S1226">
            <v>-763124.14</v>
          </cell>
          <cell r="T1226">
            <v>-932707.47</v>
          </cell>
          <cell r="U1226">
            <v>-84790.8</v>
          </cell>
          <cell r="V1226">
            <v>-254374.13</v>
          </cell>
          <cell r="W1226">
            <v>-423957.46</v>
          </cell>
          <cell r="X1226">
            <v>-593540.79</v>
          </cell>
          <cell r="Y1226">
            <v>-763124.12</v>
          </cell>
          <cell r="Z1226">
            <v>-932707.45</v>
          </cell>
          <cell r="AA1226">
            <v>-84790.78</v>
          </cell>
          <cell r="AB1226">
            <v>-254374.11</v>
          </cell>
          <cell r="AC1226">
            <v>-423957.44</v>
          </cell>
          <cell r="AD1226">
            <v>-508749.16333333339</v>
          </cell>
          <cell r="AE1226">
            <v>-508749.16</v>
          </cell>
          <cell r="AF1226">
            <v>-508749.15666666668</v>
          </cell>
          <cell r="AG1226">
            <v>-508749.15333333332</v>
          </cell>
          <cell r="AH1226">
            <v>-508749.14999999997</v>
          </cell>
          <cell r="AI1226">
            <v>-508749.14666666667</v>
          </cell>
          <cell r="AJ1226">
            <v>-508749.14333333325</v>
          </cell>
          <cell r="AK1226">
            <v>-508749.13999999996</v>
          </cell>
          <cell r="AL1226">
            <v>-508749.13666666666</v>
          </cell>
          <cell r="AM1226">
            <v>-508749.1333333333</v>
          </cell>
          <cell r="AN1226">
            <v>-508749.13000000006</v>
          </cell>
          <cell r="AO1226">
            <v>-508749.12666666671</v>
          </cell>
          <cell r="AR1226" t="str">
            <v>50a</v>
          </cell>
        </row>
        <row r="1227">
          <cell r="R1227">
            <v>-2260415.85</v>
          </cell>
          <cell r="S1227">
            <v>-2906249.18</v>
          </cell>
          <cell r="T1227">
            <v>-3552082.51</v>
          </cell>
          <cell r="U1227">
            <v>-322915.84000000003</v>
          </cell>
          <cell r="V1227">
            <v>-968749.17</v>
          </cell>
          <cell r="W1227">
            <v>-1614582.5</v>
          </cell>
          <cell r="X1227">
            <v>-2260415.83</v>
          </cell>
          <cell r="Y1227">
            <v>-2906249.16</v>
          </cell>
          <cell r="Z1227">
            <v>-3552082.49</v>
          </cell>
          <cell r="AA1227">
            <v>-322915.82</v>
          </cell>
          <cell r="AB1227">
            <v>-968749.15</v>
          </cell>
          <cell r="AC1227">
            <v>-1614582.48</v>
          </cell>
          <cell r="AD1227">
            <v>-1937499.2033333334</v>
          </cell>
          <cell r="AE1227">
            <v>-1937499.2</v>
          </cell>
          <cell r="AF1227">
            <v>-1937499.1966666665</v>
          </cell>
          <cell r="AG1227">
            <v>-1937499.1933333334</v>
          </cell>
          <cell r="AH1227">
            <v>-1937499.1900000002</v>
          </cell>
          <cell r="AI1227">
            <v>-1937499.1866666668</v>
          </cell>
          <cell r="AJ1227">
            <v>-1937499.1833333336</v>
          </cell>
          <cell r="AK1227">
            <v>-1937499.1799999997</v>
          </cell>
          <cell r="AL1227">
            <v>-1937499.1766666665</v>
          </cell>
          <cell r="AM1227">
            <v>-1937499.1733333336</v>
          </cell>
          <cell r="AN1227">
            <v>-1937499.1700000006</v>
          </cell>
          <cell r="AO1227">
            <v>-1937499.1666666667</v>
          </cell>
          <cell r="AR1227" t="str">
            <v>50a</v>
          </cell>
        </row>
        <row r="1228">
          <cell r="R1228">
            <v>0</v>
          </cell>
          <cell r="S1228">
            <v>0</v>
          </cell>
          <cell r="T1228">
            <v>0</v>
          </cell>
          <cell r="U1228">
            <v>0</v>
          </cell>
          <cell r="V1228">
            <v>0</v>
          </cell>
          <cell r="W1228">
            <v>0</v>
          </cell>
          <cell r="X1228">
            <v>0</v>
          </cell>
          <cell r="Y1228">
            <v>0</v>
          </cell>
          <cell r="Z1228">
            <v>0</v>
          </cell>
          <cell r="AA1228">
            <v>0</v>
          </cell>
          <cell r="AB1228">
            <v>0</v>
          </cell>
          <cell r="AC1228">
            <v>0</v>
          </cell>
          <cell r="AD1228">
            <v>-36536.884583333333</v>
          </cell>
          <cell r="AE1228">
            <v>-24606.454583333329</v>
          </cell>
          <cell r="AF1228">
            <v>-9693.3862499999996</v>
          </cell>
          <cell r="AG1228">
            <v>-745.59625000000005</v>
          </cell>
          <cell r="AH1228">
            <v>0</v>
          </cell>
          <cell r="AI1228">
            <v>0</v>
          </cell>
          <cell r="AJ1228">
            <v>0</v>
          </cell>
          <cell r="AK1228">
            <v>0</v>
          </cell>
          <cell r="AL1228">
            <v>0</v>
          </cell>
          <cell r="AM1228">
            <v>0</v>
          </cell>
          <cell r="AN1228">
            <v>0</v>
          </cell>
          <cell r="AO1228">
            <v>0</v>
          </cell>
          <cell r="AR1228" t="str">
            <v>50a</v>
          </cell>
        </row>
        <row r="1229">
          <cell r="R1229">
            <v>0</v>
          </cell>
          <cell r="S1229">
            <v>0</v>
          </cell>
          <cell r="T1229">
            <v>0</v>
          </cell>
          <cell r="U1229">
            <v>0</v>
          </cell>
          <cell r="V1229">
            <v>0</v>
          </cell>
          <cell r="W1229">
            <v>0</v>
          </cell>
          <cell r="X1229">
            <v>0</v>
          </cell>
          <cell r="Y1229">
            <v>0</v>
          </cell>
          <cell r="Z1229">
            <v>0</v>
          </cell>
          <cell r="AA1229">
            <v>0</v>
          </cell>
          <cell r="AB1229">
            <v>0</v>
          </cell>
          <cell r="AC1229">
            <v>0</v>
          </cell>
          <cell r="AD1229">
            <v>-36458.333333333336</v>
          </cell>
          <cell r="AE1229">
            <v>-13125</v>
          </cell>
          <cell r="AF1229">
            <v>0</v>
          </cell>
          <cell r="AG1229">
            <v>0</v>
          </cell>
          <cell r="AH1229">
            <v>0</v>
          </cell>
          <cell r="AI1229">
            <v>0</v>
          </cell>
          <cell r="AJ1229">
            <v>0</v>
          </cell>
          <cell r="AK1229">
            <v>0</v>
          </cell>
          <cell r="AL1229">
            <v>0</v>
          </cell>
          <cell r="AM1229">
            <v>0</v>
          </cell>
          <cell r="AN1229">
            <v>0</v>
          </cell>
          <cell r="AO1229">
            <v>0</v>
          </cell>
          <cell r="AR1229" t="str">
            <v>50a</v>
          </cell>
        </row>
        <row r="1230">
          <cell r="R1230">
            <v>0</v>
          </cell>
          <cell r="S1230">
            <v>0</v>
          </cell>
          <cell r="T1230">
            <v>0</v>
          </cell>
          <cell r="U1230">
            <v>0</v>
          </cell>
          <cell r="V1230">
            <v>0</v>
          </cell>
          <cell r="W1230">
            <v>0</v>
          </cell>
          <cell r="X1230">
            <v>0</v>
          </cell>
          <cell r="Y1230">
            <v>0</v>
          </cell>
          <cell r="Z1230">
            <v>0</v>
          </cell>
          <cell r="AA1230">
            <v>0</v>
          </cell>
          <cell r="AB1230">
            <v>0</v>
          </cell>
          <cell r="AC1230">
            <v>0</v>
          </cell>
          <cell r="AD1230">
            <v>0</v>
          </cell>
          <cell r="AE1230">
            <v>0</v>
          </cell>
          <cell r="AF1230">
            <v>0</v>
          </cell>
          <cell r="AG1230">
            <v>0</v>
          </cell>
          <cell r="AH1230">
            <v>0</v>
          </cell>
          <cell r="AI1230">
            <v>0</v>
          </cell>
          <cell r="AJ1230">
            <v>0</v>
          </cell>
          <cell r="AK1230">
            <v>0</v>
          </cell>
          <cell r="AL1230">
            <v>0</v>
          </cell>
          <cell r="AM1230">
            <v>0</v>
          </cell>
          <cell r="AN1230">
            <v>0</v>
          </cell>
          <cell r="AO1230">
            <v>0</v>
          </cell>
          <cell r="AR1230" t="str">
            <v>50a</v>
          </cell>
        </row>
        <row r="1231">
          <cell r="R1231">
            <v>-1081383.43</v>
          </cell>
          <cell r="S1231">
            <v>-1390350.1</v>
          </cell>
          <cell r="T1231">
            <v>-1699316.77</v>
          </cell>
          <cell r="U1231">
            <v>-154483.44</v>
          </cell>
          <cell r="V1231">
            <v>-463450.11</v>
          </cell>
          <cell r="W1231">
            <v>-772416.78</v>
          </cell>
          <cell r="X1231">
            <v>-1081383.45</v>
          </cell>
          <cell r="Y1231">
            <v>-1390350.12</v>
          </cell>
          <cell r="Z1231">
            <v>-1699316.79</v>
          </cell>
          <cell r="AA1231">
            <v>-154483.46</v>
          </cell>
          <cell r="AB1231">
            <v>-463450.13</v>
          </cell>
          <cell r="AC1231">
            <v>-772416.8</v>
          </cell>
          <cell r="AD1231">
            <v>-926900.08333333337</v>
          </cell>
          <cell r="AE1231">
            <v>-926900.08375000011</v>
          </cell>
          <cell r="AF1231">
            <v>-926900.08499999996</v>
          </cell>
          <cell r="AG1231">
            <v>-926900.08708333329</v>
          </cell>
          <cell r="AH1231">
            <v>-926900.08999999985</v>
          </cell>
          <cell r="AI1231">
            <v>-926900.09333333315</v>
          </cell>
          <cell r="AJ1231">
            <v>-926900.09666666633</v>
          </cell>
          <cell r="AK1231">
            <v>-926900.09999999974</v>
          </cell>
          <cell r="AL1231">
            <v>-926900.10333333351</v>
          </cell>
          <cell r="AM1231">
            <v>-926900.10666666657</v>
          </cell>
          <cell r="AN1231">
            <v>-926900.11</v>
          </cell>
          <cell r="AO1231">
            <v>-926900.11333333363</v>
          </cell>
          <cell r="AR1231" t="str">
            <v>50a</v>
          </cell>
        </row>
        <row r="1232">
          <cell r="R1232">
            <v>0</v>
          </cell>
          <cell r="S1232">
            <v>0</v>
          </cell>
          <cell r="T1232">
            <v>0</v>
          </cell>
          <cell r="U1232">
            <v>0</v>
          </cell>
          <cell r="V1232">
            <v>0</v>
          </cell>
          <cell r="W1232">
            <v>0</v>
          </cell>
          <cell r="X1232">
            <v>0</v>
          </cell>
          <cell r="Y1232">
            <v>0</v>
          </cell>
          <cell r="Z1232">
            <v>0</v>
          </cell>
          <cell r="AA1232">
            <v>0</v>
          </cell>
          <cell r="AB1232">
            <v>0</v>
          </cell>
          <cell r="AC1232">
            <v>0</v>
          </cell>
          <cell r="AD1232">
            <v>0</v>
          </cell>
          <cell r="AE1232">
            <v>0</v>
          </cell>
          <cell r="AF1232">
            <v>0</v>
          </cell>
          <cell r="AG1232">
            <v>0</v>
          </cell>
          <cell r="AH1232">
            <v>0</v>
          </cell>
          <cell r="AI1232">
            <v>0</v>
          </cell>
          <cell r="AJ1232">
            <v>0</v>
          </cell>
          <cell r="AK1232">
            <v>0</v>
          </cell>
          <cell r="AL1232">
            <v>0</v>
          </cell>
          <cell r="AM1232">
            <v>0</v>
          </cell>
          <cell r="AN1232">
            <v>0</v>
          </cell>
          <cell r="AO1232">
            <v>0</v>
          </cell>
          <cell r="AR1232" t="str">
            <v>50a</v>
          </cell>
        </row>
        <row r="1233">
          <cell r="R1233">
            <v>0</v>
          </cell>
          <cell r="S1233">
            <v>0</v>
          </cell>
          <cell r="T1233">
            <v>0</v>
          </cell>
          <cell r="U1233">
            <v>0</v>
          </cell>
          <cell r="V1233">
            <v>0</v>
          </cell>
          <cell r="W1233">
            <v>0</v>
          </cell>
          <cell r="X1233">
            <v>0</v>
          </cell>
          <cell r="Y1233">
            <v>0</v>
          </cell>
          <cell r="Z1233">
            <v>0</v>
          </cell>
          <cell r="AA1233">
            <v>0</v>
          </cell>
          <cell r="AB1233">
            <v>0</v>
          </cell>
          <cell r="AC1233">
            <v>0</v>
          </cell>
          <cell r="AD1233">
            <v>0</v>
          </cell>
          <cell r="AE1233">
            <v>0</v>
          </cell>
          <cell r="AF1233">
            <v>0</v>
          </cell>
          <cell r="AG1233">
            <v>0</v>
          </cell>
          <cell r="AH1233">
            <v>0</v>
          </cell>
          <cell r="AI1233">
            <v>0</v>
          </cell>
          <cell r="AJ1233">
            <v>0</v>
          </cell>
          <cell r="AK1233">
            <v>0</v>
          </cell>
          <cell r="AL1233">
            <v>0</v>
          </cell>
          <cell r="AM1233">
            <v>0</v>
          </cell>
          <cell r="AN1233">
            <v>0</v>
          </cell>
          <cell r="AO1233">
            <v>0</v>
          </cell>
          <cell r="AR1233" t="str">
            <v>50a</v>
          </cell>
        </row>
        <row r="1234">
          <cell r="R1234">
            <v>0</v>
          </cell>
          <cell r="S1234">
            <v>0</v>
          </cell>
          <cell r="T1234">
            <v>0</v>
          </cell>
          <cell r="U1234">
            <v>0</v>
          </cell>
          <cell r="V1234">
            <v>0</v>
          </cell>
          <cell r="W1234">
            <v>0</v>
          </cell>
          <cell r="X1234">
            <v>0</v>
          </cell>
          <cell r="Y1234">
            <v>0</v>
          </cell>
          <cell r="Z1234">
            <v>0</v>
          </cell>
          <cell r="AA1234">
            <v>0</v>
          </cell>
          <cell r="AB1234">
            <v>0</v>
          </cell>
          <cell r="AC1234">
            <v>0</v>
          </cell>
          <cell r="AD1234">
            <v>0</v>
          </cell>
          <cell r="AE1234">
            <v>0</v>
          </cell>
          <cell r="AF1234">
            <v>0</v>
          </cell>
          <cell r="AG1234">
            <v>0</v>
          </cell>
          <cell r="AH1234">
            <v>0</v>
          </cell>
          <cell r="AI1234">
            <v>0</v>
          </cell>
          <cell r="AJ1234">
            <v>0</v>
          </cell>
          <cell r="AK1234">
            <v>0</v>
          </cell>
          <cell r="AL1234">
            <v>0</v>
          </cell>
          <cell r="AM1234">
            <v>0</v>
          </cell>
          <cell r="AN1234">
            <v>0</v>
          </cell>
          <cell r="AO1234">
            <v>0</v>
          </cell>
          <cell r="AR1234" t="str">
            <v>50a</v>
          </cell>
        </row>
        <row r="1235">
          <cell r="R1235">
            <v>0</v>
          </cell>
          <cell r="S1235">
            <v>0</v>
          </cell>
          <cell r="T1235">
            <v>0</v>
          </cell>
          <cell r="U1235">
            <v>0</v>
          </cell>
          <cell r="V1235">
            <v>0</v>
          </cell>
          <cell r="W1235">
            <v>0</v>
          </cell>
          <cell r="X1235">
            <v>0</v>
          </cell>
          <cell r="Y1235">
            <v>0</v>
          </cell>
          <cell r="Z1235">
            <v>0</v>
          </cell>
          <cell r="AA1235">
            <v>0</v>
          </cell>
          <cell r="AB1235">
            <v>0</v>
          </cell>
          <cell r="AC1235">
            <v>0</v>
          </cell>
          <cell r="AD1235">
            <v>0</v>
          </cell>
          <cell r="AE1235">
            <v>0</v>
          </cell>
          <cell r="AF1235">
            <v>0</v>
          </cell>
          <cell r="AG1235">
            <v>0</v>
          </cell>
          <cell r="AH1235">
            <v>0</v>
          </cell>
          <cell r="AI1235">
            <v>0</v>
          </cell>
          <cell r="AJ1235">
            <v>0</v>
          </cell>
          <cell r="AK1235">
            <v>0</v>
          </cell>
          <cell r="AL1235">
            <v>0</v>
          </cell>
          <cell r="AM1235">
            <v>0</v>
          </cell>
          <cell r="AN1235">
            <v>0</v>
          </cell>
          <cell r="AO1235">
            <v>0</v>
          </cell>
          <cell r="AR1235" t="str">
            <v>50a</v>
          </cell>
        </row>
        <row r="1236">
          <cell r="R1236">
            <v>0</v>
          </cell>
          <cell r="S1236">
            <v>0</v>
          </cell>
          <cell r="T1236">
            <v>0</v>
          </cell>
          <cell r="U1236">
            <v>0</v>
          </cell>
          <cell r="V1236">
            <v>0</v>
          </cell>
          <cell r="W1236">
            <v>0</v>
          </cell>
          <cell r="X1236">
            <v>0</v>
          </cell>
          <cell r="Y1236">
            <v>0</v>
          </cell>
          <cell r="Z1236">
            <v>0</v>
          </cell>
          <cell r="AA1236">
            <v>0</v>
          </cell>
          <cell r="AB1236">
            <v>0</v>
          </cell>
          <cell r="AC1236">
            <v>0</v>
          </cell>
          <cell r="AD1236">
            <v>0</v>
          </cell>
          <cell r="AE1236">
            <v>0</v>
          </cell>
          <cell r="AF1236">
            <v>0</v>
          </cell>
          <cell r="AG1236">
            <v>0</v>
          </cell>
          <cell r="AH1236">
            <v>0</v>
          </cell>
          <cell r="AI1236">
            <v>0</v>
          </cell>
          <cell r="AJ1236">
            <v>0</v>
          </cell>
          <cell r="AK1236">
            <v>0</v>
          </cell>
          <cell r="AL1236">
            <v>0</v>
          </cell>
          <cell r="AM1236">
            <v>0</v>
          </cell>
          <cell r="AN1236">
            <v>0</v>
          </cell>
          <cell r="AO1236">
            <v>0</v>
          </cell>
          <cell r="AR1236" t="str">
            <v>50a</v>
          </cell>
        </row>
        <row r="1237">
          <cell r="R1237">
            <v>0</v>
          </cell>
          <cell r="S1237">
            <v>0</v>
          </cell>
          <cell r="T1237">
            <v>0</v>
          </cell>
          <cell r="U1237">
            <v>0</v>
          </cell>
          <cell r="V1237">
            <v>0</v>
          </cell>
          <cell r="W1237">
            <v>0</v>
          </cell>
          <cell r="X1237">
            <v>0</v>
          </cell>
          <cell r="Y1237">
            <v>0</v>
          </cell>
          <cell r="Z1237">
            <v>0</v>
          </cell>
          <cell r="AA1237">
            <v>0</v>
          </cell>
          <cell r="AB1237">
            <v>0</v>
          </cell>
          <cell r="AC1237">
            <v>0</v>
          </cell>
          <cell r="AD1237">
            <v>0</v>
          </cell>
          <cell r="AE1237">
            <v>0</v>
          </cell>
          <cell r="AF1237">
            <v>0</v>
          </cell>
          <cell r="AG1237">
            <v>0</v>
          </cell>
          <cell r="AH1237">
            <v>0</v>
          </cell>
          <cell r="AI1237">
            <v>0</v>
          </cell>
          <cell r="AJ1237">
            <v>0</v>
          </cell>
          <cell r="AK1237">
            <v>0</v>
          </cell>
          <cell r="AL1237">
            <v>0</v>
          </cell>
          <cell r="AM1237">
            <v>0</v>
          </cell>
          <cell r="AN1237">
            <v>0</v>
          </cell>
          <cell r="AO1237">
            <v>0</v>
          </cell>
          <cell r="AR1237" t="str">
            <v>50a</v>
          </cell>
        </row>
        <row r="1238">
          <cell r="R1238">
            <v>0</v>
          </cell>
          <cell r="S1238">
            <v>0</v>
          </cell>
          <cell r="T1238">
            <v>0</v>
          </cell>
          <cell r="U1238">
            <v>0</v>
          </cell>
          <cell r="V1238">
            <v>0</v>
          </cell>
          <cell r="W1238">
            <v>0</v>
          </cell>
          <cell r="X1238">
            <v>0</v>
          </cell>
          <cell r="Y1238">
            <v>0</v>
          </cell>
          <cell r="Z1238">
            <v>0</v>
          </cell>
          <cell r="AA1238">
            <v>0</v>
          </cell>
          <cell r="AB1238">
            <v>0</v>
          </cell>
          <cell r="AC1238">
            <v>0</v>
          </cell>
          <cell r="AD1238">
            <v>0</v>
          </cell>
          <cell r="AE1238">
            <v>0</v>
          </cell>
          <cell r="AF1238">
            <v>0</v>
          </cell>
          <cell r="AG1238">
            <v>0</v>
          </cell>
          <cell r="AH1238">
            <v>0</v>
          </cell>
          <cell r="AI1238">
            <v>0</v>
          </cell>
          <cell r="AJ1238">
            <v>0</v>
          </cell>
          <cell r="AK1238">
            <v>0</v>
          </cell>
          <cell r="AL1238">
            <v>0</v>
          </cell>
          <cell r="AM1238">
            <v>0</v>
          </cell>
          <cell r="AN1238">
            <v>0</v>
          </cell>
          <cell r="AO1238">
            <v>0</v>
          </cell>
          <cell r="AR1238" t="str">
            <v>50a</v>
          </cell>
        </row>
        <row r="1239">
          <cell r="R1239">
            <v>-160465.32999999999</v>
          </cell>
          <cell r="S1239">
            <v>-481298.66</v>
          </cell>
          <cell r="T1239">
            <v>-802131.99</v>
          </cell>
          <cell r="U1239">
            <v>-1122965.32</v>
          </cell>
          <cell r="V1239">
            <v>-1443798.65</v>
          </cell>
          <cell r="W1239">
            <v>-1764631.98</v>
          </cell>
          <cell r="X1239">
            <v>-160465.31</v>
          </cell>
          <cell r="Y1239">
            <v>-481298.64</v>
          </cell>
          <cell r="Z1239">
            <v>-802131.97</v>
          </cell>
          <cell r="AA1239">
            <v>-1122965.3</v>
          </cell>
          <cell r="AB1239">
            <v>-1443798.63</v>
          </cell>
          <cell r="AC1239">
            <v>0</v>
          </cell>
          <cell r="AD1239">
            <v>-962548.68333333312</v>
          </cell>
          <cell r="AE1239">
            <v>-962548.67999999982</v>
          </cell>
          <cell r="AF1239">
            <v>-962548.67666666664</v>
          </cell>
          <cell r="AG1239">
            <v>-962548.67333333334</v>
          </cell>
          <cell r="AH1239">
            <v>-962548.67</v>
          </cell>
          <cell r="AI1239">
            <v>-962548.66666666663</v>
          </cell>
          <cell r="AJ1239">
            <v>-962548.66333333345</v>
          </cell>
          <cell r="AK1239">
            <v>-962548.66000000015</v>
          </cell>
          <cell r="AL1239">
            <v>-962548.65666666685</v>
          </cell>
          <cell r="AM1239">
            <v>-962548.65333333367</v>
          </cell>
          <cell r="AN1239">
            <v>-962548.65000000026</v>
          </cell>
          <cell r="AO1239">
            <v>-889022.31499999983</v>
          </cell>
          <cell r="AR1239" t="str">
            <v>50a</v>
          </cell>
        </row>
        <row r="1240">
          <cell r="R1240">
            <v>0</v>
          </cell>
          <cell r="S1240">
            <v>0</v>
          </cell>
          <cell r="T1240">
            <v>0</v>
          </cell>
          <cell r="U1240">
            <v>0</v>
          </cell>
          <cell r="V1240">
            <v>0</v>
          </cell>
          <cell r="W1240">
            <v>0</v>
          </cell>
          <cell r="X1240">
            <v>0</v>
          </cell>
          <cell r="Y1240">
            <v>0</v>
          </cell>
          <cell r="Z1240">
            <v>0</v>
          </cell>
          <cell r="AA1240">
            <v>0</v>
          </cell>
          <cell r="AB1240">
            <v>0</v>
          </cell>
          <cell r="AC1240">
            <v>0</v>
          </cell>
          <cell r="AD1240">
            <v>-132395.83333333334</v>
          </cell>
          <cell r="AE1240">
            <v>-115312.5</v>
          </cell>
          <cell r="AF1240">
            <v>-81145.833333333328</v>
          </cell>
          <cell r="AG1240">
            <v>-29895.833333333332</v>
          </cell>
          <cell r="AH1240">
            <v>0</v>
          </cell>
          <cell r="AI1240">
            <v>0</v>
          </cell>
          <cell r="AJ1240">
            <v>0</v>
          </cell>
          <cell r="AK1240">
            <v>0</v>
          </cell>
          <cell r="AL1240">
            <v>0</v>
          </cell>
          <cell r="AM1240">
            <v>0</v>
          </cell>
          <cell r="AN1240">
            <v>0</v>
          </cell>
          <cell r="AO1240">
            <v>0</v>
          </cell>
          <cell r="AR1240" t="str">
            <v>50a</v>
          </cell>
        </row>
        <row r="1241">
          <cell r="R1241">
            <v>0</v>
          </cell>
          <cell r="S1241">
            <v>0</v>
          </cell>
          <cell r="T1241">
            <v>0</v>
          </cell>
          <cell r="U1241">
            <v>0</v>
          </cell>
          <cell r="V1241">
            <v>0</v>
          </cell>
          <cell r="W1241">
            <v>0</v>
          </cell>
          <cell r="X1241">
            <v>0</v>
          </cell>
          <cell r="Y1241">
            <v>0</v>
          </cell>
          <cell r="Z1241">
            <v>0</v>
          </cell>
          <cell r="AA1241">
            <v>0</v>
          </cell>
          <cell r="AB1241">
            <v>0</v>
          </cell>
          <cell r="AC1241">
            <v>0</v>
          </cell>
          <cell r="AD1241">
            <v>0</v>
          </cell>
          <cell r="AE1241">
            <v>0</v>
          </cell>
          <cell r="AF1241">
            <v>0</v>
          </cell>
          <cell r="AG1241">
            <v>0</v>
          </cell>
          <cell r="AH1241">
            <v>0</v>
          </cell>
          <cell r="AI1241">
            <v>0</v>
          </cell>
          <cell r="AJ1241">
            <v>0</v>
          </cell>
          <cell r="AK1241">
            <v>0</v>
          </cell>
          <cell r="AL1241">
            <v>0</v>
          </cell>
          <cell r="AM1241">
            <v>0</v>
          </cell>
          <cell r="AN1241">
            <v>0</v>
          </cell>
          <cell r="AO1241">
            <v>0</v>
          </cell>
          <cell r="AR1241" t="str">
            <v>50a</v>
          </cell>
        </row>
        <row r="1242">
          <cell r="R1242">
            <v>0</v>
          </cell>
          <cell r="S1242">
            <v>0</v>
          </cell>
          <cell r="T1242">
            <v>0</v>
          </cell>
          <cell r="U1242">
            <v>0</v>
          </cell>
          <cell r="V1242">
            <v>0</v>
          </cell>
          <cell r="W1242">
            <v>0</v>
          </cell>
          <cell r="X1242">
            <v>0</v>
          </cell>
          <cell r="Y1242">
            <v>0</v>
          </cell>
          <cell r="Z1242">
            <v>0</v>
          </cell>
          <cell r="AA1242">
            <v>0</v>
          </cell>
          <cell r="AB1242">
            <v>0</v>
          </cell>
          <cell r="AC1242">
            <v>0</v>
          </cell>
          <cell r="AD1242">
            <v>-3656.25</v>
          </cell>
          <cell r="AE1242">
            <v>0</v>
          </cell>
          <cell r="AF1242">
            <v>0</v>
          </cell>
          <cell r="AG1242">
            <v>0</v>
          </cell>
          <cell r="AH1242">
            <v>0</v>
          </cell>
          <cell r="AI1242">
            <v>0</v>
          </cell>
          <cell r="AJ1242">
            <v>0</v>
          </cell>
          <cell r="AK1242">
            <v>0</v>
          </cell>
          <cell r="AL1242">
            <v>0</v>
          </cell>
          <cell r="AM1242">
            <v>0</v>
          </cell>
          <cell r="AN1242">
            <v>0</v>
          </cell>
          <cell r="AO1242">
            <v>0</v>
          </cell>
          <cell r="AR1242" t="str">
            <v>50a</v>
          </cell>
        </row>
        <row r="1243">
          <cell r="R1243">
            <v>0</v>
          </cell>
          <cell r="S1243">
            <v>0</v>
          </cell>
          <cell r="T1243">
            <v>0</v>
          </cell>
          <cell r="U1243">
            <v>0</v>
          </cell>
          <cell r="V1243">
            <v>0</v>
          </cell>
          <cell r="W1243">
            <v>0</v>
          </cell>
          <cell r="X1243">
            <v>0</v>
          </cell>
          <cell r="Y1243">
            <v>0</v>
          </cell>
          <cell r="Z1243">
            <v>0</v>
          </cell>
          <cell r="AA1243">
            <v>0</v>
          </cell>
          <cell r="AB1243">
            <v>0</v>
          </cell>
          <cell r="AC1243">
            <v>0</v>
          </cell>
          <cell r="AD1243">
            <v>-39072.916666666664</v>
          </cell>
          <cell r="AE1243">
            <v>-37781.25</v>
          </cell>
          <cell r="AF1243">
            <v>-35197.916666666664</v>
          </cell>
          <cell r="AG1243">
            <v>-31322.916666666668</v>
          </cell>
          <cell r="AH1243">
            <v>-26156.25</v>
          </cell>
          <cell r="AI1243">
            <v>-19697.916666666668</v>
          </cell>
          <cell r="AJ1243">
            <v>-15822.916666666666</v>
          </cell>
          <cell r="AK1243">
            <v>-14531.25</v>
          </cell>
          <cell r="AL1243">
            <v>-11947.916666666666</v>
          </cell>
          <cell r="AM1243">
            <v>-8072.916666666667</v>
          </cell>
          <cell r="AN1243">
            <v>-2906.25</v>
          </cell>
          <cell r="AO1243">
            <v>0</v>
          </cell>
          <cell r="AR1243" t="str">
            <v>50a</v>
          </cell>
        </row>
        <row r="1244">
          <cell r="R1244">
            <v>0</v>
          </cell>
          <cell r="S1244">
            <v>0</v>
          </cell>
          <cell r="T1244">
            <v>0</v>
          </cell>
          <cell r="U1244">
            <v>0</v>
          </cell>
          <cell r="V1244">
            <v>0</v>
          </cell>
          <cell r="W1244">
            <v>0</v>
          </cell>
          <cell r="X1244">
            <v>0</v>
          </cell>
          <cell r="Y1244">
            <v>0</v>
          </cell>
          <cell r="Z1244">
            <v>0</v>
          </cell>
          <cell r="AA1244">
            <v>0</v>
          </cell>
          <cell r="AB1244">
            <v>0</v>
          </cell>
          <cell r="AC1244">
            <v>0</v>
          </cell>
          <cell r="AD1244">
            <v>-147853.89916666667</v>
          </cell>
          <cell r="AE1244">
            <v>-142968.34</v>
          </cell>
          <cell r="AF1244">
            <v>-133193.89250000002</v>
          </cell>
          <cell r="AG1244">
            <v>-118530.55666666666</v>
          </cell>
          <cell r="AH1244">
            <v>-98978.332500000004</v>
          </cell>
          <cell r="AI1244">
            <v>-74537.22</v>
          </cell>
          <cell r="AJ1244">
            <v>-59873.885833333334</v>
          </cell>
          <cell r="AK1244">
            <v>-54988.329999999994</v>
          </cell>
          <cell r="AL1244">
            <v>-45213.885833333334</v>
          </cell>
          <cell r="AM1244">
            <v>-30550.553333333333</v>
          </cell>
          <cell r="AN1244">
            <v>-10998.332499999999</v>
          </cell>
          <cell r="AO1244">
            <v>0</v>
          </cell>
          <cell r="AR1244" t="str">
            <v>50a</v>
          </cell>
        </row>
        <row r="1245">
          <cell r="R1245">
            <v>-168437.5</v>
          </cell>
          <cell r="S1245">
            <v>-505312.5</v>
          </cell>
          <cell r="T1245">
            <v>-842187.5</v>
          </cell>
          <cell r="U1245">
            <v>-1179062.5</v>
          </cell>
          <cell r="V1245">
            <v>-1515937.5</v>
          </cell>
          <cell r="W1245">
            <v>-1852812.5</v>
          </cell>
          <cell r="X1245">
            <v>-168437.5</v>
          </cell>
          <cell r="Y1245">
            <v>0</v>
          </cell>
          <cell r="Z1245">
            <v>0</v>
          </cell>
          <cell r="AA1245">
            <v>0</v>
          </cell>
          <cell r="AB1245">
            <v>0</v>
          </cell>
          <cell r="AC1245">
            <v>0</v>
          </cell>
          <cell r="AD1245">
            <v>-1010625</v>
          </cell>
          <cell r="AE1245">
            <v>-1010625</v>
          </cell>
          <cell r="AF1245">
            <v>-1010625</v>
          </cell>
          <cell r="AG1245">
            <v>-1010625</v>
          </cell>
          <cell r="AH1245">
            <v>-1010625</v>
          </cell>
          <cell r="AI1245">
            <v>-1010625</v>
          </cell>
          <cell r="AJ1245">
            <v>-1010625</v>
          </cell>
          <cell r="AK1245">
            <v>-989570.3125</v>
          </cell>
          <cell r="AL1245">
            <v>-933424.47916666663</v>
          </cell>
          <cell r="AM1245">
            <v>-849205.72916666663</v>
          </cell>
          <cell r="AN1245">
            <v>-736914.0625</v>
          </cell>
          <cell r="AO1245">
            <v>-596549.47916666663</v>
          </cell>
          <cell r="AR1245" t="str">
            <v>50a</v>
          </cell>
        </row>
        <row r="1246">
          <cell r="R1246">
            <v>-97500</v>
          </cell>
          <cell r="S1246">
            <v>-292500</v>
          </cell>
          <cell r="T1246">
            <v>-487500</v>
          </cell>
          <cell r="U1246">
            <v>-682500</v>
          </cell>
          <cell r="V1246">
            <v>0</v>
          </cell>
          <cell r="W1246">
            <v>0</v>
          </cell>
          <cell r="X1246">
            <v>0</v>
          </cell>
          <cell r="Y1246">
            <v>0</v>
          </cell>
          <cell r="Z1246">
            <v>0</v>
          </cell>
          <cell r="AA1246">
            <v>0</v>
          </cell>
          <cell r="AB1246">
            <v>0</v>
          </cell>
          <cell r="AC1246">
            <v>0</v>
          </cell>
          <cell r="AD1246">
            <v>-585000</v>
          </cell>
          <cell r="AE1246">
            <v>-585000</v>
          </cell>
          <cell r="AF1246">
            <v>-585000</v>
          </cell>
          <cell r="AG1246">
            <v>-585000</v>
          </cell>
          <cell r="AH1246">
            <v>-548437.5</v>
          </cell>
          <cell r="AI1246">
            <v>-467187.5</v>
          </cell>
          <cell r="AJ1246">
            <v>-418437.5</v>
          </cell>
          <cell r="AK1246">
            <v>-402187.5</v>
          </cell>
          <cell r="AL1246">
            <v>-369687.5</v>
          </cell>
          <cell r="AM1246">
            <v>-320937.5</v>
          </cell>
          <cell r="AN1246">
            <v>-255937.5</v>
          </cell>
          <cell r="AO1246">
            <v>-174687.5</v>
          </cell>
          <cell r="AR1246" t="str">
            <v>50a</v>
          </cell>
        </row>
        <row r="1247">
          <cell r="R1247">
            <v>-1100896.29</v>
          </cell>
          <cell r="S1247">
            <v>-1651344.42</v>
          </cell>
          <cell r="T1247">
            <v>-2201792.5499999998</v>
          </cell>
          <cell r="U1247">
            <v>-2752240.68</v>
          </cell>
          <cell r="V1247">
            <v>-3302688.81</v>
          </cell>
          <cell r="W1247">
            <v>-550448.18999999994</v>
          </cell>
          <cell r="X1247">
            <v>-1100896.32</v>
          </cell>
          <cell r="Y1247">
            <v>-1651344.45</v>
          </cell>
          <cell r="Z1247">
            <v>-2201792.58</v>
          </cell>
          <cell r="AA1247">
            <v>-2752240.71</v>
          </cell>
          <cell r="AB1247">
            <v>-3302688.84</v>
          </cell>
          <cell r="AC1247">
            <v>-550448.22</v>
          </cell>
          <cell r="AD1247">
            <v>-1941620.4412500001</v>
          </cell>
          <cell r="AE1247">
            <v>-1929390.6737499998</v>
          </cell>
          <cell r="AF1247">
            <v>-1927509.1979166667</v>
          </cell>
          <cell r="AG1247">
            <v>-1926568.4625000004</v>
          </cell>
          <cell r="AH1247">
            <v>-1926568.4675</v>
          </cell>
          <cell r="AI1247">
            <v>-1926568.4724999999</v>
          </cell>
          <cell r="AJ1247">
            <v>-1926568.4774999998</v>
          </cell>
          <cell r="AK1247">
            <v>-1926568.4824999999</v>
          </cell>
          <cell r="AL1247">
            <v>-1926568.4875</v>
          </cell>
          <cell r="AM1247">
            <v>-1926568.4924999997</v>
          </cell>
          <cell r="AN1247">
            <v>-1926568.4974999998</v>
          </cell>
          <cell r="AO1247">
            <v>-1926568.5025000002</v>
          </cell>
          <cell r="AR1247" t="str">
            <v>50a</v>
          </cell>
        </row>
        <row r="1248">
          <cell r="R1248">
            <v>-65117.91</v>
          </cell>
          <cell r="S1248">
            <v>-126034.67</v>
          </cell>
          <cell r="T1248">
            <v>-1947.65</v>
          </cell>
          <cell r="U1248">
            <v>-62309.18</v>
          </cell>
          <cell r="V1248">
            <v>-9437.39</v>
          </cell>
          <cell r="W1248">
            <v>350.67</v>
          </cell>
          <cell r="X1248">
            <v>-75506.759999999995</v>
          </cell>
          <cell r="Y1248">
            <v>-151364.19</v>
          </cell>
          <cell r="Z1248">
            <v>350.68</v>
          </cell>
          <cell r="AA1248">
            <v>-75857.429999999993</v>
          </cell>
          <cell r="AB1248">
            <v>-149267.85</v>
          </cell>
          <cell r="AC1248">
            <v>0</v>
          </cell>
          <cell r="AD1248">
            <v>-83633.958750000005</v>
          </cell>
          <cell r="AE1248">
            <v>-81883.82166666667</v>
          </cell>
          <cell r="AF1248">
            <v>-82104.403750000012</v>
          </cell>
          <cell r="AG1248">
            <v>-82155.797500000015</v>
          </cell>
          <cell r="AH1248">
            <v>-77179.887500000012</v>
          </cell>
          <cell r="AI1248">
            <v>-72137.998333333351</v>
          </cell>
          <cell r="AJ1248">
            <v>-72475.129583333342</v>
          </cell>
          <cell r="AK1248">
            <v>-73788.347083333341</v>
          </cell>
          <cell r="AL1248">
            <v>-74572.06666666668</v>
          </cell>
          <cell r="AM1248">
            <v>-74248.592083333322</v>
          </cell>
          <cell r="AN1248">
            <v>-74902.29833333334</v>
          </cell>
          <cell r="AO1248">
            <v>-67730.661666666667</v>
          </cell>
          <cell r="AR1248" t="str">
            <v>50a</v>
          </cell>
        </row>
        <row r="1249">
          <cell r="R1249">
            <v>-13510.1</v>
          </cell>
          <cell r="S1249">
            <v>-27020.21</v>
          </cell>
          <cell r="T1249">
            <v>-40530.32</v>
          </cell>
          <cell r="U1249">
            <v>-13227.42</v>
          </cell>
          <cell r="V1249">
            <v>-26454.86</v>
          </cell>
          <cell r="W1249">
            <v>-39682.300000000003</v>
          </cell>
          <cell r="X1249">
            <v>-46192.08</v>
          </cell>
          <cell r="Y1249">
            <v>-13019.53</v>
          </cell>
          <cell r="Z1249">
            <v>-19529.34</v>
          </cell>
          <cell r="AA1249">
            <v>0</v>
          </cell>
          <cell r="AB1249">
            <v>0</v>
          </cell>
          <cell r="AC1249">
            <v>0</v>
          </cell>
          <cell r="AD1249">
            <v>-33151.815833333327</v>
          </cell>
          <cell r="AE1249">
            <v>-34840.578749999993</v>
          </cell>
          <cell r="AF1249">
            <v>-37655.184166666659</v>
          </cell>
          <cell r="AG1249">
            <v>-39895.089999999997</v>
          </cell>
          <cell r="AH1249">
            <v>-41548.518333333326</v>
          </cell>
          <cell r="AI1249">
            <v>-44304.23333333333</v>
          </cell>
          <cell r="AJ1249">
            <v>-46097.879166666658</v>
          </cell>
          <cell r="AK1249">
            <v>-43211.669583333329</v>
          </cell>
          <cell r="AL1249">
            <v>-35645.605833333335</v>
          </cell>
          <cell r="AM1249">
            <v>-30174.680416666673</v>
          </cell>
          <cell r="AN1249">
            <v>-27380.816666666669</v>
          </cell>
          <cell r="AO1249">
            <v>-22724.377083333336</v>
          </cell>
          <cell r="AR1249" t="str">
            <v>50b</v>
          </cell>
        </row>
        <row r="1250">
          <cell r="R1250">
            <v>-18925.72</v>
          </cell>
          <cell r="S1250">
            <v>-3785.15</v>
          </cell>
          <cell r="T1250">
            <v>-11355.44</v>
          </cell>
          <cell r="U1250">
            <v>-18925.72</v>
          </cell>
          <cell r="V1250">
            <v>-3785.15</v>
          </cell>
          <cell r="W1250">
            <v>-11355.44</v>
          </cell>
          <cell r="X1250">
            <v>-18925.72</v>
          </cell>
          <cell r="Y1250">
            <v>-3785.15</v>
          </cell>
          <cell r="Z1250">
            <v>-11355.44</v>
          </cell>
          <cell r="AA1250">
            <v>-18925.72</v>
          </cell>
          <cell r="AB1250">
            <v>-3785.15</v>
          </cell>
          <cell r="AC1250">
            <v>-11355.43</v>
          </cell>
          <cell r="AD1250">
            <v>-23684.063333333335</v>
          </cell>
          <cell r="AE1250">
            <v>-24630.349583333333</v>
          </cell>
          <cell r="AF1250">
            <v>-25261.2075</v>
          </cell>
          <cell r="AG1250">
            <v>-26522.922500000001</v>
          </cell>
          <cell r="AH1250">
            <v>-27469.208750000005</v>
          </cell>
          <cell r="AI1250">
            <v>-28100.066666666669</v>
          </cell>
          <cell r="AJ1250">
            <v>-19964.321666666667</v>
          </cell>
          <cell r="AK1250">
            <v>-11355.433749999998</v>
          </cell>
          <cell r="AL1250">
            <v>-11355.434583333334</v>
          </cell>
          <cell r="AM1250">
            <v>-11355.434999999999</v>
          </cell>
          <cell r="AN1250">
            <v>-11355.435416666667</v>
          </cell>
          <cell r="AO1250">
            <v>-11355.435833333335</v>
          </cell>
          <cell r="AR1250" t="str">
            <v>50a</v>
          </cell>
        </row>
        <row r="1251">
          <cell r="R1251">
            <v>0</v>
          </cell>
          <cell r="S1251">
            <v>0</v>
          </cell>
          <cell r="T1251">
            <v>0</v>
          </cell>
          <cell r="U1251">
            <v>0</v>
          </cell>
          <cell r="V1251">
            <v>0</v>
          </cell>
          <cell r="W1251">
            <v>0</v>
          </cell>
          <cell r="X1251">
            <v>0</v>
          </cell>
          <cell r="Y1251">
            <v>0</v>
          </cell>
          <cell r="Z1251">
            <v>0</v>
          </cell>
          <cell r="AA1251">
            <v>0</v>
          </cell>
          <cell r="AB1251">
            <v>0</v>
          </cell>
          <cell r="AC1251">
            <v>0</v>
          </cell>
          <cell r="AD1251">
            <v>4716.4591666666665</v>
          </cell>
          <cell r="AE1251">
            <v>2634.1804166666666</v>
          </cell>
          <cell r="AF1251">
            <v>1108.6329166666667</v>
          </cell>
          <cell r="AG1251">
            <v>170.28624999999997</v>
          </cell>
          <cell r="AH1251">
            <v>-69.901666666666671</v>
          </cell>
          <cell r="AI1251">
            <v>0</v>
          </cell>
          <cell r="AJ1251">
            <v>0</v>
          </cell>
          <cell r="AK1251">
            <v>0</v>
          </cell>
          <cell r="AL1251">
            <v>0</v>
          </cell>
          <cell r="AM1251">
            <v>0</v>
          </cell>
          <cell r="AN1251">
            <v>0</v>
          </cell>
          <cell r="AO1251">
            <v>0</v>
          </cell>
          <cell r="AR1251" t="str">
            <v>50b</v>
          </cell>
        </row>
        <row r="1252">
          <cell r="R1252">
            <v>0</v>
          </cell>
          <cell r="S1252">
            <v>0</v>
          </cell>
          <cell r="T1252">
            <v>0</v>
          </cell>
          <cell r="U1252">
            <v>0</v>
          </cell>
          <cell r="V1252">
            <v>0</v>
          </cell>
          <cell r="W1252">
            <v>0</v>
          </cell>
          <cell r="X1252">
            <v>0</v>
          </cell>
          <cell r="Y1252">
            <v>0</v>
          </cell>
          <cell r="Z1252">
            <v>0</v>
          </cell>
          <cell r="AA1252">
            <v>0</v>
          </cell>
          <cell r="AB1252">
            <v>0</v>
          </cell>
          <cell r="AC1252">
            <v>0</v>
          </cell>
          <cell r="AD1252">
            <v>-16848.44125</v>
          </cell>
          <cell r="AE1252">
            <v>-13492.3125</v>
          </cell>
          <cell r="AF1252">
            <v>-9923.1029166666667</v>
          </cell>
          <cell r="AG1252">
            <v>-6132.6175000000003</v>
          </cell>
          <cell r="AH1252">
            <v>-2089.5341666666668</v>
          </cell>
          <cell r="AI1252">
            <v>0</v>
          </cell>
          <cell r="AJ1252">
            <v>0</v>
          </cell>
          <cell r="AK1252">
            <v>0</v>
          </cell>
          <cell r="AL1252">
            <v>0</v>
          </cell>
          <cell r="AM1252">
            <v>0</v>
          </cell>
          <cell r="AN1252">
            <v>0</v>
          </cell>
          <cell r="AO1252">
            <v>0</v>
          </cell>
        </row>
        <row r="1253">
          <cell r="R1253">
            <v>-2826250</v>
          </cell>
          <cell r="S1253">
            <v>-3633750</v>
          </cell>
          <cell r="T1253">
            <v>-4441250</v>
          </cell>
          <cell r="U1253">
            <v>-403750</v>
          </cell>
          <cell r="V1253">
            <v>-1211250</v>
          </cell>
          <cell r="W1253">
            <v>-2018750</v>
          </cell>
          <cell r="X1253">
            <v>-2826250</v>
          </cell>
          <cell r="Y1253">
            <v>-3633750</v>
          </cell>
          <cell r="Z1253">
            <v>-4441250</v>
          </cell>
          <cell r="AA1253">
            <v>-403750</v>
          </cell>
          <cell r="AB1253">
            <v>-1211250</v>
          </cell>
          <cell r="AC1253">
            <v>-2018750</v>
          </cell>
          <cell r="AD1253">
            <v>-2422500</v>
          </cell>
          <cell r="AE1253">
            <v>-2422500</v>
          </cell>
          <cell r="AF1253">
            <v>-2422500</v>
          </cell>
          <cell r="AG1253">
            <v>-2422500</v>
          </cell>
          <cell r="AH1253">
            <v>-2422500</v>
          </cell>
          <cell r="AI1253">
            <v>-2422500</v>
          </cell>
          <cell r="AJ1253">
            <v>-2422500</v>
          </cell>
          <cell r="AK1253">
            <v>-2422500</v>
          </cell>
          <cell r="AL1253">
            <v>-2422500</v>
          </cell>
          <cell r="AM1253">
            <v>-2422500</v>
          </cell>
          <cell r="AN1253">
            <v>-2422500</v>
          </cell>
          <cell r="AO1253">
            <v>-2422500</v>
          </cell>
          <cell r="AR1253" t="str">
            <v>50a</v>
          </cell>
        </row>
        <row r="1254">
          <cell r="R1254">
            <v>-2041666.47</v>
          </cell>
          <cell r="S1254">
            <v>-2624999.7999999998</v>
          </cell>
          <cell r="T1254">
            <v>-3208333.13</v>
          </cell>
          <cell r="U1254">
            <v>-291666.46000000002</v>
          </cell>
          <cell r="V1254">
            <v>-874999.79</v>
          </cell>
          <cell r="W1254">
            <v>-1458333.12</v>
          </cell>
          <cell r="X1254">
            <v>-2041666.45</v>
          </cell>
          <cell r="Y1254">
            <v>-2624999.7799999998</v>
          </cell>
          <cell r="Z1254">
            <v>-3208333.11</v>
          </cell>
          <cell r="AA1254">
            <v>-291666.44</v>
          </cell>
          <cell r="AB1254">
            <v>-874999.77</v>
          </cell>
          <cell r="AC1254">
            <v>-1458333.1</v>
          </cell>
          <cell r="AD1254">
            <v>-1749999.8233333332</v>
          </cell>
          <cell r="AE1254">
            <v>-1749999.8200000003</v>
          </cell>
          <cell r="AF1254">
            <v>-1749999.8166666667</v>
          </cell>
          <cell r="AG1254">
            <v>-1749999.8133333335</v>
          </cell>
          <cell r="AH1254">
            <v>-1749999.8099999998</v>
          </cell>
          <cell r="AI1254">
            <v>-1749999.8066666666</v>
          </cell>
          <cell r="AJ1254">
            <v>-1749999.8033333335</v>
          </cell>
          <cell r="AK1254">
            <v>-1749999.7999999998</v>
          </cell>
          <cell r="AL1254">
            <v>-1749999.7966666666</v>
          </cell>
          <cell r="AM1254">
            <v>-1749999.7933333337</v>
          </cell>
          <cell r="AN1254">
            <v>-1749999.79</v>
          </cell>
          <cell r="AO1254">
            <v>-1749999.7866666669</v>
          </cell>
          <cell r="AR1254" t="str">
            <v>50a</v>
          </cell>
        </row>
        <row r="1255">
          <cell r="R1255">
            <v>48605.61</v>
          </cell>
          <cell r="S1255">
            <v>42527.51</v>
          </cell>
          <cell r="T1255">
            <v>36078.980000000003</v>
          </cell>
          <cell r="U1255">
            <v>30005.200000000001</v>
          </cell>
          <cell r="V1255">
            <v>24230.37</v>
          </cell>
          <cell r="W1255">
            <v>19481.13</v>
          </cell>
          <cell r="X1255">
            <v>15010.4</v>
          </cell>
          <cell r="Y1255">
            <v>10944.28</v>
          </cell>
          <cell r="Z1255">
            <v>7601.16</v>
          </cell>
          <cell r="AA1255">
            <v>4112.12</v>
          </cell>
          <cell r="AB1255">
            <v>-200.2</v>
          </cell>
          <cell r="AC1255">
            <v>55876.639999999999</v>
          </cell>
          <cell r="AD1255">
            <v>-111.49375000000084</v>
          </cell>
          <cell r="AE1255">
            <v>3685.719583333333</v>
          </cell>
          <cell r="AF1255">
            <v>6960.9899999999989</v>
          </cell>
          <cell r="AG1255">
            <v>9648.6479166666668</v>
          </cell>
          <cell r="AH1255">
            <v>11648.190833333334</v>
          </cell>
          <cell r="AI1255">
            <v>13387.113333333335</v>
          </cell>
          <cell r="AJ1255">
            <v>15239.793333333335</v>
          </cell>
          <cell r="AK1255">
            <v>17137.203750000001</v>
          </cell>
          <cell r="AL1255">
            <v>19121.789583333335</v>
          </cell>
          <cell r="AM1255">
            <v>21218.068750000002</v>
          </cell>
          <cell r="AN1255">
            <v>23444.308333333334</v>
          </cell>
          <cell r="AO1255">
            <v>24556.572083333333</v>
          </cell>
          <cell r="AR1255" t="str">
            <v>50b</v>
          </cell>
        </row>
        <row r="1256">
          <cell r="R1256">
            <v>-8350.08</v>
          </cell>
          <cell r="S1256">
            <v>-7218.49</v>
          </cell>
          <cell r="T1256">
            <v>-6572.26</v>
          </cell>
          <cell r="U1256">
            <v>-5797.97</v>
          </cell>
          <cell r="V1256">
            <v>-4987.8900000000003</v>
          </cell>
          <cell r="W1256">
            <v>-3863.81</v>
          </cell>
          <cell r="X1256">
            <v>-2574.89</v>
          </cell>
          <cell r="Y1256">
            <v>-1240.1600000000001</v>
          </cell>
          <cell r="Z1256">
            <v>472.45</v>
          </cell>
          <cell r="AA1256">
            <v>-34013.18</v>
          </cell>
          <cell r="AB1256">
            <v>-36029.53</v>
          </cell>
          <cell r="AC1256">
            <v>-13490.82</v>
          </cell>
          <cell r="AD1256">
            <v>-24249.8125</v>
          </cell>
          <cell r="AE1256">
            <v>-24898.502916666668</v>
          </cell>
          <cell r="AF1256">
            <v>-25473.117500000004</v>
          </cell>
          <cell r="AG1256">
            <v>-26013.862916666676</v>
          </cell>
          <cell r="AH1256">
            <v>-26560.814166666667</v>
          </cell>
          <cell r="AI1256">
            <v>-24901.610833333329</v>
          </cell>
          <cell r="AJ1256">
            <v>-21028.706666666669</v>
          </cell>
          <cell r="AK1256">
            <v>-17169.695833333335</v>
          </cell>
          <cell r="AL1256">
            <v>-13313.017916666666</v>
          </cell>
          <cell r="AM1256">
            <v>-10946.909166666666</v>
          </cell>
          <cell r="AN1256">
            <v>-10212.484583333333</v>
          </cell>
          <cell r="AO1256">
            <v>-10109.201666666666</v>
          </cell>
        </row>
        <row r="1257">
          <cell r="R1257">
            <v>-5054999.82</v>
          </cell>
          <cell r="S1257">
            <v>-6178333.1500000004</v>
          </cell>
          <cell r="T1257">
            <v>-561666.48</v>
          </cell>
          <cell r="U1257">
            <v>-1684999.81</v>
          </cell>
          <cell r="V1257">
            <v>-2808333.14</v>
          </cell>
          <cell r="W1257">
            <v>-3931666.47</v>
          </cell>
          <cell r="X1257">
            <v>-5054999.8</v>
          </cell>
          <cell r="Y1257">
            <v>-6178333.1299999999</v>
          </cell>
          <cell r="Z1257">
            <v>-561666.46</v>
          </cell>
          <cell r="AA1257">
            <v>-1684999.79</v>
          </cell>
          <cell r="AB1257">
            <v>-2808333.12</v>
          </cell>
          <cell r="AC1257">
            <v>-3931666.45</v>
          </cell>
          <cell r="AD1257">
            <v>-3369999.84</v>
          </cell>
          <cell r="AE1257">
            <v>-3369999.8366666664</v>
          </cell>
          <cell r="AF1257">
            <v>-3369999.8333333326</v>
          </cell>
          <cell r="AG1257">
            <v>-3369999.8299999996</v>
          </cell>
          <cell r="AH1257">
            <v>-3369999.8266666667</v>
          </cell>
          <cell r="AI1257">
            <v>-3369999.8233333337</v>
          </cell>
          <cell r="AJ1257">
            <v>-3369999.82</v>
          </cell>
          <cell r="AK1257">
            <v>-3369999.8166666664</v>
          </cell>
          <cell r="AL1257">
            <v>-3369999.813333333</v>
          </cell>
          <cell r="AM1257">
            <v>-3369999.8100000005</v>
          </cell>
          <cell r="AN1257">
            <v>-3369999.8066666666</v>
          </cell>
          <cell r="AO1257">
            <v>-3369999.8033333332</v>
          </cell>
          <cell r="AR1257" t="str">
            <v>50a</v>
          </cell>
        </row>
        <row r="1258">
          <cell r="R1258">
            <v>-61504.03</v>
          </cell>
          <cell r="S1258">
            <v>-61504.03</v>
          </cell>
          <cell r="T1258">
            <v>-61504.03</v>
          </cell>
          <cell r="U1258">
            <v>-61504.03</v>
          </cell>
          <cell r="V1258">
            <v>-61504.03</v>
          </cell>
          <cell r="W1258">
            <v>-61504.03</v>
          </cell>
          <cell r="X1258">
            <v>-61504.03</v>
          </cell>
          <cell r="Y1258">
            <v>-61504.03</v>
          </cell>
          <cell r="Z1258">
            <v>-61504.03</v>
          </cell>
          <cell r="AA1258">
            <v>-61504.03</v>
          </cell>
          <cell r="AB1258">
            <v>-61504.03</v>
          </cell>
          <cell r="AC1258">
            <v>-61504.03</v>
          </cell>
          <cell r="AD1258">
            <v>-34449.808749999997</v>
          </cell>
          <cell r="AE1258">
            <v>-39575.144583333335</v>
          </cell>
          <cell r="AF1258">
            <v>-44700.480416666665</v>
          </cell>
          <cell r="AG1258">
            <v>-49825.816250000003</v>
          </cell>
          <cell r="AH1258">
            <v>-54951.152083333342</v>
          </cell>
          <cell r="AI1258">
            <v>-57846.337500000001</v>
          </cell>
          <cell r="AJ1258">
            <v>-58511.372500000005</v>
          </cell>
          <cell r="AK1258">
            <v>-59176.407500000008</v>
          </cell>
          <cell r="AL1258">
            <v>-59841.442500000005</v>
          </cell>
          <cell r="AM1258">
            <v>-60506.477500000008</v>
          </cell>
          <cell r="AN1258">
            <v>-61171.512500000012</v>
          </cell>
          <cell r="AO1258">
            <v>-61504.030000000021</v>
          </cell>
          <cell r="AR1258" t="str">
            <v>50a</v>
          </cell>
        </row>
        <row r="1259">
          <cell r="R1259">
            <v>-99566.01</v>
          </cell>
          <cell r="S1259">
            <v>-99566.01</v>
          </cell>
          <cell r="T1259">
            <v>-111971.88</v>
          </cell>
          <cell r="U1259">
            <v>-111971.88</v>
          </cell>
          <cell r="V1259">
            <v>-111971.88</v>
          </cell>
          <cell r="W1259">
            <v>-100821.73</v>
          </cell>
          <cell r="X1259">
            <v>-94686.85</v>
          </cell>
          <cell r="Y1259">
            <v>-96704.72</v>
          </cell>
          <cell r="Z1259">
            <v>-108899.54</v>
          </cell>
          <cell r="AA1259">
            <v>-108899.54</v>
          </cell>
          <cell r="AB1259">
            <v>-108899.54</v>
          </cell>
          <cell r="AC1259">
            <v>-114898.26</v>
          </cell>
          <cell r="AD1259">
            <v>-79995.83</v>
          </cell>
          <cell r="AE1259">
            <v>-83027.289999999994</v>
          </cell>
          <cell r="AF1259">
            <v>-86028.130416666681</v>
          </cell>
          <cell r="AG1259">
            <v>-89195.983333333337</v>
          </cell>
          <cell r="AH1259">
            <v>-92561.468333333338</v>
          </cell>
          <cell r="AI1259">
            <v>-95227.310833333351</v>
          </cell>
          <cell r="AJ1259">
            <v>-96937.890833333353</v>
          </cell>
          <cell r="AK1259">
            <v>-98476.928750000006</v>
          </cell>
          <cell r="AL1259">
            <v>-100131.77458333333</v>
          </cell>
          <cell r="AM1259">
            <v>-101818.35041666665</v>
          </cell>
          <cell r="AN1259">
            <v>-103561.05208333331</v>
          </cell>
          <cell r="AO1259">
            <v>-105099.30958333334</v>
          </cell>
          <cell r="AR1259" t="str">
            <v>50b</v>
          </cell>
        </row>
        <row r="1260">
          <cell r="R1260">
            <v>-5223750</v>
          </cell>
          <cell r="S1260">
            <v>-6716250</v>
          </cell>
          <cell r="T1260">
            <v>-8208750</v>
          </cell>
          <cell r="U1260">
            <v>-746250</v>
          </cell>
          <cell r="V1260">
            <v>-2238750</v>
          </cell>
          <cell r="W1260">
            <v>-3731250</v>
          </cell>
          <cell r="X1260">
            <v>-5223750</v>
          </cell>
          <cell r="Y1260">
            <v>-6716250</v>
          </cell>
          <cell r="Z1260">
            <v>-8208750</v>
          </cell>
          <cell r="AA1260">
            <v>-746250</v>
          </cell>
          <cell r="AB1260">
            <v>-2238750</v>
          </cell>
          <cell r="AC1260">
            <v>-3731250</v>
          </cell>
          <cell r="AD1260">
            <v>-4477500</v>
          </cell>
          <cell r="AE1260">
            <v>-4477500</v>
          </cell>
          <cell r="AF1260">
            <v>-4477500</v>
          </cell>
          <cell r="AG1260">
            <v>-4477500</v>
          </cell>
          <cell r="AH1260">
            <v>-4477500</v>
          </cell>
          <cell r="AI1260">
            <v>-4477500</v>
          </cell>
          <cell r="AJ1260">
            <v>-4477500</v>
          </cell>
          <cell r="AK1260">
            <v>-4477500</v>
          </cell>
          <cell r="AL1260">
            <v>-4477500</v>
          </cell>
          <cell r="AM1260">
            <v>-4477500</v>
          </cell>
          <cell r="AN1260">
            <v>-4477500</v>
          </cell>
          <cell r="AO1260">
            <v>-4477500</v>
          </cell>
          <cell r="AR1260" t="str">
            <v>50a</v>
          </cell>
        </row>
        <row r="1261">
          <cell r="R1261">
            <v>-554895.86</v>
          </cell>
          <cell r="S1261">
            <v>-713437.53</v>
          </cell>
          <cell r="T1261">
            <v>-871979.2</v>
          </cell>
          <cell r="U1261">
            <v>-79270.87</v>
          </cell>
          <cell r="V1261">
            <v>-237812.54</v>
          </cell>
          <cell r="W1261">
            <v>-396354.21</v>
          </cell>
          <cell r="X1261">
            <v>-554895.88</v>
          </cell>
          <cell r="Y1261">
            <v>-713437.55</v>
          </cell>
          <cell r="Z1261">
            <v>-871979.22</v>
          </cell>
          <cell r="AA1261">
            <v>-79270.89</v>
          </cell>
          <cell r="AB1261">
            <v>-237812.56</v>
          </cell>
          <cell r="AC1261">
            <v>-396354.23</v>
          </cell>
          <cell r="AD1261">
            <v>-477826.99833333329</v>
          </cell>
          <cell r="AE1261">
            <v>-476946.20500000002</v>
          </cell>
          <cell r="AF1261">
            <v>-476065.41166666662</v>
          </cell>
          <cell r="AG1261">
            <v>-475625.0166666666</v>
          </cell>
          <cell r="AH1261">
            <v>-475625.02</v>
          </cell>
          <cell r="AI1261">
            <v>-475625.02333333343</v>
          </cell>
          <cell r="AJ1261">
            <v>-475625.02666666667</v>
          </cell>
          <cell r="AK1261">
            <v>-475625.03</v>
          </cell>
          <cell r="AL1261">
            <v>-475625.03333333338</v>
          </cell>
          <cell r="AM1261">
            <v>-475625.03666666662</v>
          </cell>
          <cell r="AN1261">
            <v>-475625.04</v>
          </cell>
          <cell r="AO1261">
            <v>-475625.04333333322</v>
          </cell>
          <cell r="AR1261" t="str">
            <v>50a</v>
          </cell>
        </row>
        <row r="1262">
          <cell r="R1262">
            <v>0</v>
          </cell>
          <cell r="S1262">
            <v>0</v>
          </cell>
          <cell r="T1262">
            <v>0</v>
          </cell>
          <cell r="U1262">
            <v>0</v>
          </cell>
          <cell r="V1262">
            <v>0</v>
          </cell>
          <cell r="W1262">
            <v>0</v>
          </cell>
          <cell r="X1262">
            <v>0</v>
          </cell>
          <cell r="Y1262">
            <v>0</v>
          </cell>
          <cell r="Z1262">
            <v>0</v>
          </cell>
          <cell r="AA1262">
            <v>0</v>
          </cell>
          <cell r="AB1262">
            <v>0</v>
          </cell>
          <cell r="AC1262">
            <v>0</v>
          </cell>
          <cell r="AD1262">
            <v>-981.93124999999998</v>
          </cell>
          <cell r="AE1262">
            <v>-327.31041666666664</v>
          </cell>
          <cell r="AF1262">
            <v>0</v>
          </cell>
          <cell r="AG1262">
            <v>0</v>
          </cell>
          <cell r="AH1262">
            <v>0</v>
          </cell>
          <cell r="AI1262">
            <v>0</v>
          </cell>
          <cell r="AJ1262">
            <v>0</v>
          </cell>
          <cell r="AK1262">
            <v>0</v>
          </cell>
          <cell r="AL1262">
            <v>0</v>
          </cell>
          <cell r="AM1262">
            <v>0</v>
          </cell>
          <cell r="AN1262">
            <v>0</v>
          </cell>
          <cell r="AO1262">
            <v>0</v>
          </cell>
          <cell r="AR1262" t="str">
            <v>50a</v>
          </cell>
        </row>
        <row r="1263">
          <cell r="R1263">
            <v>-7897500</v>
          </cell>
          <cell r="S1263">
            <v>-9652500</v>
          </cell>
          <cell r="T1263">
            <v>-877500</v>
          </cell>
          <cell r="U1263">
            <v>-2632500</v>
          </cell>
          <cell r="V1263">
            <v>-4387500</v>
          </cell>
          <cell r="W1263">
            <v>-6142500</v>
          </cell>
          <cell r="X1263">
            <v>-7897500</v>
          </cell>
          <cell r="Y1263">
            <v>-9652500</v>
          </cell>
          <cell r="Z1263">
            <v>-877500</v>
          </cell>
          <cell r="AA1263">
            <v>-2632500</v>
          </cell>
          <cell r="AB1263">
            <v>-4387500</v>
          </cell>
          <cell r="AC1263">
            <v>-6142500</v>
          </cell>
          <cell r="AD1263">
            <v>-5265000</v>
          </cell>
          <cell r="AE1263">
            <v>-5265000</v>
          </cell>
          <cell r="AF1263">
            <v>-5265000</v>
          </cell>
          <cell r="AG1263">
            <v>-5265000</v>
          </cell>
          <cell r="AH1263">
            <v>-5265000</v>
          </cell>
          <cell r="AI1263">
            <v>-5265000</v>
          </cell>
          <cell r="AJ1263">
            <v>-5265000</v>
          </cell>
          <cell r="AK1263">
            <v>-5265000</v>
          </cell>
          <cell r="AL1263">
            <v>-5265000</v>
          </cell>
          <cell r="AM1263">
            <v>-5265000</v>
          </cell>
          <cell r="AN1263">
            <v>-5265000</v>
          </cell>
          <cell r="AO1263">
            <v>-5265000</v>
          </cell>
          <cell r="AR1263" t="str">
            <v>50a</v>
          </cell>
        </row>
        <row r="1264">
          <cell r="R1264">
            <v>0</v>
          </cell>
          <cell r="S1264">
            <v>0</v>
          </cell>
          <cell r="T1264">
            <v>0</v>
          </cell>
          <cell r="U1264">
            <v>0</v>
          </cell>
          <cell r="V1264">
            <v>0</v>
          </cell>
          <cell r="W1264">
            <v>0</v>
          </cell>
          <cell r="X1264">
            <v>0</v>
          </cell>
          <cell r="Y1264">
            <v>0</v>
          </cell>
          <cell r="Z1264">
            <v>0</v>
          </cell>
          <cell r="AA1264">
            <v>0</v>
          </cell>
          <cell r="AB1264">
            <v>0</v>
          </cell>
          <cell r="AC1264">
            <v>0</v>
          </cell>
          <cell r="AD1264">
            <v>0</v>
          </cell>
          <cell r="AE1264">
            <v>0</v>
          </cell>
          <cell r="AF1264">
            <v>0</v>
          </cell>
          <cell r="AG1264">
            <v>0</v>
          </cell>
          <cell r="AH1264">
            <v>0</v>
          </cell>
          <cell r="AI1264">
            <v>0</v>
          </cell>
          <cell r="AJ1264">
            <v>0</v>
          </cell>
          <cell r="AK1264">
            <v>0</v>
          </cell>
          <cell r="AL1264">
            <v>0</v>
          </cell>
          <cell r="AM1264">
            <v>0</v>
          </cell>
          <cell r="AN1264">
            <v>0</v>
          </cell>
          <cell r="AO1264">
            <v>0</v>
          </cell>
          <cell r="AR1264" t="str">
            <v>50a</v>
          </cell>
        </row>
        <row r="1265">
          <cell r="R1265">
            <v>-4165416.7</v>
          </cell>
          <cell r="S1265">
            <v>-5831583.3700000001</v>
          </cell>
          <cell r="T1265">
            <v>-7497750.04</v>
          </cell>
          <cell r="U1265">
            <v>-9163916.7100000009</v>
          </cell>
          <cell r="V1265">
            <v>-833083.38</v>
          </cell>
          <cell r="W1265">
            <v>-2499250.0499999998</v>
          </cell>
          <cell r="X1265">
            <v>-4165416.72</v>
          </cell>
          <cell r="Y1265">
            <v>-5831583.3899999997</v>
          </cell>
          <cell r="Z1265">
            <v>-7497750.0599999996</v>
          </cell>
          <cell r="AA1265">
            <v>-9163916.7300000004</v>
          </cell>
          <cell r="AB1265">
            <v>-833083.4</v>
          </cell>
          <cell r="AC1265">
            <v>-2499250.0699999998</v>
          </cell>
          <cell r="AD1265">
            <v>-5009954.9299999988</v>
          </cell>
          <cell r="AE1265">
            <v>-5005372.9666666668</v>
          </cell>
          <cell r="AF1265">
            <v>-5000791.0033333329</v>
          </cell>
          <cell r="AG1265">
            <v>-4998500.0233333334</v>
          </cell>
          <cell r="AH1265">
            <v>-4998500.0266666664</v>
          </cell>
          <cell r="AI1265">
            <v>-4998500.03</v>
          </cell>
          <cell r="AJ1265">
            <v>-4998500.0333333332</v>
          </cell>
          <cell r="AK1265">
            <v>-4998500.0366666662</v>
          </cell>
          <cell r="AL1265">
            <v>-4998500.04</v>
          </cell>
          <cell r="AM1265">
            <v>-4998500.0433333339</v>
          </cell>
          <cell r="AN1265">
            <v>-4998500.0466666678</v>
          </cell>
          <cell r="AO1265">
            <v>-4998500.05</v>
          </cell>
          <cell r="AR1265" t="str">
            <v>50a</v>
          </cell>
        </row>
        <row r="1266">
          <cell r="R1266">
            <v>0</v>
          </cell>
          <cell r="S1266">
            <v>0</v>
          </cell>
          <cell r="T1266">
            <v>0</v>
          </cell>
          <cell r="U1266">
            <v>0</v>
          </cell>
          <cell r="V1266">
            <v>0</v>
          </cell>
          <cell r="W1266">
            <v>0</v>
          </cell>
          <cell r="X1266">
            <v>0</v>
          </cell>
          <cell r="Y1266">
            <v>0</v>
          </cell>
          <cell r="Z1266">
            <v>0</v>
          </cell>
          <cell r="AA1266">
            <v>0</v>
          </cell>
          <cell r="AB1266">
            <v>0</v>
          </cell>
          <cell r="AC1266">
            <v>0</v>
          </cell>
          <cell r="AD1266">
            <v>0</v>
          </cell>
          <cell r="AE1266">
            <v>0</v>
          </cell>
          <cell r="AF1266">
            <v>0</v>
          </cell>
          <cell r="AG1266">
            <v>0</v>
          </cell>
          <cell r="AH1266">
            <v>0</v>
          </cell>
          <cell r="AI1266">
            <v>0</v>
          </cell>
          <cell r="AJ1266">
            <v>0</v>
          </cell>
          <cell r="AK1266">
            <v>0</v>
          </cell>
          <cell r="AL1266">
            <v>0</v>
          </cell>
          <cell r="AM1266">
            <v>0</v>
          </cell>
          <cell r="AN1266">
            <v>0</v>
          </cell>
          <cell r="AO1266">
            <v>0</v>
          </cell>
          <cell r="AR1266" t="str">
            <v>50a</v>
          </cell>
        </row>
        <row r="1267">
          <cell r="R1267">
            <v>-1400000</v>
          </cell>
          <cell r="S1267">
            <v>-2800000</v>
          </cell>
          <cell r="T1267">
            <v>0</v>
          </cell>
          <cell r="U1267">
            <v>-1400000</v>
          </cell>
          <cell r="V1267">
            <v>-2800000</v>
          </cell>
          <cell r="W1267">
            <v>0</v>
          </cell>
          <cell r="X1267">
            <v>-1400000</v>
          </cell>
          <cell r="Y1267">
            <v>-2800000</v>
          </cell>
          <cell r="Z1267">
            <v>0</v>
          </cell>
          <cell r="AA1267">
            <v>-1400000</v>
          </cell>
          <cell r="AB1267">
            <v>-2800000</v>
          </cell>
          <cell r="AC1267">
            <v>0</v>
          </cell>
          <cell r="AD1267">
            <v>-1416945.8333333333</v>
          </cell>
          <cell r="AE1267">
            <v>-1410167.5</v>
          </cell>
          <cell r="AF1267">
            <v>-1403389.1666666667</v>
          </cell>
          <cell r="AG1267">
            <v>-1400000</v>
          </cell>
          <cell r="AH1267">
            <v>-1400000</v>
          </cell>
          <cell r="AI1267">
            <v>-1400000</v>
          </cell>
          <cell r="AJ1267">
            <v>-1400000</v>
          </cell>
          <cell r="AK1267">
            <v>-1400000</v>
          </cell>
          <cell r="AL1267">
            <v>-1400000</v>
          </cell>
          <cell r="AM1267">
            <v>-1400000</v>
          </cell>
          <cell r="AN1267">
            <v>-1400000</v>
          </cell>
          <cell r="AO1267">
            <v>-1400000</v>
          </cell>
          <cell r="AR1267" t="str">
            <v>50a</v>
          </cell>
        </row>
        <row r="1268">
          <cell r="R1268">
            <v>0</v>
          </cell>
          <cell r="S1268">
            <v>0</v>
          </cell>
          <cell r="T1268">
            <v>0</v>
          </cell>
          <cell r="U1268">
            <v>0</v>
          </cell>
          <cell r="V1268">
            <v>0</v>
          </cell>
          <cell r="W1268">
            <v>0</v>
          </cell>
          <cell r="X1268">
            <v>0</v>
          </cell>
          <cell r="Y1268">
            <v>0</v>
          </cell>
          <cell r="Z1268">
            <v>0</v>
          </cell>
          <cell r="AA1268">
            <v>0</v>
          </cell>
          <cell r="AB1268">
            <v>0</v>
          </cell>
          <cell r="AC1268">
            <v>0</v>
          </cell>
          <cell r="AD1268">
            <v>-580150.44333333324</v>
          </cell>
          <cell r="AE1268">
            <v>-526909.70624999993</v>
          </cell>
          <cell r="AF1268">
            <v>-456307.85833333334</v>
          </cell>
          <cell r="AG1268">
            <v>-368923.60125000001</v>
          </cell>
          <cell r="AH1268">
            <v>-316840.26833333337</v>
          </cell>
          <cell r="AI1268">
            <v>-299479.15791666671</v>
          </cell>
          <cell r="AJ1268">
            <v>-264756.9366666667</v>
          </cell>
          <cell r="AK1268">
            <v>-212673.60458333336</v>
          </cell>
          <cell r="AL1268">
            <v>-143229.16166666665</v>
          </cell>
          <cell r="AM1268">
            <v>-56423.607916666668</v>
          </cell>
          <cell r="AN1268">
            <v>-4340.2766666666666</v>
          </cell>
          <cell r="AO1268">
            <v>0</v>
          </cell>
          <cell r="AR1268" t="str">
            <v>50a</v>
          </cell>
        </row>
        <row r="1269">
          <cell r="R1269">
            <v>-2884583.37</v>
          </cell>
          <cell r="S1269">
            <v>-3461500.04</v>
          </cell>
          <cell r="T1269">
            <v>-576916.71</v>
          </cell>
          <cell r="U1269">
            <v>-1153833.3799999999</v>
          </cell>
          <cell r="V1269">
            <v>-1730750.05</v>
          </cell>
          <cell r="W1269">
            <v>-2307666.7200000002</v>
          </cell>
          <cell r="X1269">
            <v>-2884583.39</v>
          </cell>
          <cell r="Y1269">
            <v>-3461500.06</v>
          </cell>
          <cell r="Z1269">
            <v>-576916.73</v>
          </cell>
          <cell r="AA1269">
            <v>-1153833.3999999999</v>
          </cell>
          <cell r="AB1269">
            <v>-1730750.07</v>
          </cell>
          <cell r="AC1269">
            <v>-2307666.7400000002</v>
          </cell>
          <cell r="AD1269">
            <v>-1514406.2645833332</v>
          </cell>
          <cell r="AE1269">
            <v>-1778826.4066666665</v>
          </cell>
          <cell r="AF1269">
            <v>-1931068.3083333333</v>
          </cell>
          <cell r="AG1269">
            <v>-1947093.7749999997</v>
          </cell>
          <cell r="AH1269">
            <v>-1963119.2416666665</v>
          </cell>
          <cell r="AI1269">
            <v>-1979144.7083333333</v>
          </cell>
          <cell r="AJ1269">
            <v>-1995170.1749999998</v>
          </cell>
          <cell r="AK1269">
            <v>-2011195.6416666668</v>
          </cell>
          <cell r="AL1269">
            <v>-2019208.3766666667</v>
          </cell>
          <cell r="AM1269">
            <v>-2019208.38</v>
          </cell>
          <cell r="AN1269">
            <v>-2019208.3833333331</v>
          </cell>
          <cell r="AO1269">
            <v>-2019208.3866666667</v>
          </cell>
          <cell r="AR1269" t="str">
            <v>50a</v>
          </cell>
        </row>
        <row r="1270">
          <cell r="R1270">
            <v>-497250</v>
          </cell>
          <cell r="S1270">
            <v>-596700</v>
          </cell>
          <cell r="T1270">
            <v>-99450</v>
          </cell>
          <cell r="U1270">
            <v>-198900</v>
          </cell>
          <cell r="V1270">
            <v>-298350</v>
          </cell>
          <cell r="W1270">
            <v>-397800</v>
          </cell>
          <cell r="X1270">
            <v>-497250</v>
          </cell>
          <cell r="Y1270">
            <v>-596700</v>
          </cell>
          <cell r="Z1270">
            <v>-99450</v>
          </cell>
          <cell r="AA1270">
            <v>-198900</v>
          </cell>
          <cell r="AB1270">
            <v>-298350</v>
          </cell>
          <cell r="AC1270">
            <v>-397800</v>
          </cell>
          <cell r="AD1270">
            <v>-261056.25</v>
          </cell>
          <cell r="AE1270">
            <v>-306637.5</v>
          </cell>
          <cell r="AF1270">
            <v>-332881.25</v>
          </cell>
          <cell r="AG1270">
            <v>-335643.75</v>
          </cell>
          <cell r="AH1270">
            <v>-338406.25</v>
          </cell>
          <cell r="AI1270">
            <v>-341168.75</v>
          </cell>
          <cell r="AJ1270">
            <v>-343931.25</v>
          </cell>
          <cell r="AK1270">
            <v>-346693.75</v>
          </cell>
          <cell r="AL1270">
            <v>-348075</v>
          </cell>
          <cell r="AM1270">
            <v>-348075</v>
          </cell>
          <cell r="AN1270">
            <v>-348075</v>
          </cell>
          <cell r="AO1270">
            <v>-348075</v>
          </cell>
          <cell r="AR1270" t="str">
            <v>50a</v>
          </cell>
        </row>
        <row r="1271">
          <cell r="X1271">
            <v>-179444.44</v>
          </cell>
          <cell r="Y1271">
            <v>-506666.66</v>
          </cell>
          <cell r="Z1271">
            <v>-823333.33</v>
          </cell>
          <cell r="AA1271">
            <v>-223833.33</v>
          </cell>
          <cell r="AB1271">
            <v>-618833.32999999996</v>
          </cell>
          <cell r="AC1271">
            <v>-1027000</v>
          </cell>
          <cell r="AI1271">
            <v>0</v>
          </cell>
          <cell r="AJ1271">
            <v>-7476.8516666666665</v>
          </cell>
          <cell r="AK1271">
            <v>-36064.814166666671</v>
          </cell>
          <cell r="AL1271">
            <v>-91481.480416666658</v>
          </cell>
          <cell r="AM1271">
            <v>-135113.42458333334</v>
          </cell>
          <cell r="AN1271">
            <v>-170224.53541666668</v>
          </cell>
          <cell r="AO1271">
            <v>-238800.92416666666</v>
          </cell>
          <cell r="AR1271" t="str">
            <v>50a</v>
          </cell>
        </row>
        <row r="1272">
          <cell r="R1272">
            <v>0</v>
          </cell>
          <cell r="S1272">
            <v>0</v>
          </cell>
          <cell r="T1272">
            <v>0</v>
          </cell>
          <cell r="U1272">
            <v>0</v>
          </cell>
          <cell r="V1272">
            <v>0</v>
          </cell>
          <cell r="W1272">
            <v>0</v>
          </cell>
          <cell r="X1272">
            <v>0</v>
          </cell>
          <cell r="Y1272">
            <v>0</v>
          </cell>
          <cell r="Z1272">
            <v>0</v>
          </cell>
          <cell r="AA1272">
            <v>0</v>
          </cell>
          <cell r="AB1272">
            <v>0</v>
          </cell>
          <cell r="AC1272">
            <v>0</v>
          </cell>
          <cell r="AD1272">
            <v>-3041.3274999999999</v>
          </cell>
          <cell r="AE1272">
            <v>-3041.3274999999999</v>
          </cell>
          <cell r="AF1272">
            <v>-3041.3274999999999</v>
          </cell>
          <cell r="AG1272">
            <v>-3041.3274999999999</v>
          </cell>
          <cell r="AH1272">
            <v>-1413.3245833333333</v>
          </cell>
          <cell r="AI1272">
            <v>339.29375000000005</v>
          </cell>
          <cell r="AJ1272">
            <v>622.84125000000006</v>
          </cell>
          <cell r="AK1272">
            <v>684.05166666666673</v>
          </cell>
          <cell r="AL1272">
            <v>488.60833333333335</v>
          </cell>
          <cell r="AM1272">
            <v>293.16500000000002</v>
          </cell>
          <cell r="AN1272">
            <v>97.721666666666678</v>
          </cell>
          <cell r="AO1272">
            <v>0</v>
          </cell>
          <cell r="AR1272" t="str">
            <v>50b</v>
          </cell>
        </row>
        <row r="1273">
          <cell r="R1273">
            <v>0</v>
          </cell>
          <cell r="S1273">
            <v>0</v>
          </cell>
          <cell r="T1273">
            <v>0</v>
          </cell>
          <cell r="U1273">
            <v>0</v>
          </cell>
          <cell r="V1273">
            <v>0</v>
          </cell>
          <cell r="W1273">
            <v>0</v>
          </cell>
          <cell r="X1273">
            <v>0</v>
          </cell>
          <cell r="Y1273">
            <v>0</v>
          </cell>
          <cell r="Z1273">
            <v>0</v>
          </cell>
          <cell r="AA1273">
            <v>0</v>
          </cell>
          <cell r="AB1273">
            <v>0</v>
          </cell>
          <cell r="AC1273">
            <v>0</v>
          </cell>
          <cell r="AD1273">
            <v>-17096.865416666667</v>
          </cell>
          <cell r="AE1273">
            <v>-16917.267083333336</v>
          </cell>
          <cell r="AF1273">
            <v>-16729.681250000001</v>
          </cell>
          <cell r="AG1273">
            <v>-15336.709166666667</v>
          </cell>
          <cell r="AH1273">
            <v>-13925.986666666666</v>
          </cell>
          <cell r="AI1273">
            <v>-12230.053749999999</v>
          </cell>
          <cell r="AJ1273">
            <v>-9440.0070833333339</v>
          </cell>
          <cell r="AK1273">
            <v>-7105.5016666666661</v>
          </cell>
          <cell r="AL1273">
            <v>-4898.3829166666674</v>
          </cell>
          <cell r="AM1273">
            <v>-2734.9791666666665</v>
          </cell>
          <cell r="AN1273">
            <v>-824.92291666666677</v>
          </cell>
          <cell r="AO1273">
            <v>0</v>
          </cell>
        </row>
        <row r="1274">
          <cell r="R1274">
            <v>-840750</v>
          </cell>
          <cell r="S1274">
            <v>-1261125</v>
          </cell>
          <cell r="T1274">
            <v>-1681500</v>
          </cell>
          <cell r="U1274">
            <v>-2101875</v>
          </cell>
          <cell r="V1274">
            <v>-2522250</v>
          </cell>
          <cell r="W1274">
            <v>-420375</v>
          </cell>
          <cell r="X1274">
            <v>-840750</v>
          </cell>
          <cell r="Y1274">
            <v>-1261125</v>
          </cell>
          <cell r="Z1274">
            <v>-1681500</v>
          </cell>
          <cell r="AA1274">
            <v>-2101875</v>
          </cell>
          <cell r="AB1274">
            <v>-2522250</v>
          </cell>
          <cell r="AC1274">
            <v>-420375</v>
          </cell>
          <cell r="AD1274">
            <v>-784700</v>
          </cell>
          <cell r="AE1274">
            <v>-872278.125</v>
          </cell>
          <cell r="AF1274">
            <v>-994887.5</v>
          </cell>
          <cell r="AG1274">
            <v>-1152528.125</v>
          </cell>
          <cell r="AH1274">
            <v>-1345200</v>
          </cell>
          <cell r="AI1274">
            <v>-1452045.3125</v>
          </cell>
          <cell r="AJ1274">
            <v>-1455548.4375</v>
          </cell>
          <cell r="AK1274">
            <v>-1459051.5625</v>
          </cell>
          <cell r="AL1274">
            <v>-1462554.6875</v>
          </cell>
          <cell r="AM1274">
            <v>-1466057.8125</v>
          </cell>
          <cell r="AN1274">
            <v>-1469560.9375</v>
          </cell>
          <cell r="AO1274">
            <v>-1471312.5</v>
          </cell>
          <cell r="AR1274" t="str">
            <v>50a</v>
          </cell>
        </row>
        <row r="1275">
          <cell r="R1275">
            <v>0</v>
          </cell>
          <cell r="S1275">
            <v>0</v>
          </cell>
          <cell r="T1275">
            <v>0</v>
          </cell>
          <cell r="U1275">
            <v>0</v>
          </cell>
          <cell r="V1275">
            <v>0</v>
          </cell>
          <cell r="W1275">
            <v>0</v>
          </cell>
          <cell r="X1275">
            <v>0</v>
          </cell>
          <cell r="Y1275">
            <v>0</v>
          </cell>
          <cell r="Z1275">
            <v>0</v>
          </cell>
          <cell r="AA1275">
            <v>0</v>
          </cell>
          <cell r="AB1275">
            <v>0</v>
          </cell>
          <cell r="AC1275">
            <v>0</v>
          </cell>
          <cell r="AD1275">
            <v>0</v>
          </cell>
          <cell r="AE1275">
            <v>0</v>
          </cell>
          <cell r="AF1275">
            <v>0</v>
          </cell>
          <cell r="AG1275">
            <v>0</v>
          </cell>
          <cell r="AH1275">
            <v>0</v>
          </cell>
          <cell r="AI1275">
            <v>0</v>
          </cell>
          <cell r="AJ1275">
            <v>0</v>
          </cell>
          <cell r="AK1275">
            <v>0</v>
          </cell>
          <cell r="AL1275">
            <v>0</v>
          </cell>
          <cell r="AM1275">
            <v>0</v>
          </cell>
          <cell r="AN1275">
            <v>0</v>
          </cell>
          <cell r="AO1275">
            <v>0</v>
          </cell>
          <cell r="AR1275" t="str">
            <v>50a</v>
          </cell>
        </row>
        <row r="1276">
          <cell r="R1276">
            <v>0</v>
          </cell>
          <cell r="S1276">
            <v>0</v>
          </cell>
          <cell r="T1276">
            <v>0</v>
          </cell>
          <cell r="U1276">
            <v>0</v>
          </cell>
          <cell r="V1276">
            <v>0</v>
          </cell>
          <cell r="W1276">
            <v>0</v>
          </cell>
          <cell r="X1276">
            <v>0</v>
          </cell>
          <cell r="Y1276">
            <v>0</v>
          </cell>
          <cell r="Z1276">
            <v>0</v>
          </cell>
          <cell r="AA1276">
            <v>0</v>
          </cell>
          <cell r="AB1276">
            <v>0</v>
          </cell>
          <cell r="AC1276">
            <v>0</v>
          </cell>
          <cell r="AD1276">
            <v>-937549.89</v>
          </cell>
          <cell r="AE1276">
            <v>-810166.47916666663</v>
          </cell>
          <cell r="AF1276">
            <v>-717686.82</v>
          </cell>
          <cell r="AG1276">
            <v>-597003.43749999988</v>
          </cell>
          <cell r="AH1276">
            <v>-475674.71416666667</v>
          </cell>
          <cell r="AI1276">
            <v>-383177.59416666668</v>
          </cell>
          <cell r="AJ1276">
            <v>-276584.28416666668</v>
          </cell>
          <cell r="AK1276">
            <v>-169363.09416666665</v>
          </cell>
          <cell r="AL1276">
            <v>-61400.297083333331</v>
          </cell>
          <cell r="AM1276">
            <v>0</v>
          </cell>
          <cell r="AN1276">
            <v>0</v>
          </cell>
          <cell r="AO1276">
            <v>0</v>
          </cell>
          <cell r="AR1276" t="str">
            <v>50a</v>
          </cell>
        </row>
        <row r="1277">
          <cell r="R1277">
            <v>-225448.76</v>
          </cell>
          <cell r="S1277">
            <v>-381740.94</v>
          </cell>
          <cell r="T1277">
            <v>-423197.52</v>
          </cell>
          <cell r="U1277">
            <v>-268627.09999999998</v>
          </cell>
          <cell r="V1277">
            <v>-379484.45</v>
          </cell>
          <cell r="W1277">
            <v>-63856.62</v>
          </cell>
          <cell r="X1277">
            <v>-51240.11</v>
          </cell>
          <cell r="Y1277">
            <v>-57986.93</v>
          </cell>
          <cell r="Z1277">
            <v>-407830.9</v>
          </cell>
          <cell r="AA1277">
            <v>-433782.6</v>
          </cell>
          <cell r="AB1277">
            <v>-46906.23</v>
          </cell>
          <cell r="AC1277">
            <v>-132047.13</v>
          </cell>
          <cell r="AD1277">
            <v>-194285.25041666671</v>
          </cell>
          <cell r="AE1277">
            <v>-229203.38875000001</v>
          </cell>
          <cell r="AF1277">
            <v>-254790.94625000004</v>
          </cell>
          <cell r="AG1277">
            <v>-258389.34708333333</v>
          </cell>
          <cell r="AH1277">
            <v>-259440.79416666669</v>
          </cell>
          <cell r="AI1277">
            <v>-265258.20875000005</v>
          </cell>
          <cell r="AJ1277">
            <v>-271179.63250000007</v>
          </cell>
          <cell r="AK1277">
            <v>-264645.40125000005</v>
          </cell>
          <cell r="AL1277">
            <v>-234235.35250000004</v>
          </cell>
          <cell r="AM1277">
            <v>-215711.72916666666</v>
          </cell>
          <cell r="AN1277">
            <v>-222204.4279166667</v>
          </cell>
          <cell r="AO1277">
            <v>-232729.77375000002</v>
          </cell>
          <cell r="AR1277" t="str">
            <v>50a</v>
          </cell>
        </row>
        <row r="1278">
          <cell r="R1278">
            <v>-167985.82</v>
          </cell>
          <cell r="S1278">
            <v>-345754.2</v>
          </cell>
          <cell r="T1278">
            <v>-351062.54</v>
          </cell>
          <cell r="U1278">
            <v>-339990.86</v>
          </cell>
          <cell r="V1278">
            <v>-351857.04</v>
          </cell>
          <cell r="W1278">
            <v>-151017.54999999999</v>
          </cell>
          <cell r="X1278">
            <v>-152261.93</v>
          </cell>
          <cell r="Y1278">
            <v>-150719.60999999999</v>
          </cell>
          <cell r="Z1278">
            <v>-350944.3</v>
          </cell>
          <cell r="AA1278">
            <v>-347177.71</v>
          </cell>
          <cell r="AB1278">
            <v>-147569.95000000001</v>
          </cell>
          <cell r="AC1278">
            <v>-157291.41</v>
          </cell>
          <cell r="AD1278">
            <v>-112703.20874999999</v>
          </cell>
          <cell r="AE1278">
            <v>-136164.36458333334</v>
          </cell>
          <cell r="AF1278">
            <v>-158954.55916666667</v>
          </cell>
          <cell r="AG1278">
            <v>-173325.78750000001</v>
          </cell>
          <cell r="AH1278">
            <v>-187435.62916666665</v>
          </cell>
          <cell r="AI1278">
            <v>-201577.89791666667</v>
          </cell>
          <cell r="AJ1278">
            <v>-215402.81916666662</v>
          </cell>
          <cell r="AK1278">
            <v>-221415.47041666662</v>
          </cell>
          <cell r="AL1278">
            <v>-214474.73458333334</v>
          </cell>
          <cell r="AM1278">
            <v>-215158.82166666663</v>
          </cell>
          <cell r="AN1278">
            <v>-229125.04874999999</v>
          </cell>
          <cell r="AO1278">
            <v>-243756.34124999997</v>
          </cell>
          <cell r="AR1278" t="str">
            <v>50a</v>
          </cell>
        </row>
        <row r="1279">
          <cell r="R1279">
            <v>-42699.27</v>
          </cell>
          <cell r="S1279">
            <v>-40012.67</v>
          </cell>
          <cell r="T1279">
            <v>-38397.620000000003</v>
          </cell>
          <cell r="U1279">
            <v>-59182.64</v>
          </cell>
          <cell r="V1279">
            <v>-17164.38</v>
          </cell>
          <cell r="W1279">
            <v>-38296.980000000003</v>
          </cell>
          <cell r="X1279">
            <v>-58531.53</v>
          </cell>
          <cell r="Y1279">
            <v>-62516.55</v>
          </cell>
          <cell r="Z1279">
            <v>-49592.1</v>
          </cell>
          <cell r="AA1279">
            <v>-30864.17</v>
          </cell>
          <cell r="AB1279">
            <v>-32631.35</v>
          </cell>
          <cell r="AC1279">
            <v>-25417.1</v>
          </cell>
          <cell r="AD1279">
            <v>-29194.03125</v>
          </cell>
          <cell r="AE1279">
            <v>-34289.018750000003</v>
          </cell>
          <cell r="AF1279">
            <v>-38617.963750000003</v>
          </cell>
          <cell r="AG1279">
            <v>-41301.175416666665</v>
          </cell>
          <cell r="AH1279">
            <v>-41919.640416666669</v>
          </cell>
          <cell r="AI1279">
            <v>-42032.220833333333</v>
          </cell>
          <cell r="AJ1279">
            <v>-43152.759166666663</v>
          </cell>
          <cell r="AK1279">
            <v>-45001.265416666662</v>
          </cell>
          <cell r="AL1279">
            <v>-47214.64916666667</v>
          </cell>
          <cell r="AM1279">
            <v>-46838.1175</v>
          </cell>
          <cell r="AN1279">
            <v>-45498.39666666666</v>
          </cell>
          <cell r="AO1279">
            <v>-43494.02208333333</v>
          </cell>
          <cell r="AR1279" t="str">
            <v>50a</v>
          </cell>
        </row>
        <row r="1280">
          <cell r="R1280">
            <v>0</v>
          </cell>
          <cell r="S1280">
            <v>0</v>
          </cell>
          <cell r="T1280">
            <v>0</v>
          </cell>
          <cell r="U1280">
            <v>0</v>
          </cell>
          <cell r="V1280">
            <v>0</v>
          </cell>
          <cell r="W1280">
            <v>0</v>
          </cell>
          <cell r="X1280">
            <v>0</v>
          </cell>
          <cell r="Y1280">
            <v>0</v>
          </cell>
          <cell r="Z1280">
            <v>0</v>
          </cell>
          <cell r="AA1280">
            <v>0</v>
          </cell>
          <cell r="AB1280">
            <v>0</v>
          </cell>
          <cell r="AC1280">
            <v>0</v>
          </cell>
          <cell r="AD1280">
            <v>0</v>
          </cell>
          <cell r="AE1280">
            <v>0</v>
          </cell>
          <cell r="AF1280">
            <v>0</v>
          </cell>
          <cell r="AG1280">
            <v>0</v>
          </cell>
          <cell r="AH1280">
            <v>0</v>
          </cell>
          <cell r="AI1280">
            <v>0</v>
          </cell>
          <cell r="AJ1280">
            <v>0</v>
          </cell>
          <cell r="AK1280">
            <v>0</v>
          </cell>
          <cell r="AL1280">
            <v>0</v>
          </cell>
          <cell r="AM1280">
            <v>0</v>
          </cell>
          <cell r="AN1280">
            <v>0</v>
          </cell>
          <cell r="AO1280">
            <v>0</v>
          </cell>
          <cell r="AR1280" t="str">
            <v>50a</v>
          </cell>
        </row>
        <row r="1281">
          <cell r="R1281">
            <v>0</v>
          </cell>
          <cell r="S1281">
            <v>0</v>
          </cell>
          <cell r="T1281">
            <v>0</v>
          </cell>
          <cell r="U1281">
            <v>0</v>
          </cell>
          <cell r="V1281">
            <v>293</v>
          </cell>
          <cell r="W1281">
            <v>586</v>
          </cell>
          <cell r="X1281">
            <v>0</v>
          </cell>
          <cell r="Y1281">
            <v>0</v>
          </cell>
          <cell r="Z1281">
            <v>0</v>
          </cell>
          <cell r="AA1281">
            <v>0</v>
          </cell>
          <cell r="AB1281">
            <v>0</v>
          </cell>
          <cell r="AC1281">
            <v>0</v>
          </cell>
          <cell r="AD1281">
            <v>871.33583333333343</v>
          </cell>
          <cell r="AE1281">
            <v>809.48916666666673</v>
          </cell>
          <cell r="AF1281">
            <v>700.79041666666672</v>
          </cell>
          <cell r="AG1281">
            <v>527.19583333333333</v>
          </cell>
          <cell r="AH1281">
            <v>335.74083333333334</v>
          </cell>
          <cell r="AI1281">
            <v>156.67750000000001</v>
          </cell>
          <cell r="AJ1281">
            <v>73.25</v>
          </cell>
          <cell r="AK1281">
            <v>73.25</v>
          </cell>
          <cell r="AL1281">
            <v>73.25</v>
          </cell>
          <cell r="AM1281">
            <v>73.25</v>
          </cell>
          <cell r="AN1281">
            <v>73.25</v>
          </cell>
          <cell r="AO1281">
            <v>73.25</v>
          </cell>
          <cell r="AR1281" t="str">
            <v>50b</v>
          </cell>
        </row>
        <row r="1282">
          <cell r="R1282">
            <v>0</v>
          </cell>
          <cell r="S1282">
            <v>0</v>
          </cell>
          <cell r="T1282">
            <v>0</v>
          </cell>
          <cell r="U1282">
            <v>0</v>
          </cell>
          <cell r="V1282">
            <v>0</v>
          </cell>
          <cell r="W1282">
            <v>0</v>
          </cell>
          <cell r="X1282">
            <v>0</v>
          </cell>
          <cell r="Y1282">
            <v>0</v>
          </cell>
          <cell r="Z1282">
            <v>0</v>
          </cell>
          <cell r="AA1282">
            <v>0</v>
          </cell>
          <cell r="AB1282">
            <v>0</v>
          </cell>
          <cell r="AC1282">
            <v>0</v>
          </cell>
          <cell r="AD1282">
            <v>0</v>
          </cell>
          <cell r="AE1282">
            <v>0</v>
          </cell>
          <cell r="AF1282">
            <v>0</v>
          </cell>
          <cell r="AG1282">
            <v>0</v>
          </cell>
          <cell r="AH1282">
            <v>0</v>
          </cell>
          <cell r="AI1282">
            <v>0</v>
          </cell>
          <cell r="AJ1282">
            <v>0</v>
          </cell>
          <cell r="AK1282">
            <v>0</v>
          </cell>
          <cell r="AL1282">
            <v>0</v>
          </cell>
          <cell r="AM1282">
            <v>0</v>
          </cell>
          <cell r="AN1282">
            <v>0</v>
          </cell>
          <cell r="AO1282">
            <v>0</v>
          </cell>
          <cell r="AR1282" t="str">
            <v>50a</v>
          </cell>
        </row>
        <row r="1283">
          <cell r="R1283">
            <v>0</v>
          </cell>
          <cell r="S1283">
            <v>0</v>
          </cell>
          <cell r="T1283">
            <v>0</v>
          </cell>
          <cell r="U1283">
            <v>0</v>
          </cell>
          <cell r="V1283">
            <v>0</v>
          </cell>
          <cell r="W1283">
            <v>0</v>
          </cell>
          <cell r="X1283">
            <v>0</v>
          </cell>
          <cell r="Y1283">
            <v>0</v>
          </cell>
          <cell r="Z1283">
            <v>0</v>
          </cell>
          <cell r="AA1283">
            <v>0</v>
          </cell>
          <cell r="AB1283">
            <v>0</v>
          </cell>
          <cell r="AC1283">
            <v>0</v>
          </cell>
          <cell r="AD1283">
            <v>0</v>
          </cell>
          <cell r="AE1283">
            <v>0</v>
          </cell>
          <cell r="AF1283">
            <v>0</v>
          </cell>
          <cell r="AG1283">
            <v>0</v>
          </cell>
          <cell r="AH1283">
            <v>0</v>
          </cell>
          <cell r="AI1283">
            <v>0</v>
          </cell>
          <cell r="AJ1283">
            <v>0</v>
          </cell>
          <cell r="AK1283">
            <v>0</v>
          </cell>
          <cell r="AL1283">
            <v>0</v>
          </cell>
          <cell r="AM1283">
            <v>0</v>
          </cell>
          <cell r="AN1283">
            <v>0</v>
          </cell>
          <cell r="AO1283">
            <v>0</v>
          </cell>
          <cell r="AR1283" t="str">
            <v>50a</v>
          </cell>
        </row>
        <row r="1284">
          <cell r="R1284">
            <v>0</v>
          </cell>
          <cell r="S1284">
            <v>0</v>
          </cell>
          <cell r="T1284">
            <v>0</v>
          </cell>
          <cell r="U1284">
            <v>0</v>
          </cell>
          <cell r="V1284">
            <v>0</v>
          </cell>
          <cell r="W1284">
            <v>0</v>
          </cell>
          <cell r="X1284">
            <v>0</v>
          </cell>
          <cell r="Y1284">
            <v>0</v>
          </cell>
          <cell r="Z1284">
            <v>0</v>
          </cell>
          <cell r="AA1284">
            <v>0</v>
          </cell>
          <cell r="AB1284">
            <v>0</v>
          </cell>
          <cell r="AC1284">
            <v>0</v>
          </cell>
          <cell r="AD1284">
            <v>0</v>
          </cell>
          <cell r="AE1284">
            <v>0</v>
          </cell>
          <cell r="AF1284">
            <v>0</v>
          </cell>
          <cell r="AG1284">
            <v>0</v>
          </cell>
          <cell r="AH1284">
            <v>0</v>
          </cell>
          <cell r="AI1284">
            <v>0</v>
          </cell>
          <cell r="AJ1284">
            <v>0</v>
          </cell>
          <cell r="AK1284">
            <v>0</v>
          </cell>
          <cell r="AL1284">
            <v>0</v>
          </cell>
          <cell r="AM1284">
            <v>0</v>
          </cell>
          <cell r="AN1284">
            <v>0</v>
          </cell>
          <cell r="AO1284">
            <v>0</v>
          </cell>
          <cell r="AR1284" t="str">
            <v>50a</v>
          </cell>
        </row>
        <row r="1285">
          <cell r="Z1285">
            <v>-700000</v>
          </cell>
          <cell r="AA1285">
            <v>-700000</v>
          </cell>
          <cell r="AB1285">
            <v>-700000</v>
          </cell>
          <cell r="AC1285">
            <v>-700000</v>
          </cell>
          <cell r="AK1285">
            <v>0</v>
          </cell>
          <cell r="AL1285">
            <v>-29166.666666666668</v>
          </cell>
          <cell r="AM1285">
            <v>-87500</v>
          </cell>
          <cell r="AN1285">
            <v>-145833.33333333334</v>
          </cell>
          <cell r="AO1285">
            <v>-204166.66666666666</v>
          </cell>
          <cell r="AR1285" t="str">
            <v>50b</v>
          </cell>
        </row>
        <row r="1286">
          <cell r="AB1286">
            <v>-450408.67</v>
          </cell>
          <cell r="AC1286">
            <v>-450408.67</v>
          </cell>
          <cell r="AN1286">
            <v>-18767.027916666666</v>
          </cell>
          <cell r="AO1286">
            <v>-56301.083749999998</v>
          </cell>
          <cell r="AR1286" t="str">
            <v>50b</v>
          </cell>
        </row>
        <row r="1287">
          <cell r="AC1287">
            <v>-37547.620000000003</v>
          </cell>
          <cell r="AO1287">
            <v>-1564.4841666666669</v>
          </cell>
          <cell r="AR1287" t="str">
            <v>50b</v>
          </cell>
        </row>
        <row r="1288">
          <cell r="R1288">
            <v>-130769.23</v>
          </cell>
          <cell r="S1288">
            <v>-130769.23</v>
          </cell>
          <cell r="T1288">
            <v>0</v>
          </cell>
          <cell r="U1288">
            <v>0</v>
          </cell>
          <cell r="V1288">
            <v>0</v>
          </cell>
          <cell r="W1288">
            <v>0</v>
          </cell>
          <cell r="X1288">
            <v>0</v>
          </cell>
          <cell r="Y1288">
            <v>0</v>
          </cell>
          <cell r="Z1288">
            <v>0</v>
          </cell>
          <cell r="AA1288">
            <v>0</v>
          </cell>
          <cell r="AB1288">
            <v>0</v>
          </cell>
          <cell r="AC1288">
            <v>0</v>
          </cell>
          <cell r="AD1288">
            <v>-16346.153749999999</v>
          </cell>
          <cell r="AE1288">
            <v>-27243.589583333334</v>
          </cell>
          <cell r="AF1288">
            <v>-32692.307499999999</v>
          </cell>
          <cell r="AG1288">
            <v>-32692.307499999999</v>
          </cell>
          <cell r="AH1288">
            <v>-32692.307499999999</v>
          </cell>
          <cell r="AI1288">
            <v>-32692.307499999999</v>
          </cell>
          <cell r="AJ1288">
            <v>-32692.307499999999</v>
          </cell>
          <cell r="AK1288">
            <v>-32692.307499999999</v>
          </cell>
          <cell r="AL1288">
            <v>-32692.307499999999</v>
          </cell>
          <cell r="AM1288">
            <v>-32692.307499999999</v>
          </cell>
          <cell r="AN1288">
            <v>-32692.307499999999</v>
          </cell>
          <cell r="AO1288">
            <v>-27243.589583333334</v>
          </cell>
          <cell r="AR1288" t="str">
            <v>50a</v>
          </cell>
        </row>
        <row r="1289">
          <cell r="R1289">
            <v>0</v>
          </cell>
          <cell r="S1289">
            <v>0</v>
          </cell>
          <cell r="T1289">
            <v>0</v>
          </cell>
          <cell r="U1289">
            <v>0</v>
          </cell>
          <cell r="V1289">
            <v>0</v>
          </cell>
          <cell r="W1289">
            <v>0</v>
          </cell>
          <cell r="X1289">
            <v>0</v>
          </cell>
          <cell r="Y1289">
            <v>0</v>
          </cell>
          <cell r="Z1289">
            <v>0</v>
          </cell>
          <cell r="AA1289">
            <v>0</v>
          </cell>
          <cell r="AB1289">
            <v>0</v>
          </cell>
          <cell r="AC1289">
            <v>0</v>
          </cell>
          <cell r="AD1289">
            <v>0</v>
          </cell>
          <cell r="AE1289">
            <v>0</v>
          </cell>
          <cell r="AF1289">
            <v>0</v>
          </cell>
          <cell r="AG1289">
            <v>0</v>
          </cell>
          <cell r="AH1289">
            <v>0</v>
          </cell>
          <cell r="AI1289">
            <v>0</v>
          </cell>
          <cell r="AJ1289">
            <v>0</v>
          </cell>
          <cell r="AK1289">
            <v>0</v>
          </cell>
          <cell r="AL1289">
            <v>0</v>
          </cell>
          <cell r="AM1289">
            <v>0</v>
          </cell>
          <cell r="AN1289">
            <v>0</v>
          </cell>
          <cell r="AO1289">
            <v>0</v>
          </cell>
          <cell r="AR1289" t="str">
            <v>50b</v>
          </cell>
        </row>
        <row r="1290">
          <cell r="R1290">
            <v>0</v>
          </cell>
          <cell r="S1290">
            <v>0</v>
          </cell>
          <cell r="T1290">
            <v>0</v>
          </cell>
          <cell r="U1290">
            <v>0</v>
          </cell>
          <cell r="V1290">
            <v>0</v>
          </cell>
          <cell r="W1290">
            <v>0</v>
          </cell>
          <cell r="X1290">
            <v>0</v>
          </cell>
          <cell r="Y1290">
            <v>0</v>
          </cell>
          <cell r="Z1290">
            <v>0</v>
          </cell>
          <cell r="AA1290">
            <v>0</v>
          </cell>
          <cell r="AB1290">
            <v>0</v>
          </cell>
          <cell r="AC1290">
            <v>0</v>
          </cell>
          <cell r="AD1290">
            <v>0</v>
          </cell>
          <cell r="AE1290">
            <v>0</v>
          </cell>
          <cell r="AF1290">
            <v>0</v>
          </cell>
          <cell r="AG1290">
            <v>0</v>
          </cell>
          <cell r="AH1290">
            <v>0</v>
          </cell>
          <cell r="AI1290">
            <v>0</v>
          </cell>
          <cell r="AJ1290">
            <v>0</v>
          </cell>
          <cell r="AK1290">
            <v>0</v>
          </cell>
          <cell r="AL1290">
            <v>0</v>
          </cell>
          <cell r="AM1290">
            <v>0</v>
          </cell>
          <cell r="AN1290">
            <v>0</v>
          </cell>
          <cell r="AO1290">
            <v>0</v>
          </cell>
          <cell r="AR1290" t="str">
            <v>50a</v>
          </cell>
        </row>
        <row r="1291">
          <cell r="R1291">
            <v>0</v>
          </cell>
          <cell r="S1291">
            <v>0</v>
          </cell>
          <cell r="T1291">
            <v>0</v>
          </cell>
          <cell r="U1291">
            <v>0</v>
          </cell>
          <cell r="V1291">
            <v>0</v>
          </cell>
          <cell r="W1291">
            <v>0</v>
          </cell>
          <cell r="X1291">
            <v>0</v>
          </cell>
          <cell r="Y1291">
            <v>0</v>
          </cell>
          <cell r="Z1291">
            <v>0</v>
          </cell>
          <cell r="AA1291">
            <v>0</v>
          </cell>
          <cell r="AB1291">
            <v>0</v>
          </cell>
          <cell r="AC1291">
            <v>0</v>
          </cell>
          <cell r="AD1291">
            <v>0</v>
          </cell>
          <cell r="AE1291">
            <v>0</v>
          </cell>
          <cell r="AF1291">
            <v>0</v>
          </cell>
          <cell r="AG1291">
            <v>0</v>
          </cell>
          <cell r="AH1291">
            <v>0</v>
          </cell>
          <cell r="AI1291">
            <v>0</v>
          </cell>
          <cell r="AJ1291">
            <v>0</v>
          </cell>
          <cell r="AK1291">
            <v>0</v>
          </cell>
          <cell r="AL1291">
            <v>0</v>
          </cell>
          <cell r="AM1291">
            <v>0</v>
          </cell>
          <cell r="AN1291">
            <v>0</v>
          </cell>
          <cell r="AO1291">
            <v>0</v>
          </cell>
          <cell r="AR1291" t="str">
            <v>50a</v>
          </cell>
        </row>
        <row r="1292">
          <cell r="R1292">
            <v>0</v>
          </cell>
          <cell r="S1292">
            <v>0</v>
          </cell>
          <cell r="T1292">
            <v>0</v>
          </cell>
          <cell r="U1292">
            <v>0</v>
          </cell>
          <cell r="V1292">
            <v>0</v>
          </cell>
          <cell r="W1292">
            <v>0</v>
          </cell>
          <cell r="X1292">
            <v>0</v>
          </cell>
          <cell r="Y1292">
            <v>0</v>
          </cell>
          <cell r="Z1292">
            <v>0</v>
          </cell>
          <cell r="AA1292">
            <v>0</v>
          </cell>
          <cell r="AB1292">
            <v>0</v>
          </cell>
          <cell r="AC1292">
            <v>0</v>
          </cell>
          <cell r="AD1292">
            <v>0</v>
          </cell>
          <cell r="AE1292">
            <v>0</v>
          </cell>
          <cell r="AF1292">
            <v>0</v>
          </cell>
          <cell r="AG1292">
            <v>0</v>
          </cell>
          <cell r="AH1292">
            <v>0</v>
          </cell>
          <cell r="AI1292">
            <v>0</v>
          </cell>
          <cell r="AJ1292">
            <v>0</v>
          </cell>
          <cell r="AK1292">
            <v>0</v>
          </cell>
          <cell r="AL1292">
            <v>0</v>
          </cell>
          <cell r="AM1292">
            <v>0</v>
          </cell>
          <cell r="AN1292">
            <v>0</v>
          </cell>
          <cell r="AO1292">
            <v>0</v>
          </cell>
          <cell r="AR1292" t="str">
            <v>50b</v>
          </cell>
        </row>
        <row r="1293">
          <cell r="R1293">
            <v>-2199035.39</v>
          </cell>
          <cell r="S1293">
            <v>-366505.88</v>
          </cell>
          <cell r="T1293">
            <v>-733011.78</v>
          </cell>
          <cell r="U1293">
            <v>-1099517.68</v>
          </cell>
          <cell r="V1293">
            <v>-1466023.58</v>
          </cell>
          <cell r="W1293">
            <v>-1832529.48</v>
          </cell>
          <cell r="X1293">
            <v>-2199035.38</v>
          </cell>
          <cell r="Y1293">
            <v>-144722.4</v>
          </cell>
          <cell r="Z1293">
            <v>-289444.83</v>
          </cell>
          <cell r="AA1293">
            <v>-434167.26</v>
          </cell>
          <cell r="AB1293">
            <v>-578889.68999999994</v>
          </cell>
          <cell r="AC1293">
            <v>-723612.12</v>
          </cell>
          <cell r="AD1293">
            <v>-1281923.8183333334</v>
          </cell>
          <cell r="AE1293">
            <v>-1282474.2545833334</v>
          </cell>
          <cell r="AF1293">
            <v>-1282770.6425000001</v>
          </cell>
          <cell r="AG1293">
            <v>-1282770.6408333334</v>
          </cell>
          <cell r="AH1293">
            <v>-1282770.6391666667</v>
          </cell>
          <cell r="AI1293">
            <v>-1282770.6375</v>
          </cell>
          <cell r="AJ1293">
            <v>-1282770.6358333332</v>
          </cell>
          <cell r="AK1293">
            <v>-1273529.65625</v>
          </cell>
          <cell r="AL1293">
            <v>-1245806.7208333334</v>
          </cell>
          <cell r="AM1293">
            <v>-1199601.8295833333</v>
          </cell>
          <cell r="AN1293">
            <v>-1134914.9825000002</v>
          </cell>
          <cell r="AO1293">
            <v>-1051746.1795833332</v>
          </cell>
          <cell r="AR1293" t="str">
            <v>50b</v>
          </cell>
        </row>
        <row r="1294">
          <cell r="R1294">
            <v>-2694505</v>
          </cell>
          <cell r="S1294">
            <v>-2936841</v>
          </cell>
          <cell r="T1294">
            <v>-3251263</v>
          </cell>
          <cell r="U1294">
            <v>-956226.32</v>
          </cell>
          <cell r="V1294">
            <v>-1066858.32</v>
          </cell>
          <cell r="W1294">
            <v>-1254751.32</v>
          </cell>
          <cell r="X1294">
            <v>-1443826.32</v>
          </cell>
          <cell r="Y1294">
            <v>-1639800.32</v>
          </cell>
          <cell r="Z1294">
            <v>-1832167.32</v>
          </cell>
          <cell r="AA1294">
            <v>-2031863.32</v>
          </cell>
          <cell r="AB1294">
            <v>-2263761.3199999998</v>
          </cell>
          <cell r="AC1294">
            <v>-2598259.3199999998</v>
          </cell>
          <cell r="AD1294">
            <v>-1962594.0383333333</v>
          </cell>
          <cell r="AE1294">
            <v>-1957904.875</v>
          </cell>
          <cell r="AF1294">
            <v>-1965303.0833333333</v>
          </cell>
          <cell r="AG1294">
            <v>-1971957.0966666667</v>
          </cell>
          <cell r="AH1294">
            <v>-1971592.165</v>
          </cell>
          <cell r="AI1294">
            <v>-1968775.6500000001</v>
          </cell>
          <cell r="AJ1294">
            <v>-1967640.885</v>
          </cell>
          <cell r="AK1294">
            <v>-1968694.4533333334</v>
          </cell>
          <cell r="AL1294">
            <v>-1971335.6883333335</v>
          </cell>
          <cell r="AM1294">
            <v>-1975268.9233333336</v>
          </cell>
          <cell r="AN1294">
            <v>-1980512.0750000002</v>
          </cell>
          <cell r="AO1294">
            <v>-1990486.5183333335</v>
          </cell>
          <cell r="AR1294" t="str">
            <v>50b</v>
          </cell>
        </row>
        <row r="1295">
          <cell r="R1295">
            <v>0</v>
          </cell>
          <cell r="S1295">
            <v>0</v>
          </cell>
          <cell r="T1295">
            <v>-48048.45</v>
          </cell>
          <cell r="U1295">
            <v>-48048.45</v>
          </cell>
          <cell r="V1295">
            <v>-48048.45</v>
          </cell>
          <cell r="W1295">
            <v>0</v>
          </cell>
          <cell r="X1295">
            <v>0</v>
          </cell>
          <cell r="Y1295">
            <v>0</v>
          </cell>
          <cell r="Z1295">
            <v>-47713.07</v>
          </cell>
          <cell r="AA1295">
            <v>-47713.07</v>
          </cell>
          <cell r="AB1295">
            <v>-47713.07</v>
          </cell>
          <cell r="AC1295">
            <v>0</v>
          </cell>
          <cell r="AD1295">
            <v>0</v>
          </cell>
          <cell r="AE1295">
            <v>0</v>
          </cell>
          <cell r="AF1295">
            <v>-2002.01875</v>
          </cell>
          <cell r="AG1295">
            <v>-6006.0562499999987</v>
          </cell>
          <cell r="AH1295">
            <v>-10010.09375</v>
          </cell>
          <cell r="AI1295">
            <v>-12012.112499999997</v>
          </cell>
          <cell r="AJ1295">
            <v>-12012.112499999997</v>
          </cell>
          <cell r="AK1295">
            <v>-12012.112499999997</v>
          </cell>
          <cell r="AL1295">
            <v>-14000.157083333332</v>
          </cell>
          <cell r="AM1295">
            <v>-17976.24625</v>
          </cell>
          <cell r="AN1295">
            <v>-21952.335416666665</v>
          </cell>
          <cell r="AO1295">
            <v>-23940.38</v>
          </cell>
          <cell r="AR1295" t="str">
            <v>50a</v>
          </cell>
        </row>
        <row r="1296">
          <cell r="R1296">
            <v>-121392.72</v>
          </cell>
          <cell r="S1296">
            <v>-141624.84</v>
          </cell>
          <cell r="T1296">
            <v>-161856.95999999999</v>
          </cell>
          <cell r="U1296">
            <v>-182089.08</v>
          </cell>
          <cell r="V1296">
            <v>-202321.2</v>
          </cell>
          <cell r="W1296">
            <v>-222553.32</v>
          </cell>
          <cell r="X1296">
            <v>-242785.44</v>
          </cell>
          <cell r="Y1296">
            <v>-182695.02</v>
          </cell>
          <cell r="Z1296">
            <v>-28106.92</v>
          </cell>
          <cell r="AA1296">
            <v>-42160.38</v>
          </cell>
          <cell r="AB1296">
            <v>-56213.84</v>
          </cell>
          <cell r="AC1296">
            <v>-70267.3</v>
          </cell>
          <cell r="AD1296">
            <v>-93000.68</v>
          </cell>
          <cell r="AE1296">
            <v>-97172.390833333324</v>
          </cell>
          <cell r="AF1296">
            <v>-101985.90333333332</v>
          </cell>
          <cell r="AG1296">
            <v>-107441.21749999998</v>
          </cell>
          <cell r="AH1296">
            <v>-113538.33333333333</v>
          </cell>
          <cell r="AI1296">
            <v>-120277.25083333331</v>
          </cell>
          <cell r="AJ1296">
            <v>-127657.96999999999</v>
          </cell>
          <cell r="AK1296">
            <v>-138278.0675</v>
          </cell>
          <cell r="AL1296">
            <v>-144532.46666666667</v>
          </cell>
          <cell r="AM1296">
            <v>-143245.24583333332</v>
          </cell>
          <cell r="AN1296">
            <v>-141443.13666666663</v>
          </cell>
          <cell r="AO1296">
            <v>-139126.13916666666</v>
          </cell>
          <cell r="AR1296" t="str">
            <v>50b</v>
          </cell>
        </row>
        <row r="1297">
          <cell r="R1297">
            <v>-121392.72</v>
          </cell>
          <cell r="S1297">
            <v>-141624.84</v>
          </cell>
          <cell r="T1297">
            <v>-161856.95999999999</v>
          </cell>
          <cell r="U1297">
            <v>-182089.08</v>
          </cell>
          <cell r="V1297">
            <v>-202321.2</v>
          </cell>
          <cell r="W1297">
            <v>-222553.32</v>
          </cell>
          <cell r="X1297">
            <v>-242785.44</v>
          </cell>
          <cell r="Y1297">
            <v>-182695.02</v>
          </cell>
          <cell r="Z1297">
            <v>-28106.92</v>
          </cell>
          <cell r="AA1297">
            <v>-42160.38</v>
          </cell>
          <cell r="AB1297">
            <v>-56213.84</v>
          </cell>
          <cell r="AC1297">
            <v>-70267.3</v>
          </cell>
          <cell r="AD1297">
            <v>-93000.68</v>
          </cell>
          <cell r="AE1297">
            <v>-97172.390833333324</v>
          </cell>
          <cell r="AF1297">
            <v>-101985.90333333332</v>
          </cell>
          <cell r="AG1297">
            <v>-107441.21749999998</v>
          </cell>
          <cell r="AH1297">
            <v>-113538.33333333333</v>
          </cell>
          <cell r="AI1297">
            <v>-120277.25083333331</v>
          </cell>
          <cell r="AJ1297">
            <v>-127657.96999999999</v>
          </cell>
          <cell r="AK1297">
            <v>-138278.0675</v>
          </cell>
          <cell r="AL1297">
            <v>-144532.46666666667</v>
          </cell>
          <cell r="AM1297">
            <v>-143245.24583333332</v>
          </cell>
          <cell r="AN1297">
            <v>-141443.13666666663</v>
          </cell>
          <cell r="AO1297">
            <v>-139126.13916666666</v>
          </cell>
          <cell r="AR1297" t="str">
            <v>50b</v>
          </cell>
        </row>
        <row r="1298">
          <cell r="R1298">
            <v>-20630.400000000001</v>
          </cell>
          <cell r="S1298">
            <v>-24068.799999999999</v>
          </cell>
          <cell r="T1298">
            <v>-27507.200000000001</v>
          </cell>
          <cell r="U1298">
            <v>-30945.599999999999</v>
          </cell>
          <cell r="V1298">
            <v>-34384</v>
          </cell>
          <cell r="W1298">
            <v>-37822.400000000001</v>
          </cell>
          <cell r="X1298">
            <v>-41260.800000000003</v>
          </cell>
          <cell r="Y1298">
            <v>-53337.02</v>
          </cell>
          <cell r="Z1298">
            <v>-8205.7000000000007</v>
          </cell>
          <cell r="AA1298">
            <v>-12308.55</v>
          </cell>
          <cell r="AB1298">
            <v>-16411.400000000001</v>
          </cell>
          <cell r="AC1298">
            <v>-20514.25</v>
          </cell>
          <cell r="AD1298">
            <v>-49185.1</v>
          </cell>
          <cell r="AE1298">
            <v>-46277.920833333337</v>
          </cell>
          <cell r="AF1298">
            <v>-42923.48333333333</v>
          </cell>
          <cell r="AG1298">
            <v>-39121.787499999999</v>
          </cell>
          <cell r="AH1298">
            <v>-34872.833333333336</v>
          </cell>
          <cell r="AI1298">
            <v>-30176.620833333334</v>
          </cell>
          <cell r="AJ1298">
            <v>-25033.149999999998</v>
          </cell>
          <cell r="AK1298">
            <v>-24428.709166666667</v>
          </cell>
          <cell r="AL1298">
            <v>-26563.189166666667</v>
          </cell>
          <cell r="AM1298">
            <v>-26701.616250000003</v>
          </cell>
          <cell r="AN1298">
            <v>-26895.414166666669</v>
          </cell>
          <cell r="AO1298">
            <v>-27144.58291666667</v>
          </cell>
          <cell r="AR1298" t="str">
            <v>50b</v>
          </cell>
        </row>
        <row r="1299">
          <cell r="R1299">
            <v>-20630.400000000001</v>
          </cell>
          <cell r="S1299">
            <v>-24068.799999999999</v>
          </cell>
          <cell r="T1299">
            <v>-27507.200000000001</v>
          </cell>
          <cell r="U1299">
            <v>-30945.599999999999</v>
          </cell>
          <cell r="V1299">
            <v>-34384</v>
          </cell>
          <cell r="W1299">
            <v>-37822.400000000001</v>
          </cell>
          <cell r="X1299">
            <v>-41260.800000000003</v>
          </cell>
          <cell r="Y1299">
            <v>-53337.01</v>
          </cell>
          <cell r="Z1299">
            <v>-8205.7000000000007</v>
          </cell>
          <cell r="AA1299">
            <v>-12308.55</v>
          </cell>
          <cell r="AB1299">
            <v>-16411.400000000001</v>
          </cell>
          <cell r="AC1299">
            <v>-20514.25</v>
          </cell>
          <cell r="AD1299">
            <v>-49185.1</v>
          </cell>
          <cell r="AE1299">
            <v>-46277.920833333337</v>
          </cell>
          <cell r="AF1299">
            <v>-42923.48333333333</v>
          </cell>
          <cell r="AG1299">
            <v>-39121.787499999999</v>
          </cell>
          <cell r="AH1299">
            <v>-34872.833333333336</v>
          </cell>
          <cell r="AI1299">
            <v>-30176.620833333334</v>
          </cell>
          <cell r="AJ1299">
            <v>-25033.149999999998</v>
          </cell>
          <cell r="AK1299">
            <v>-24428.708750000002</v>
          </cell>
          <cell r="AL1299">
            <v>-26563.188333333335</v>
          </cell>
          <cell r="AM1299">
            <v>-26701.615416666667</v>
          </cell>
          <cell r="AN1299">
            <v>-26895.413333333334</v>
          </cell>
          <cell r="AO1299">
            <v>-27144.582083333338</v>
          </cell>
          <cell r="AR1299" t="str">
            <v>50b</v>
          </cell>
        </row>
        <row r="1300">
          <cell r="R1300">
            <v>-43302.48</v>
          </cell>
          <cell r="S1300">
            <v>-50519.56</v>
          </cell>
          <cell r="T1300">
            <v>-57736.639999999999</v>
          </cell>
          <cell r="U1300">
            <v>-64953.72</v>
          </cell>
          <cell r="V1300">
            <v>-72170.8</v>
          </cell>
          <cell r="W1300">
            <v>-79387.88</v>
          </cell>
          <cell r="X1300">
            <v>-86604.96</v>
          </cell>
          <cell r="Y1300">
            <v>0</v>
          </cell>
          <cell r="Z1300">
            <v>0</v>
          </cell>
          <cell r="AA1300">
            <v>0</v>
          </cell>
          <cell r="AB1300">
            <v>0</v>
          </cell>
          <cell r="AC1300">
            <v>0</v>
          </cell>
          <cell r="AD1300">
            <v>-64820.619999999995</v>
          </cell>
          <cell r="AE1300">
            <v>-62880.41333333333</v>
          </cell>
          <cell r="AF1300">
            <v>-60641.71333333334</v>
          </cell>
          <cell r="AG1300">
            <v>-58104.52</v>
          </cell>
          <cell r="AH1300">
            <v>-55268.833333333336</v>
          </cell>
          <cell r="AI1300">
            <v>-52134.653333333343</v>
          </cell>
          <cell r="AJ1300">
            <v>-48701.98</v>
          </cell>
          <cell r="AK1300">
            <v>-46610.308333333342</v>
          </cell>
          <cell r="AL1300">
            <v>-45708.173333333332</v>
          </cell>
          <cell r="AM1300">
            <v>-44204.614999999998</v>
          </cell>
          <cell r="AN1300">
            <v>-42099.633333333339</v>
          </cell>
          <cell r="AO1300">
            <v>-39393.22833333334</v>
          </cell>
          <cell r="AR1300" t="str">
            <v>50b</v>
          </cell>
        </row>
        <row r="1301">
          <cell r="R1301">
            <v>0</v>
          </cell>
          <cell r="S1301">
            <v>0</v>
          </cell>
          <cell r="T1301">
            <v>0</v>
          </cell>
          <cell r="U1301">
            <v>0</v>
          </cell>
          <cell r="V1301">
            <v>0</v>
          </cell>
          <cell r="W1301">
            <v>0</v>
          </cell>
          <cell r="X1301">
            <v>0</v>
          </cell>
          <cell r="Y1301">
            <v>0</v>
          </cell>
          <cell r="Z1301">
            <v>0</v>
          </cell>
          <cell r="AA1301">
            <v>0</v>
          </cell>
          <cell r="AB1301">
            <v>0</v>
          </cell>
          <cell r="AC1301">
            <v>0</v>
          </cell>
          <cell r="AD1301">
            <v>-583521.3470833333</v>
          </cell>
          <cell r="AE1301">
            <v>-474201.46916666673</v>
          </cell>
          <cell r="AF1301">
            <v>-368142.58333333331</v>
          </cell>
          <cell r="AG1301">
            <v>-263792.8808333333</v>
          </cell>
          <cell r="AH1301">
            <v>-157575.03208333332</v>
          </cell>
          <cell r="AI1301">
            <v>-51121.273333333338</v>
          </cell>
          <cell r="AJ1301">
            <v>0</v>
          </cell>
          <cell r="AK1301">
            <v>0</v>
          </cell>
          <cell r="AL1301">
            <v>0</v>
          </cell>
          <cell r="AM1301">
            <v>0</v>
          </cell>
          <cell r="AN1301">
            <v>0</v>
          </cell>
          <cell r="AO1301">
            <v>0</v>
          </cell>
          <cell r="AR1301" t="str">
            <v>50b</v>
          </cell>
        </row>
        <row r="1302">
          <cell r="R1302">
            <v>-1105798.8899999999</v>
          </cell>
          <cell r="S1302">
            <v>-1105798.8899999999</v>
          </cell>
          <cell r="T1302">
            <v>-1143255.6499999999</v>
          </cell>
          <cell r="U1302">
            <v>-1143255.6499999999</v>
          </cell>
          <cell r="V1302">
            <v>-1143255.6499999999</v>
          </cell>
          <cell r="W1302">
            <v>-1224133.8999999999</v>
          </cell>
          <cell r="X1302">
            <v>-1224133.8999999999</v>
          </cell>
          <cell r="Y1302">
            <v>-1224133.8999999999</v>
          </cell>
          <cell r="Z1302">
            <v>-1374155.37</v>
          </cell>
          <cell r="AA1302">
            <v>-1374155.37</v>
          </cell>
          <cell r="AB1302">
            <v>-1374155.37</v>
          </cell>
          <cell r="AC1302">
            <v>-1601576.15</v>
          </cell>
          <cell r="AD1302">
            <v>-916907.59916666662</v>
          </cell>
          <cell r="AE1302">
            <v>-945707.28958333342</v>
          </cell>
          <cell r="AF1302">
            <v>-974694.18166666676</v>
          </cell>
          <cell r="AG1302">
            <v>-1003963.5166666667</v>
          </cell>
          <cell r="AH1302">
            <v>-1033447.6883333334</v>
          </cell>
          <cell r="AI1302">
            <v>-1059789.7970833334</v>
          </cell>
          <cell r="AJ1302">
            <v>-1083199.7304166667</v>
          </cell>
          <cell r="AK1302">
            <v>-1106819.55125</v>
          </cell>
          <cell r="AL1302">
            <v>-1134583.8916666666</v>
          </cell>
          <cell r="AM1302">
            <v>-1166912.052916667</v>
          </cell>
          <cell r="AN1302">
            <v>-1199659.5154166671</v>
          </cell>
          <cell r="AO1302">
            <v>-1234591.9854166668</v>
          </cell>
          <cell r="AR1302" t="str">
            <v>50a</v>
          </cell>
        </row>
        <row r="1303">
          <cell r="R1303">
            <v>0</v>
          </cell>
          <cell r="S1303">
            <v>0</v>
          </cell>
          <cell r="T1303">
            <v>0</v>
          </cell>
          <cell r="U1303">
            <v>0</v>
          </cell>
          <cell r="V1303">
            <v>0</v>
          </cell>
          <cell r="W1303">
            <v>0</v>
          </cell>
          <cell r="X1303">
            <v>0</v>
          </cell>
          <cell r="Y1303">
            <v>0</v>
          </cell>
          <cell r="Z1303">
            <v>0</v>
          </cell>
          <cell r="AA1303">
            <v>0</v>
          </cell>
          <cell r="AB1303">
            <v>0</v>
          </cell>
          <cell r="AC1303">
            <v>0</v>
          </cell>
          <cell r="AD1303">
            <v>0</v>
          </cell>
          <cell r="AE1303">
            <v>0</v>
          </cell>
          <cell r="AF1303">
            <v>0</v>
          </cell>
          <cell r="AG1303">
            <v>0</v>
          </cell>
          <cell r="AH1303">
            <v>0</v>
          </cell>
          <cell r="AI1303">
            <v>0</v>
          </cell>
          <cell r="AJ1303">
            <v>0</v>
          </cell>
          <cell r="AK1303">
            <v>0</v>
          </cell>
          <cell r="AL1303">
            <v>0</v>
          </cell>
          <cell r="AM1303">
            <v>0</v>
          </cell>
          <cell r="AN1303">
            <v>0</v>
          </cell>
          <cell r="AO1303">
            <v>0</v>
          </cell>
          <cell r="AR1303" t="str">
            <v>50b</v>
          </cell>
        </row>
        <row r="1304">
          <cell r="R1304">
            <v>123117.23</v>
          </cell>
          <cell r="S1304">
            <v>125814.83</v>
          </cell>
          <cell r="T1304">
            <v>0</v>
          </cell>
          <cell r="U1304">
            <v>0</v>
          </cell>
          <cell r="V1304">
            <v>0</v>
          </cell>
          <cell r="W1304">
            <v>0</v>
          </cell>
          <cell r="X1304">
            <v>0</v>
          </cell>
          <cell r="Y1304">
            <v>0</v>
          </cell>
          <cell r="Z1304">
            <v>-3738.9</v>
          </cell>
          <cell r="AA1304">
            <v>0</v>
          </cell>
          <cell r="AB1304">
            <v>0</v>
          </cell>
          <cell r="AC1304">
            <v>-91461.49</v>
          </cell>
          <cell r="AD1304">
            <v>7620.9495833333322</v>
          </cell>
          <cell r="AE1304">
            <v>16785.836249999997</v>
          </cell>
          <cell r="AF1304">
            <v>20744.338333333333</v>
          </cell>
          <cell r="AG1304">
            <v>20744.338333333333</v>
          </cell>
          <cell r="AH1304">
            <v>20744.338333333333</v>
          </cell>
          <cell r="AI1304">
            <v>20744.338333333333</v>
          </cell>
          <cell r="AJ1304">
            <v>20744.338333333333</v>
          </cell>
          <cell r="AK1304">
            <v>20744.338333333333</v>
          </cell>
          <cell r="AL1304">
            <v>20588.550833333331</v>
          </cell>
          <cell r="AM1304">
            <v>20432.763333333332</v>
          </cell>
          <cell r="AN1304">
            <v>20432.763333333332</v>
          </cell>
          <cell r="AO1304">
            <v>16621.867916666666</v>
          </cell>
          <cell r="AR1304" t="str">
            <v>48</v>
          </cell>
        </row>
        <row r="1305">
          <cell r="R1305">
            <v>-133332</v>
          </cell>
          <cell r="S1305">
            <v>-166665</v>
          </cell>
          <cell r="T1305">
            <v>-199998</v>
          </cell>
          <cell r="U1305">
            <v>-233331</v>
          </cell>
          <cell r="V1305">
            <v>-266664</v>
          </cell>
          <cell r="W1305">
            <v>-299997</v>
          </cell>
          <cell r="X1305">
            <v>-333330</v>
          </cell>
          <cell r="Y1305">
            <v>-240545</v>
          </cell>
          <cell r="Z1305">
            <v>0</v>
          </cell>
          <cell r="AA1305">
            <v>-29167</v>
          </cell>
          <cell r="AB1305">
            <v>-58334</v>
          </cell>
          <cell r="AC1305">
            <v>-87501</v>
          </cell>
          <cell r="AD1305">
            <v>-216940.38916666666</v>
          </cell>
          <cell r="AE1305">
            <v>-213815.13916666666</v>
          </cell>
          <cell r="AF1305">
            <v>-209995.38916666666</v>
          </cell>
          <cell r="AG1305">
            <v>-205481.13916666666</v>
          </cell>
          <cell r="AH1305">
            <v>-200272.38916666666</v>
          </cell>
          <cell r="AI1305">
            <v>-194369.15291666667</v>
          </cell>
          <cell r="AJ1305">
            <v>-188571.375</v>
          </cell>
          <cell r="AK1305">
            <v>-179360.25</v>
          </cell>
          <cell r="AL1305">
            <v>-172821.66666666666</v>
          </cell>
          <cell r="AM1305">
            <v>-172648.08333333334</v>
          </cell>
          <cell r="AN1305">
            <v>-172127.33333333334</v>
          </cell>
          <cell r="AO1305">
            <v>-171259.41666666666</v>
          </cell>
          <cell r="AR1305" t="str">
            <v>50b</v>
          </cell>
        </row>
        <row r="1306">
          <cell r="R1306">
            <v>-190511</v>
          </cell>
          <cell r="S1306">
            <v>-190511</v>
          </cell>
          <cell r="T1306">
            <v>-189683.11</v>
          </cell>
          <cell r="U1306">
            <v>-188846.94</v>
          </cell>
          <cell r="V1306">
            <v>-188002.41</v>
          </cell>
          <cell r="W1306">
            <v>-187149.43</v>
          </cell>
          <cell r="X1306">
            <v>-186287.92</v>
          </cell>
          <cell r="Y1306">
            <v>-185417.8</v>
          </cell>
          <cell r="Z1306">
            <v>-184538.98</v>
          </cell>
          <cell r="AA1306">
            <v>-183651.37</v>
          </cell>
          <cell r="AB1306">
            <v>-182754.88</v>
          </cell>
          <cell r="AC1306">
            <v>-181849.43</v>
          </cell>
          <cell r="AD1306">
            <v>-7937.958333333333</v>
          </cell>
          <cell r="AE1306">
            <v>-23813.875</v>
          </cell>
          <cell r="AF1306">
            <v>-39655.296249999999</v>
          </cell>
          <cell r="AG1306">
            <v>-55427.381666666661</v>
          </cell>
          <cell r="AH1306">
            <v>-71129.437916666662</v>
          </cell>
          <cell r="AI1306">
            <v>-86760.764583333337</v>
          </cell>
          <cell r="AJ1306">
            <v>-102320.65416666667</v>
          </cell>
          <cell r="AK1306">
            <v>-117808.3925</v>
          </cell>
          <cell r="AL1306">
            <v>-133223.25833333333</v>
          </cell>
          <cell r="AM1306">
            <v>-148564.52291666667</v>
          </cell>
          <cell r="AN1306">
            <v>-163831.44999999998</v>
          </cell>
          <cell r="AO1306">
            <v>-179023.29624999998</v>
          </cell>
          <cell r="AR1306" t="str">
            <v>62</v>
          </cell>
        </row>
        <row r="1307">
          <cell r="R1307">
            <v>-1380184</v>
          </cell>
          <cell r="S1307">
            <v>-1558391</v>
          </cell>
          <cell r="T1307">
            <v>-1785412</v>
          </cell>
          <cell r="U1307">
            <v>-676432.27</v>
          </cell>
          <cell r="V1307">
            <v>-756886.27</v>
          </cell>
          <cell r="W1307">
            <v>-826849.27</v>
          </cell>
          <cell r="X1307">
            <v>-879956.27</v>
          </cell>
          <cell r="Y1307">
            <v>-929170.27</v>
          </cell>
          <cell r="Z1307">
            <v>-985706.27</v>
          </cell>
          <cell r="AA1307">
            <v>-1068406.27</v>
          </cell>
          <cell r="AB1307">
            <v>-1228158.27</v>
          </cell>
          <cell r="AC1307">
            <v>-1444267.27</v>
          </cell>
          <cell r="AD1307">
            <v>-965315.29499999993</v>
          </cell>
          <cell r="AE1307">
            <v>-954537.75166666659</v>
          </cell>
          <cell r="AF1307">
            <v>-955023.36166666669</v>
          </cell>
          <cell r="AG1307">
            <v>-965465.38624999998</v>
          </cell>
          <cell r="AH1307">
            <v>-981209.78374999994</v>
          </cell>
          <cell r="AI1307">
            <v>-997037.13958333328</v>
          </cell>
          <cell r="AJ1307">
            <v>-1013944.5370833332</v>
          </cell>
          <cell r="AK1307">
            <v>-1031934.8512499998</v>
          </cell>
          <cell r="AL1307">
            <v>-1050696.5820833331</v>
          </cell>
          <cell r="AM1307">
            <v>-1070627.0212499998</v>
          </cell>
          <cell r="AN1307">
            <v>-1092259.1687499997</v>
          </cell>
          <cell r="AO1307">
            <v>-1115096.1079166664</v>
          </cell>
        </row>
        <row r="1308">
          <cell r="R1308">
            <v>-1436307.72</v>
          </cell>
          <cell r="S1308">
            <v>-734368.43</v>
          </cell>
          <cell r="T1308">
            <v>-807453.43</v>
          </cell>
          <cell r="U1308">
            <v>-880581.09</v>
          </cell>
          <cell r="V1308">
            <v>-953668.51</v>
          </cell>
          <cell r="W1308">
            <v>-1027076.1</v>
          </cell>
          <cell r="X1308">
            <v>-1100900.29</v>
          </cell>
          <cell r="Y1308">
            <v>-1185278.72</v>
          </cell>
          <cell r="Z1308">
            <v>-1259440.06</v>
          </cell>
          <cell r="AA1308">
            <v>-1334189.5900000001</v>
          </cell>
          <cell r="AB1308">
            <v>-1408700.21</v>
          </cell>
          <cell r="AC1308">
            <v>-851504.11</v>
          </cell>
          <cell r="AD1308">
            <v>-996383.24041666661</v>
          </cell>
          <cell r="AE1308">
            <v>-1039475.5291666669</v>
          </cell>
          <cell r="AF1308">
            <v>-1046961.1883333335</v>
          </cell>
          <cell r="AG1308">
            <v>-1054544.8666666667</v>
          </cell>
          <cell r="AH1308">
            <v>-1062582.0725</v>
          </cell>
          <cell r="AI1308">
            <v>-1071024.3183333331</v>
          </cell>
          <cell r="AJ1308">
            <v>-1079839.3366666667</v>
          </cell>
          <cell r="AK1308">
            <v>-1089070.2904166665</v>
          </cell>
          <cell r="AL1308">
            <v>-1098700.6804166667</v>
          </cell>
          <cell r="AM1308">
            <v>-1108653.9541666668</v>
          </cell>
          <cell r="AN1308">
            <v>-1118843.8845833333</v>
          </cell>
          <cell r="AO1308">
            <v>-1102800.7654166666</v>
          </cell>
          <cell r="AR1308" t="str">
            <v>50a</v>
          </cell>
        </row>
        <row r="1309">
          <cell r="Z1309">
            <v>-384889.2</v>
          </cell>
          <cell r="AA1309">
            <v>-697595.43</v>
          </cell>
          <cell r="AB1309">
            <v>-367087.79</v>
          </cell>
          <cell r="AC1309">
            <v>-380519.56</v>
          </cell>
          <cell r="AK1309">
            <v>0</v>
          </cell>
          <cell r="AL1309">
            <v>-16037.050000000001</v>
          </cell>
          <cell r="AM1309">
            <v>-61140.576250000006</v>
          </cell>
          <cell r="AN1309">
            <v>-105502.37708333334</v>
          </cell>
          <cell r="AO1309">
            <v>-136652.68333333335</v>
          </cell>
          <cell r="AR1309" t="str">
            <v>50b</v>
          </cell>
        </row>
        <row r="1310">
          <cell r="R1310">
            <v>-728280.11</v>
          </cell>
          <cell r="S1310">
            <v>-724292.86</v>
          </cell>
          <cell r="T1310">
            <v>-719757.95</v>
          </cell>
          <cell r="U1310">
            <v>-714621.02</v>
          </cell>
          <cell r="V1310">
            <v>-712930.35</v>
          </cell>
          <cell r="W1310">
            <v>-706910.03</v>
          </cell>
          <cell r="X1310">
            <v>-702589.57</v>
          </cell>
          <cell r="Y1310">
            <v>-685860.49</v>
          </cell>
          <cell r="Z1310">
            <v>-681140.53</v>
          </cell>
          <cell r="AA1310">
            <v>-674884.54</v>
          </cell>
          <cell r="AB1310">
            <v>-672517.82</v>
          </cell>
          <cell r="AC1310">
            <v>-672517.82</v>
          </cell>
          <cell r="AD1310">
            <v>-755362.2074999999</v>
          </cell>
          <cell r="AE1310">
            <v>-750764.54749999999</v>
          </cell>
          <cell r="AF1310">
            <v>-746287.92208333325</v>
          </cell>
          <cell r="AG1310">
            <v>-741676.84916666674</v>
          </cell>
          <cell r="AH1310">
            <v>-737116.53833333345</v>
          </cell>
          <cell r="AI1310">
            <v>-732754.30375000008</v>
          </cell>
          <cell r="AJ1310">
            <v>-728336.5904166667</v>
          </cell>
          <cell r="AK1310">
            <v>-723504.56333333347</v>
          </cell>
          <cell r="AL1310">
            <v>-718240.19666666666</v>
          </cell>
          <cell r="AM1310">
            <v>-712828.04833333334</v>
          </cell>
          <cell r="AN1310">
            <v>-707358.61625000008</v>
          </cell>
          <cell r="AO1310">
            <v>-702165.77208333334</v>
          </cell>
          <cell r="AR1310" t="str">
            <v>50a</v>
          </cell>
        </row>
        <row r="1311">
          <cell r="R1311">
            <v>-298241.32</v>
          </cell>
          <cell r="S1311">
            <v>-298241.32</v>
          </cell>
          <cell r="T1311">
            <v>-60661.32</v>
          </cell>
          <cell r="U1311">
            <v>-82819.05</v>
          </cell>
          <cell r="V1311">
            <v>-82756.95</v>
          </cell>
          <cell r="W1311">
            <v>-125457.74</v>
          </cell>
          <cell r="X1311">
            <v>-145204.01</v>
          </cell>
          <cell r="Y1311">
            <v>-166496.20000000001</v>
          </cell>
          <cell r="Z1311">
            <v>-186752.96</v>
          </cell>
          <cell r="AA1311">
            <v>-135158.64000000001</v>
          </cell>
          <cell r="AB1311">
            <v>-157733.22</v>
          </cell>
          <cell r="AC1311">
            <v>-441980.04</v>
          </cell>
          <cell r="AD1311">
            <v>-229982.71249999999</v>
          </cell>
          <cell r="AE1311">
            <v>-205717.86250000002</v>
          </cell>
          <cell r="AF1311">
            <v>-192926.85833333337</v>
          </cell>
          <cell r="AG1311">
            <v>-192532.93874999997</v>
          </cell>
          <cell r="AH1311">
            <v>-193059.67041666666</v>
          </cell>
          <cell r="AI1311">
            <v>-191874.22250000003</v>
          </cell>
          <cell r="AJ1311">
            <v>-189801.94375000001</v>
          </cell>
          <cell r="AK1311">
            <v>-189439.60083333333</v>
          </cell>
          <cell r="AL1311">
            <v>-187506.93208333335</v>
          </cell>
          <cell r="AM1311">
            <v>-180966.99958333335</v>
          </cell>
          <cell r="AN1311">
            <v>-173217.91125</v>
          </cell>
          <cell r="AO1311">
            <v>-175802.78416666665</v>
          </cell>
          <cell r="AR1311" t="str">
            <v>50a</v>
          </cell>
        </row>
        <row r="1312">
          <cell r="R1312">
            <v>0</v>
          </cell>
          <cell r="S1312">
            <v>0</v>
          </cell>
          <cell r="T1312">
            <v>0</v>
          </cell>
          <cell r="U1312">
            <v>0</v>
          </cell>
          <cell r="V1312">
            <v>0</v>
          </cell>
          <cell r="W1312">
            <v>0</v>
          </cell>
          <cell r="X1312">
            <v>0</v>
          </cell>
          <cell r="Y1312">
            <v>0</v>
          </cell>
          <cell r="Z1312">
            <v>0</v>
          </cell>
          <cell r="AA1312">
            <v>0</v>
          </cell>
          <cell r="AB1312">
            <v>0</v>
          </cell>
          <cell r="AC1312">
            <v>0</v>
          </cell>
          <cell r="AD1312">
            <v>0</v>
          </cell>
          <cell r="AE1312">
            <v>0</v>
          </cell>
          <cell r="AF1312">
            <v>0</v>
          </cell>
          <cell r="AG1312">
            <v>0</v>
          </cell>
          <cell r="AH1312">
            <v>0</v>
          </cell>
          <cell r="AI1312">
            <v>0</v>
          </cell>
          <cell r="AJ1312">
            <v>0</v>
          </cell>
          <cell r="AK1312">
            <v>0</v>
          </cell>
          <cell r="AL1312">
            <v>0</v>
          </cell>
          <cell r="AM1312">
            <v>0</v>
          </cell>
          <cell r="AN1312">
            <v>0</v>
          </cell>
          <cell r="AO1312">
            <v>0</v>
          </cell>
          <cell r="AR1312" t="str">
            <v>50a</v>
          </cell>
        </row>
        <row r="1313">
          <cell r="R1313">
            <v>0</v>
          </cell>
          <cell r="S1313">
            <v>0</v>
          </cell>
          <cell r="T1313">
            <v>0</v>
          </cell>
          <cell r="U1313">
            <v>0</v>
          </cell>
          <cell r="V1313">
            <v>0</v>
          </cell>
          <cell r="W1313">
            <v>0</v>
          </cell>
          <cell r="X1313">
            <v>0</v>
          </cell>
          <cell r="Y1313">
            <v>0</v>
          </cell>
          <cell r="Z1313">
            <v>0</v>
          </cell>
          <cell r="AA1313">
            <v>0</v>
          </cell>
          <cell r="AB1313">
            <v>0</v>
          </cell>
          <cell r="AC1313">
            <v>0</v>
          </cell>
          <cell r="AD1313">
            <v>0</v>
          </cell>
          <cell r="AE1313">
            <v>0</v>
          </cell>
          <cell r="AF1313">
            <v>0</v>
          </cell>
          <cell r="AG1313">
            <v>0</v>
          </cell>
          <cell r="AH1313">
            <v>0</v>
          </cell>
          <cell r="AI1313">
            <v>0</v>
          </cell>
          <cell r="AJ1313">
            <v>0</v>
          </cell>
          <cell r="AK1313">
            <v>0</v>
          </cell>
          <cell r="AL1313">
            <v>0</v>
          </cell>
          <cell r="AM1313">
            <v>0</v>
          </cell>
          <cell r="AN1313">
            <v>0</v>
          </cell>
          <cell r="AO1313">
            <v>0</v>
          </cell>
          <cell r="AR1313" t="str">
            <v>50a</v>
          </cell>
        </row>
        <row r="1314">
          <cell r="R1314">
            <v>0</v>
          </cell>
          <cell r="S1314">
            <v>0</v>
          </cell>
          <cell r="T1314">
            <v>0</v>
          </cell>
          <cell r="U1314">
            <v>0</v>
          </cell>
          <cell r="V1314">
            <v>0</v>
          </cell>
          <cell r="W1314">
            <v>0</v>
          </cell>
          <cell r="X1314">
            <v>0</v>
          </cell>
          <cell r="Y1314">
            <v>0</v>
          </cell>
          <cell r="Z1314">
            <v>0</v>
          </cell>
          <cell r="AA1314">
            <v>0</v>
          </cell>
          <cell r="AB1314">
            <v>0</v>
          </cell>
          <cell r="AC1314">
            <v>0</v>
          </cell>
          <cell r="AD1314">
            <v>0</v>
          </cell>
          <cell r="AE1314">
            <v>0</v>
          </cell>
          <cell r="AF1314">
            <v>0</v>
          </cell>
          <cell r="AG1314">
            <v>0</v>
          </cell>
          <cell r="AH1314">
            <v>0</v>
          </cell>
          <cell r="AI1314">
            <v>0</v>
          </cell>
          <cell r="AJ1314">
            <v>0</v>
          </cell>
          <cell r="AK1314">
            <v>0</v>
          </cell>
          <cell r="AL1314">
            <v>0</v>
          </cell>
          <cell r="AM1314">
            <v>0</v>
          </cell>
          <cell r="AN1314">
            <v>0</v>
          </cell>
          <cell r="AO1314">
            <v>0</v>
          </cell>
          <cell r="AR1314" t="str">
            <v>50a</v>
          </cell>
        </row>
        <row r="1315">
          <cell r="R1315">
            <v>0</v>
          </cell>
          <cell r="S1315">
            <v>0</v>
          </cell>
          <cell r="T1315">
            <v>0</v>
          </cell>
          <cell r="U1315">
            <v>0</v>
          </cell>
          <cell r="V1315">
            <v>0</v>
          </cell>
          <cell r="W1315">
            <v>0</v>
          </cell>
          <cell r="X1315">
            <v>0</v>
          </cell>
          <cell r="Y1315">
            <v>0</v>
          </cell>
          <cell r="Z1315">
            <v>0</v>
          </cell>
          <cell r="AA1315">
            <v>0</v>
          </cell>
          <cell r="AB1315">
            <v>0</v>
          </cell>
          <cell r="AC1315">
            <v>0</v>
          </cell>
          <cell r="AD1315">
            <v>60.458750000000002</v>
          </cell>
          <cell r="AE1315">
            <v>20.152916666666666</v>
          </cell>
          <cell r="AF1315">
            <v>0</v>
          </cell>
          <cell r="AG1315">
            <v>0</v>
          </cell>
          <cell r="AH1315">
            <v>0</v>
          </cell>
          <cell r="AI1315">
            <v>0</v>
          </cell>
          <cell r="AJ1315">
            <v>0</v>
          </cell>
          <cell r="AK1315">
            <v>0</v>
          </cell>
          <cell r="AL1315">
            <v>0</v>
          </cell>
          <cell r="AM1315">
            <v>0</v>
          </cell>
          <cell r="AN1315">
            <v>0</v>
          </cell>
          <cell r="AO1315">
            <v>0</v>
          </cell>
          <cell r="AR1315" t="str">
            <v>50a</v>
          </cell>
        </row>
        <row r="1316">
          <cell r="R1316">
            <v>0</v>
          </cell>
          <cell r="S1316">
            <v>0</v>
          </cell>
          <cell r="T1316">
            <v>0</v>
          </cell>
          <cell r="U1316">
            <v>0</v>
          </cell>
          <cell r="V1316">
            <v>0</v>
          </cell>
          <cell r="W1316">
            <v>0</v>
          </cell>
          <cell r="X1316">
            <v>0</v>
          </cell>
          <cell r="Y1316">
            <v>0</v>
          </cell>
          <cell r="Z1316">
            <v>0</v>
          </cell>
          <cell r="AA1316">
            <v>0</v>
          </cell>
          <cell r="AB1316">
            <v>0</v>
          </cell>
          <cell r="AC1316">
            <v>0</v>
          </cell>
          <cell r="AD1316">
            <v>-450000</v>
          </cell>
          <cell r="AE1316">
            <v>-283333.33333333331</v>
          </cell>
          <cell r="AF1316">
            <v>-150000</v>
          </cell>
          <cell r="AG1316">
            <v>-50000</v>
          </cell>
          <cell r="AH1316">
            <v>0</v>
          </cell>
          <cell r="AI1316">
            <v>0</v>
          </cell>
          <cell r="AJ1316">
            <v>0</v>
          </cell>
          <cell r="AK1316">
            <v>0</v>
          </cell>
          <cell r="AL1316">
            <v>0</v>
          </cell>
          <cell r="AM1316">
            <v>0</v>
          </cell>
          <cell r="AN1316">
            <v>0</v>
          </cell>
          <cell r="AO1316">
            <v>0</v>
          </cell>
          <cell r="AR1316" t="str">
            <v>50b</v>
          </cell>
        </row>
        <row r="1317">
          <cell r="R1317">
            <v>0</v>
          </cell>
          <cell r="S1317">
            <v>0</v>
          </cell>
          <cell r="T1317">
            <v>0</v>
          </cell>
          <cell r="U1317">
            <v>0</v>
          </cell>
          <cell r="V1317">
            <v>0</v>
          </cell>
          <cell r="W1317">
            <v>0</v>
          </cell>
          <cell r="X1317">
            <v>0</v>
          </cell>
          <cell r="Y1317">
            <v>0</v>
          </cell>
          <cell r="Z1317">
            <v>0</v>
          </cell>
          <cell r="AA1317">
            <v>0</v>
          </cell>
          <cell r="AB1317">
            <v>0</v>
          </cell>
          <cell r="AC1317">
            <v>0</v>
          </cell>
          <cell r="AD1317">
            <v>0</v>
          </cell>
          <cell r="AE1317">
            <v>0</v>
          </cell>
          <cell r="AF1317">
            <v>0</v>
          </cell>
          <cell r="AG1317">
            <v>0</v>
          </cell>
          <cell r="AH1317">
            <v>0</v>
          </cell>
          <cell r="AI1317">
            <v>0</v>
          </cell>
          <cell r="AJ1317">
            <v>0</v>
          </cell>
          <cell r="AK1317">
            <v>0</v>
          </cell>
          <cell r="AL1317">
            <v>0</v>
          </cell>
          <cell r="AM1317">
            <v>0</v>
          </cell>
          <cell r="AN1317">
            <v>0</v>
          </cell>
          <cell r="AO1317">
            <v>0</v>
          </cell>
          <cell r="AR1317" t="str">
            <v>50b</v>
          </cell>
        </row>
        <row r="1318">
          <cell r="R1318">
            <v>-241544</v>
          </cell>
          <cell r="S1318">
            <v>-87944</v>
          </cell>
          <cell r="T1318">
            <v>-1606812</v>
          </cell>
          <cell r="U1318">
            <v>-1606812</v>
          </cell>
          <cell r="V1318">
            <v>-1390796</v>
          </cell>
          <cell r="W1318">
            <v>0</v>
          </cell>
          <cell r="X1318">
            <v>0</v>
          </cell>
          <cell r="Y1318">
            <v>0</v>
          </cell>
          <cell r="Z1318">
            <v>0</v>
          </cell>
          <cell r="AA1318">
            <v>0</v>
          </cell>
          <cell r="AB1318">
            <v>0</v>
          </cell>
          <cell r="AC1318">
            <v>0</v>
          </cell>
          <cell r="AD1318">
            <v>-42173.75</v>
          </cell>
          <cell r="AE1318">
            <v>-55902.416666666664</v>
          </cell>
          <cell r="AF1318">
            <v>-126517.25</v>
          </cell>
          <cell r="AG1318">
            <v>-260418.25</v>
          </cell>
          <cell r="AH1318">
            <v>-385318.58333333331</v>
          </cell>
          <cell r="AI1318">
            <v>-443268.41666666669</v>
          </cell>
          <cell r="AJ1318">
            <v>-443268.41666666669</v>
          </cell>
          <cell r="AK1318">
            <v>-443268.41666666669</v>
          </cell>
          <cell r="AL1318">
            <v>-443268.41666666669</v>
          </cell>
          <cell r="AM1318">
            <v>-443268.41666666669</v>
          </cell>
          <cell r="AN1318">
            <v>-443268.41666666669</v>
          </cell>
          <cell r="AO1318">
            <v>-427213.70833333331</v>
          </cell>
          <cell r="AR1318" t="str">
            <v>62</v>
          </cell>
        </row>
        <row r="1319">
          <cell r="R1319">
            <v>0</v>
          </cell>
          <cell r="S1319">
            <v>0</v>
          </cell>
          <cell r="T1319">
            <v>0</v>
          </cell>
          <cell r="U1319">
            <v>0</v>
          </cell>
          <cell r="V1319">
            <v>0</v>
          </cell>
          <cell r="W1319">
            <v>0</v>
          </cell>
          <cell r="X1319">
            <v>0</v>
          </cell>
          <cell r="Y1319">
            <v>0</v>
          </cell>
          <cell r="Z1319">
            <v>0</v>
          </cell>
          <cell r="AA1319">
            <v>0</v>
          </cell>
          <cell r="AB1319">
            <v>0</v>
          </cell>
          <cell r="AC1319">
            <v>0</v>
          </cell>
          <cell r="AD1319">
            <v>-821601.25</v>
          </cell>
          <cell r="AE1319">
            <v>-620765.41666666663</v>
          </cell>
          <cell r="AF1319">
            <v>-520347.5</v>
          </cell>
          <cell r="AG1319">
            <v>-391518.75</v>
          </cell>
          <cell r="AH1319">
            <v>-133861.25</v>
          </cell>
          <cell r="AI1319">
            <v>-4193.75</v>
          </cell>
          <cell r="AJ1319">
            <v>-2516.25</v>
          </cell>
          <cell r="AK1319">
            <v>-838.75</v>
          </cell>
          <cell r="AL1319">
            <v>0</v>
          </cell>
          <cell r="AM1319">
            <v>0</v>
          </cell>
          <cell r="AN1319">
            <v>0</v>
          </cell>
          <cell r="AO1319">
            <v>0</v>
          </cell>
          <cell r="AR1319" t="str">
            <v>62</v>
          </cell>
        </row>
        <row r="1320">
          <cell r="R1320">
            <v>-3250409</v>
          </cell>
          <cell r="S1320">
            <v>-3250409</v>
          </cell>
          <cell r="T1320">
            <v>0</v>
          </cell>
          <cell r="U1320">
            <v>0</v>
          </cell>
          <cell r="V1320">
            <v>0</v>
          </cell>
          <cell r="W1320">
            <v>0</v>
          </cell>
          <cell r="X1320">
            <v>0</v>
          </cell>
          <cell r="Y1320">
            <v>0</v>
          </cell>
          <cell r="Z1320">
            <v>0</v>
          </cell>
          <cell r="AA1320">
            <v>0</v>
          </cell>
          <cell r="AB1320">
            <v>0</v>
          </cell>
          <cell r="AC1320">
            <v>-11886359</v>
          </cell>
          <cell r="AD1320">
            <v>-406301.125</v>
          </cell>
          <cell r="AE1320">
            <v>-677168.54166666663</v>
          </cell>
          <cell r="AF1320">
            <v>-812602.25</v>
          </cell>
          <cell r="AG1320">
            <v>-812602.25</v>
          </cell>
          <cell r="AH1320">
            <v>-812602.25</v>
          </cell>
          <cell r="AI1320">
            <v>-812602.25</v>
          </cell>
          <cell r="AJ1320">
            <v>-812602.25</v>
          </cell>
          <cell r="AK1320">
            <v>-812602.25</v>
          </cell>
          <cell r="AL1320">
            <v>-812602.25</v>
          </cell>
          <cell r="AM1320">
            <v>-812602.25</v>
          </cell>
          <cell r="AN1320">
            <v>-812602.25</v>
          </cell>
          <cell r="AO1320">
            <v>-1172433.5</v>
          </cell>
          <cell r="AR1320" t="str">
            <v>62</v>
          </cell>
        </row>
        <row r="1321">
          <cell r="Z1321">
            <v>-4270080</v>
          </cell>
          <cell r="AA1321">
            <v>-4270080</v>
          </cell>
          <cell r="AB1321">
            <v>-4270080</v>
          </cell>
          <cell r="AC1321">
            <v>-7374556</v>
          </cell>
          <cell r="AK1321">
            <v>0</v>
          </cell>
          <cell r="AL1321">
            <v>-177920</v>
          </cell>
          <cell r="AM1321">
            <v>-533760</v>
          </cell>
          <cell r="AN1321">
            <v>-889600</v>
          </cell>
          <cell r="AO1321">
            <v>-1374793.1666666667</v>
          </cell>
          <cell r="AR1321" t="str">
            <v>62</v>
          </cell>
        </row>
        <row r="1322">
          <cell r="AC1322">
            <v>-249455</v>
          </cell>
          <cell r="AO1322">
            <v>-10393.958333333334</v>
          </cell>
          <cell r="AR1322" t="str">
            <v>62</v>
          </cell>
        </row>
        <row r="1323">
          <cell r="R1323">
            <v>-633689.44999999995</v>
          </cell>
          <cell r="S1323">
            <v>-633689.44999999995</v>
          </cell>
          <cell r="T1323">
            <v>-633689.44999999995</v>
          </cell>
          <cell r="U1323">
            <v>-633689.44999999995</v>
          </cell>
          <cell r="V1323">
            <v>-621574.30000000005</v>
          </cell>
          <cell r="W1323">
            <v>-617568.47</v>
          </cell>
          <cell r="X1323">
            <v>-617568.47</v>
          </cell>
          <cell r="Y1323">
            <v>-617568.47</v>
          </cell>
          <cell r="Z1323">
            <v>-617568.47</v>
          </cell>
          <cell r="AA1323">
            <v>-535861.12</v>
          </cell>
          <cell r="AB1323">
            <v>-182310.17</v>
          </cell>
          <cell r="AC1323">
            <v>-64818.9</v>
          </cell>
          <cell r="AD1323">
            <v>-642965.26166666672</v>
          </cell>
          <cell r="AE1323">
            <v>-639140.4716666668</v>
          </cell>
          <cell r="AF1323">
            <v>-635656.78708333347</v>
          </cell>
          <cell r="AG1323">
            <v>-633888.24416666676</v>
          </cell>
          <cell r="AH1323">
            <v>-633185.4225000001</v>
          </cell>
          <cell r="AI1323">
            <v>-632008.14666666673</v>
          </cell>
          <cell r="AJ1323">
            <v>-630664.73166666669</v>
          </cell>
          <cell r="AK1323">
            <v>-629321.31666666665</v>
          </cell>
          <cell r="AL1323">
            <v>-627977.90166666661</v>
          </cell>
          <cell r="AM1323">
            <v>-623230.01374999993</v>
          </cell>
          <cell r="AN1323">
            <v>-600346.36333333317</v>
          </cell>
          <cell r="AO1323">
            <v>-557835.95374999987</v>
          </cell>
          <cell r="AR1323" t="str">
            <v>15</v>
          </cell>
          <cell r="AS1323" t="str">
            <v>8</v>
          </cell>
        </row>
        <row r="1324">
          <cell r="R1324">
            <v>-1563239.74</v>
          </cell>
          <cell r="S1324">
            <v>-1517922.89</v>
          </cell>
          <cell r="T1324">
            <v>-821160.95999999996</v>
          </cell>
          <cell r="U1324">
            <v>-821160.95999999996</v>
          </cell>
          <cell r="V1324">
            <v>-673008.26</v>
          </cell>
          <cell r="W1324">
            <v>-650955.26</v>
          </cell>
          <cell r="X1324">
            <v>-650955.26</v>
          </cell>
          <cell r="Y1324">
            <v>-650955.26</v>
          </cell>
          <cell r="Z1324">
            <v>-605272.26</v>
          </cell>
          <cell r="AA1324">
            <v>-605272.26</v>
          </cell>
          <cell r="AB1324">
            <v>-596792.31000000006</v>
          </cell>
          <cell r="AC1324">
            <v>-570451.21</v>
          </cell>
          <cell r="AD1324">
            <v>-3912982.396666667</v>
          </cell>
          <cell r="AE1324">
            <v>-3627929.1062499997</v>
          </cell>
          <cell r="AF1324">
            <v>-3312126.6375000007</v>
          </cell>
          <cell r="AG1324">
            <v>-2975473.3895833329</v>
          </cell>
          <cell r="AH1324">
            <v>-2650611.6637499998</v>
          </cell>
          <cell r="AI1324">
            <v>-2334702.4641666668</v>
          </cell>
          <cell r="AJ1324">
            <v>-2024486.642916667</v>
          </cell>
          <cell r="AK1324">
            <v>-1715395.1433333338</v>
          </cell>
          <cell r="AL1324">
            <v>-1448599.7391666668</v>
          </cell>
          <cell r="AM1324">
            <v>-1225660.6929166669</v>
          </cell>
          <cell r="AN1324">
            <v>-1004628.4191666666</v>
          </cell>
          <cell r="AO1324">
            <v>-852290.00875000004</v>
          </cell>
          <cell r="AR1324" t="str">
            <v>15</v>
          </cell>
          <cell r="AS1324" t="str">
            <v>8</v>
          </cell>
        </row>
        <row r="1325">
          <cell r="R1325">
            <v>-309384.17</v>
          </cell>
          <cell r="S1325">
            <v>-309384.17</v>
          </cell>
          <cell r="T1325">
            <v>-309384.17</v>
          </cell>
          <cell r="U1325">
            <v>-309384.17</v>
          </cell>
          <cell r="V1325">
            <v>-279297</v>
          </cell>
          <cell r="W1325">
            <v>-279297</v>
          </cell>
          <cell r="X1325">
            <v>-279297</v>
          </cell>
          <cell r="Y1325">
            <v>-279297</v>
          </cell>
          <cell r="Z1325">
            <v>-255008</v>
          </cell>
          <cell r="AA1325">
            <v>-255008</v>
          </cell>
          <cell r="AB1325">
            <v>-255008</v>
          </cell>
          <cell r="AC1325">
            <v>-241756</v>
          </cell>
          <cell r="AD1325">
            <v>-339742.42708333331</v>
          </cell>
          <cell r="AE1325">
            <v>-336805.94124999997</v>
          </cell>
          <cell r="AF1325">
            <v>-333882.95541666663</v>
          </cell>
          <cell r="AG1325">
            <v>-330976.67791666667</v>
          </cell>
          <cell r="AH1325">
            <v>-326819.97666666663</v>
          </cell>
          <cell r="AI1325">
            <v>-321409.64333333331</v>
          </cell>
          <cell r="AJ1325">
            <v>-315999.31</v>
          </cell>
          <cell r="AK1325">
            <v>-310609.31</v>
          </cell>
          <cell r="AL1325">
            <v>-304496.20500000002</v>
          </cell>
          <cell r="AM1325">
            <v>-297639.66166666662</v>
          </cell>
          <cell r="AN1325">
            <v>-290965.97333333333</v>
          </cell>
          <cell r="AO1325">
            <v>-283922.97333333333</v>
          </cell>
          <cell r="AR1325" t="str">
            <v>15</v>
          </cell>
          <cell r="AS1325" t="str">
            <v>8</v>
          </cell>
        </row>
        <row r="1326">
          <cell r="R1326">
            <v>0</v>
          </cell>
          <cell r="S1326">
            <v>0</v>
          </cell>
          <cell r="T1326">
            <v>0</v>
          </cell>
          <cell r="U1326">
            <v>0</v>
          </cell>
          <cell r="V1326">
            <v>0</v>
          </cell>
          <cell r="W1326">
            <v>0</v>
          </cell>
          <cell r="X1326">
            <v>0</v>
          </cell>
          <cell r="Y1326">
            <v>0</v>
          </cell>
          <cell r="Z1326">
            <v>0</v>
          </cell>
          <cell r="AA1326">
            <v>0</v>
          </cell>
          <cell r="AB1326">
            <v>0</v>
          </cell>
          <cell r="AC1326">
            <v>0</v>
          </cell>
          <cell r="AD1326">
            <v>0</v>
          </cell>
          <cell r="AE1326">
            <v>0</v>
          </cell>
          <cell r="AF1326">
            <v>0</v>
          </cell>
          <cell r="AG1326">
            <v>0</v>
          </cell>
          <cell r="AH1326">
            <v>0</v>
          </cell>
          <cell r="AI1326">
            <v>0</v>
          </cell>
          <cell r="AJ1326">
            <v>0</v>
          </cell>
          <cell r="AK1326">
            <v>0</v>
          </cell>
          <cell r="AL1326">
            <v>0</v>
          </cell>
          <cell r="AM1326">
            <v>0</v>
          </cell>
          <cell r="AN1326">
            <v>0</v>
          </cell>
          <cell r="AO1326">
            <v>0</v>
          </cell>
          <cell r="AQ1326">
            <v>30</v>
          </cell>
          <cell r="AR1326" t="str">
            <v>54</v>
          </cell>
        </row>
        <row r="1327">
          <cell r="R1327">
            <v>0</v>
          </cell>
          <cell r="S1327">
            <v>0</v>
          </cell>
          <cell r="T1327">
            <v>0</v>
          </cell>
          <cell r="U1327">
            <v>0</v>
          </cell>
          <cell r="V1327">
            <v>0</v>
          </cell>
          <cell r="W1327">
            <v>0</v>
          </cell>
          <cell r="X1327">
            <v>0</v>
          </cell>
          <cell r="Y1327">
            <v>0</v>
          </cell>
          <cell r="Z1327">
            <v>0</v>
          </cell>
          <cell r="AA1327">
            <v>0</v>
          </cell>
          <cell r="AB1327">
            <v>0</v>
          </cell>
          <cell r="AC1327">
            <v>0</v>
          </cell>
          <cell r="AD1327">
            <v>0</v>
          </cell>
          <cell r="AE1327">
            <v>0</v>
          </cell>
          <cell r="AF1327">
            <v>0</v>
          </cell>
          <cell r="AG1327">
            <v>0</v>
          </cell>
          <cell r="AH1327">
            <v>0</v>
          </cell>
          <cell r="AI1327">
            <v>0</v>
          </cell>
          <cell r="AJ1327">
            <v>0</v>
          </cell>
          <cell r="AK1327">
            <v>0</v>
          </cell>
          <cell r="AL1327">
            <v>0</v>
          </cell>
          <cell r="AM1327">
            <v>0</v>
          </cell>
          <cell r="AN1327">
            <v>0</v>
          </cell>
          <cell r="AO1327">
            <v>0</v>
          </cell>
          <cell r="AQ1327">
            <v>30</v>
          </cell>
          <cell r="AR1327" t="str">
            <v>54</v>
          </cell>
        </row>
        <row r="1328">
          <cell r="R1328">
            <v>0</v>
          </cell>
          <cell r="S1328">
            <v>0</v>
          </cell>
          <cell r="T1328">
            <v>0</v>
          </cell>
          <cell r="U1328">
            <v>0</v>
          </cell>
          <cell r="V1328">
            <v>0</v>
          </cell>
          <cell r="W1328">
            <v>0</v>
          </cell>
          <cell r="X1328">
            <v>0</v>
          </cell>
          <cell r="Y1328">
            <v>0</v>
          </cell>
          <cell r="Z1328">
            <v>0</v>
          </cell>
          <cell r="AA1328">
            <v>0</v>
          </cell>
          <cell r="AB1328">
            <v>0</v>
          </cell>
          <cell r="AC1328">
            <v>0</v>
          </cell>
          <cell r="AD1328">
            <v>0</v>
          </cell>
          <cell r="AE1328">
            <v>0</v>
          </cell>
          <cell r="AF1328">
            <v>0</v>
          </cell>
          <cell r="AG1328">
            <v>0</v>
          </cell>
          <cell r="AH1328">
            <v>0</v>
          </cell>
          <cell r="AI1328">
            <v>0</v>
          </cell>
          <cell r="AJ1328">
            <v>0</v>
          </cell>
          <cell r="AK1328">
            <v>0</v>
          </cell>
          <cell r="AL1328">
            <v>0</v>
          </cell>
          <cell r="AM1328">
            <v>0</v>
          </cell>
          <cell r="AN1328">
            <v>0</v>
          </cell>
          <cell r="AO1328">
            <v>0</v>
          </cell>
          <cell r="AQ1328">
            <v>30</v>
          </cell>
          <cell r="AR1328" t="str">
            <v>54</v>
          </cell>
        </row>
        <row r="1329">
          <cell r="R1329">
            <v>0</v>
          </cell>
          <cell r="S1329">
            <v>0</v>
          </cell>
          <cell r="T1329">
            <v>0</v>
          </cell>
          <cell r="U1329">
            <v>0</v>
          </cell>
          <cell r="V1329">
            <v>0</v>
          </cell>
          <cell r="W1329">
            <v>0</v>
          </cell>
          <cell r="X1329">
            <v>0</v>
          </cell>
          <cell r="Y1329">
            <v>0</v>
          </cell>
          <cell r="Z1329">
            <v>0</v>
          </cell>
          <cell r="AA1329">
            <v>0</v>
          </cell>
          <cell r="AB1329">
            <v>0</v>
          </cell>
          <cell r="AC1329">
            <v>0</v>
          </cell>
          <cell r="AD1329">
            <v>0</v>
          </cell>
          <cell r="AE1329">
            <v>0</v>
          </cell>
          <cell r="AF1329">
            <v>0</v>
          </cell>
          <cell r="AG1329">
            <v>0</v>
          </cell>
          <cell r="AH1329">
            <v>0</v>
          </cell>
          <cell r="AI1329">
            <v>0</v>
          </cell>
          <cell r="AJ1329">
            <v>0</v>
          </cell>
          <cell r="AK1329">
            <v>0</v>
          </cell>
          <cell r="AL1329">
            <v>0</v>
          </cell>
          <cell r="AM1329">
            <v>0</v>
          </cell>
          <cell r="AN1329">
            <v>0</v>
          </cell>
          <cell r="AO1329">
            <v>0</v>
          </cell>
          <cell r="AQ1329">
            <v>30</v>
          </cell>
          <cell r="AR1329" t="str">
            <v>54</v>
          </cell>
        </row>
        <row r="1330">
          <cell r="R1330">
            <v>0</v>
          </cell>
          <cell r="S1330">
            <v>0</v>
          </cell>
          <cell r="T1330">
            <v>0</v>
          </cell>
          <cell r="U1330">
            <v>0</v>
          </cell>
          <cell r="V1330">
            <v>0</v>
          </cell>
          <cell r="W1330">
            <v>0</v>
          </cell>
          <cell r="X1330">
            <v>0</v>
          </cell>
          <cell r="Y1330">
            <v>0</v>
          </cell>
          <cell r="Z1330">
            <v>0</v>
          </cell>
          <cell r="AA1330">
            <v>0</v>
          </cell>
          <cell r="AB1330">
            <v>0</v>
          </cell>
          <cell r="AC1330">
            <v>0</v>
          </cell>
          <cell r="AD1330">
            <v>0</v>
          </cell>
          <cell r="AE1330">
            <v>0</v>
          </cell>
          <cell r="AF1330">
            <v>0</v>
          </cell>
          <cell r="AG1330">
            <v>0</v>
          </cell>
          <cell r="AH1330">
            <v>0</v>
          </cell>
          <cell r="AI1330">
            <v>0</v>
          </cell>
          <cell r="AJ1330">
            <v>0</v>
          </cell>
          <cell r="AK1330">
            <v>0</v>
          </cell>
          <cell r="AL1330">
            <v>0</v>
          </cell>
          <cell r="AM1330">
            <v>0</v>
          </cell>
          <cell r="AN1330">
            <v>0</v>
          </cell>
          <cell r="AO1330">
            <v>0</v>
          </cell>
          <cell r="AQ1330">
            <v>30</v>
          </cell>
          <cell r="AR1330" t="str">
            <v>54</v>
          </cell>
        </row>
        <row r="1331">
          <cell r="R1331">
            <v>0</v>
          </cell>
          <cell r="S1331">
            <v>0</v>
          </cell>
          <cell r="T1331">
            <v>0</v>
          </cell>
          <cell r="U1331">
            <v>0</v>
          </cell>
          <cell r="V1331">
            <v>0</v>
          </cell>
          <cell r="W1331">
            <v>0</v>
          </cell>
          <cell r="X1331">
            <v>0</v>
          </cell>
          <cell r="Y1331">
            <v>0</v>
          </cell>
          <cell r="Z1331">
            <v>0</v>
          </cell>
          <cell r="AA1331">
            <v>0</v>
          </cell>
          <cell r="AB1331">
            <v>0</v>
          </cell>
          <cell r="AC1331">
            <v>0</v>
          </cell>
          <cell r="AD1331">
            <v>0</v>
          </cell>
          <cell r="AE1331">
            <v>0</v>
          </cell>
          <cell r="AF1331">
            <v>0</v>
          </cell>
          <cell r="AG1331">
            <v>0</v>
          </cell>
          <cell r="AH1331">
            <v>0</v>
          </cell>
          <cell r="AI1331">
            <v>0</v>
          </cell>
          <cell r="AJ1331">
            <v>0</v>
          </cell>
          <cell r="AK1331">
            <v>0</v>
          </cell>
          <cell r="AL1331">
            <v>0</v>
          </cell>
          <cell r="AM1331">
            <v>0</v>
          </cell>
          <cell r="AN1331">
            <v>0</v>
          </cell>
          <cell r="AO1331">
            <v>0</v>
          </cell>
          <cell r="AQ1331">
            <v>30</v>
          </cell>
          <cell r="AR1331" t="str">
            <v>54</v>
          </cell>
        </row>
        <row r="1332">
          <cell r="R1332">
            <v>0</v>
          </cell>
          <cell r="S1332">
            <v>0</v>
          </cell>
          <cell r="T1332">
            <v>0</v>
          </cell>
          <cell r="U1332">
            <v>0</v>
          </cell>
          <cell r="V1332">
            <v>0</v>
          </cell>
          <cell r="W1332">
            <v>0</v>
          </cell>
          <cell r="X1332">
            <v>0</v>
          </cell>
          <cell r="Y1332">
            <v>0</v>
          </cell>
          <cell r="Z1332">
            <v>0</v>
          </cell>
          <cell r="AA1332">
            <v>0</v>
          </cell>
          <cell r="AB1332">
            <v>0</v>
          </cell>
          <cell r="AC1332">
            <v>0</v>
          </cell>
          <cell r="AD1332">
            <v>-1101.6166666666666</v>
          </cell>
          <cell r="AE1332">
            <v>-1101.6166666666666</v>
          </cell>
          <cell r="AF1332">
            <v>-1101.6166666666666</v>
          </cell>
          <cell r="AG1332">
            <v>-1101.6166666666666</v>
          </cell>
          <cell r="AH1332">
            <v>-1101.6166666666666</v>
          </cell>
          <cell r="AI1332">
            <v>-1101.6166666666666</v>
          </cell>
          <cell r="AJ1332">
            <v>-1101.6166666666666</v>
          </cell>
          <cell r="AK1332">
            <v>-963.91458333333321</v>
          </cell>
          <cell r="AL1332">
            <v>-688.51041666666663</v>
          </cell>
          <cell r="AM1332">
            <v>-413.10624999999999</v>
          </cell>
          <cell r="AN1332">
            <v>-137.70208333333332</v>
          </cell>
          <cell r="AO1332">
            <v>0</v>
          </cell>
          <cell r="AQ1332" t="str">
            <v>30</v>
          </cell>
          <cell r="AR1332" t="str">
            <v>54</v>
          </cell>
        </row>
        <row r="1333">
          <cell r="R1333">
            <v>0</v>
          </cell>
          <cell r="S1333">
            <v>0</v>
          </cell>
          <cell r="T1333">
            <v>0</v>
          </cell>
          <cell r="U1333">
            <v>0</v>
          </cell>
          <cell r="V1333">
            <v>0</v>
          </cell>
          <cell r="W1333">
            <v>0</v>
          </cell>
          <cell r="X1333">
            <v>0</v>
          </cell>
          <cell r="Y1333">
            <v>0</v>
          </cell>
          <cell r="Z1333">
            <v>12329.65</v>
          </cell>
          <cell r="AA1333">
            <v>23491</v>
          </cell>
          <cell r="AB1333">
            <v>0</v>
          </cell>
          <cell r="AC1333">
            <v>0</v>
          </cell>
          <cell r="AD1333">
            <v>-2264892.8879166669</v>
          </cell>
          <cell r="AE1333">
            <v>-2042137.3916666668</v>
          </cell>
          <cell r="AF1333">
            <v>-1820174.8829166668</v>
          </cell>
          <cell r="AG1333">
            <v>-1600488.1270833332</v>
          </cell>
          <cell r="AH1333">
            <v>-1383197.1291666667</v>
          </cell>
          <cell r="AI1333">
            <v>-1167839.31125</v>
          </cell>
          <cell r="AJ1333">
            <v>-954115.82</v>
          </cell>
          <cell r="AK1333">
            <v>-740512.5479166666</v>
          </cell>
          <cell r="AL1333">
            <v>-526737.29499999993</v>
          </cell>
          <cell r="AM1333">
            <v>-313568.49374999997</v>
          </cell>
          <cell r="AN1333">
            <v>-102206.53125</v>
          </cell>
          <cell r="AO1333">
            <v>2985.0541666666668</v>
          </cell>
          <cell r="AQ1333" t="str">
            <v>30</v>
          </cell>
          <cell r="AR1333" t="str">
            <v>54</v>
          </cell>
        </row>
        <row r="1334">
          <cell r="R1334">
            <v>-18189975.359999999</v>
          </cell>
          <cell r="S1334">
            <v>-17592093.25</v>
          </cell>
          <cell r="T1334">
            <v>-17646484.949999999</v>
          </cell>
          <cell r="U1334">
            <v>-17485337.280000001</v>
          </cell>
          <cell r="V1334">
            <v>-17528490.640000001</v>
          </cell>
          <cell r="W1334">
            <v>-15724644.289999999</v>
          </cell>
          <cell r="X1334">
            <v>-15457306.5</v>
          </cell>
          <cell r="Y1334">
            <v>-14880467.699999999</v>
          </cell>
          <cell r="Z1334">
            <v>-14631133.939999999</v>
          </cell>
          <cell r="AA1334">
            <v>-14497274.619999999</v>
          </cell>
          <cell r="AB1334">
            <v>-14012969.27</v>
          </cell>
          <cell r="AC1334">
            <v>-12128774.5</v>
          </cell>
          <cell r="AD1334">
            <v>-18681476.020833332</v>
          </cell>
          <cell r="AE1334">
            <v>-18618525.298750002</v>
          </cell>
          <cell r="AF1334">
            <v>-18497512.33666667</v>
          </cell>
          <cell r="AG1334">
            <v>-18371745.376666665</v>
          </cell>
          <cell r="AH1334">
            <v>-18265447.329166669</v>
          </cell>
          <cell r="AI1334">
            <v>-18091929.862083334</v>
          </cell>
          <cell r="AJ1334">
            <v>-17834247.762916666</v>
          </cell>
          <cell r="AK1334">
            <v>-17536512.568333331</v>
          </cell>
          <cell r="AL1334">
            <v>-17193881.589583334</v>
          </cell>
          <cell r="AM1334">
            <v>-16849456.699166667</v>
          </cell>
          <cell r="AN1334">
            <v>-16503065.168333331</v>
          </cell>
          <cell r="AO1334">
            <v>-16069117.576666668</v>
          </cell>
          <cell r="AQ1334" t="str">
            <v>30</v>
          </cell>
          <cell r="AR1334" t="str">
            <v>54</v>
          </cell>
        </row>
        <row r="1335">
          <cell r="R1335">
            <v>-12735996.720000001</v>
          </cell>
          <cell r="S1335">
            <v>-12824137.74</v>
          </cell>
          <cell r="T1335">
            <v>-12773354.26</v>
          </cell>
          <cell r="U1335">
            <v>-12821872.050000001</v>
          </cell>
          <cell r="V1335">
            <v>-13379820.050000001</v>
          </cell>
          <cell r="W1335">
            <v>-13265358.9</v>
          </cell>
          <cell r="X1335">
            <v>-13260335.26</v>
          </cell>
          <cell r="Y1335">
            <v>-13108050.1</v>
          </cell>
          <cell r="Z1335">
            <v>-13297335.1</v>
          </cell>
          <cell r="AA1335">
            <v>-13270711.470000001</v>
          </cell>
          <cell r="AB1335">
            <v>-13270210.470000001</v>
          </cell>
          <cell r="AC1335">
            <v>-13275052.380000001</v>
          </cell>
          <cell r="AD1335">
            <v>-11730521.78125</v>
          </cell>
          <cell r="AE1335">
            <v>-11918317.989583334</v>
          </cell>
          <cell r="AF1335">
            <v>-12094802.978333332</v>
          </cell>
          <cell r="AG1335">
            <v>-12255352.779166667</v>
          </cell>
          <cell r="AH1335">
            <v>-12425118.484166667</v>
          </cell>
          <cell r="AI1335">
            <v>-12587773.467916667</v>
          </cell>
          <cell r="AJ1335">
            <v>-12712763.415416667</v>
          </cell>
          <cell r="AK1335">
            <v>-12810028.012083335</v>
          </cell>
          <cell r="AL1335">
            <v>-12891906.520416668</v>
          </cell>
          <cell r="AM1335">
            <v>-12967658.065416669</v>
          </cell>
          <cell r="AN1335">
            <v>-13026206.445833333</v>
          </cell>
          <cell r="AO1335">
            <v>-13077565.972500002</v>
          </cell>
          <cell r="AQ1335" t="str">
            <v xml:space="preserve"> </v>
          </cell>
          <cell r="AR1335" t="str">
            <v>15</v>
          </cell>
          <cell r="AS1335" t="str">
            <v>8</v>
          </cell>
        </row>
        <row r="1336">
          <cell r="R1336">
            <v>-473372.1</v>
          </cell>
          <cell r="S1336">
            <v>-469474.1</v>
          </cell>
          <cell r="T1336">
            <v>-465901.89</v>
          </cell>
          <cell r="U1336">
            <v>-462391.89</v>
          </cell>
          <cell r="V1336">
            <v>-462354.89</v>
          </cell>
          <cell r="W1336">
            <v>-459539.89</v>
          </cell>
          <cell r="X1336">
            <v>-383502.37</v>
          </cell>
          <cell r="Y1336">
            <v>-366424.95</v>
          </cell>
          <cell r="Z1336">
            <v>-402688.95</v>
          </cell>
          <cell r="AA1336">
            <v>-402226.95</v>
          </cell>
          <cell r="AB1336">
            <v>-403928.95</v>
          </cell>
          <cell r="AC1336">
            <v>-403738.95</v>
          </cell>
          <cell r="AD1336">
            <v>-455103.74958333332</v>
          </cell>
          <cell r="AE1336">
            <v>-458335.92041666666</v>
          </cell>
          <cell r="AF1336">
            <v>-460066.58249999996</v>
          </cell>
          <cell r="AG1336">
            <v>-460747.73583333328</v>
          </cell>
          <cell r="AH1336">
            <v>-461612.47249999997</v>
          </cell>
          <cell r="AI1336">
            <v>-462197.54249999998</v>
          </cell>
          <cell r="AJ1336">
            <v>-459031.96583333332</v>
          </cell>
          <cell r="AK1336">
            <v>-451344.14166666666</v>
          </cell>
          <cell r="AL1336">
            <v>-444430.75708333333</v>
          </cell>
          <cell r="AM1336">
            <v>-439921.78791666665</v>
          </cell>
          <cell r="AN1336">
            <v>-435689.23541666666</v>
          </cell>
          <cell r="AO1336">
            <v>-431505.68291666667</v>
          </cell>
          <cell r="AR1336" t="str">
            <v>15</v>
          </cell>
          <cell r="AS1336" t="str">
            <v>8</v>
          </cell>
        </row>
        <row r="1337">
          <cell r="R1337">
            <v>-10000</v>
          </cell>
          <cell r="S1337">
            <v>-10000</v>
          </cell>
          <cell r="T1337">
            <v>-10000</v>
          </cell>
          <cell r="U1337">
            <v>-10000</v>
          </cell>
          <cell r="V1337">
            <v>-10000</v>
          </cell>
          <cell r="W1337">
            <v>-10000</v>
          </cell>
          <cell r="X1337">
            <v>-10000</v>
          </cell>
          <cell r="Y1337">
            <v>-10000</v>
          </cell>
          <cell r="Z1337">
            <v>-10000</v>
          </cell>
          <cell r="AA1337">
            <v>-10000</v>
          </cell>
          <cell r="AB1337">
            <v>-264786.73</v>
          </cell>
          <cell r="AC1337">
            <v>-10000</v>
          </cell>
          <cell r="AD1337">
            <v>-10000</v>
          </cell>
          <cell r="AE1337">
            <v>-10000</v>
          </cell>
          <cell r="AF1337">
            <v>-10000</v>
          </cell>
          <cell r="AG1337">
            <v>-10000</v>
          </cell>
          <cell r="AH1337">
            <v>-10000</v>
          </cell>
          <cell r="AI1337">
            <v>-10000</v>
          </cell>
          <cell r="AJ1337">
            <v>-10000</v>
          </cell>
          <cell r="AK1337">
            <v>-10000</v>
          </cell>
          <cell r="AL1337">
            <v>-10000</v>
          </cell>
          <cell r="AM1337">
            <v>-10000</v>
          </cell>
          <cell r="AN1337">
            <v>-20616.11375</v>
          </cell>
          <cell r="AO1337">
            <v>-31232.227499999997</v>
          </cell>
          <cell r="AQ1337" t="str">
            <v>30</v>
          </cell>
          <cell r="AR1337" t="str">
            <v>54</v>
          </cell>
        </row>
        <row r="1338">
          <cell r="R1338">
            <v>-16985.93</v>
          </cell>
          <cell r="S1338">
            <v>-16090.74</v>
          </cell>
          <cell r="T1338">
            <v>-14586.35</v>
          </cell>
          <cell r="U1338">
            <v>-32348.12</v>
          </cell>
          <cell r="V1338">
            <v>-68671.89</v>
          </cell>
          <cell r="W1338">
            <v>-69048.53</v>
          </cell>
          <cell r="X1338">
            <v>-65786.69</v>
          </cell>
          <cell r="Y1338">
            <v>-64169.71</v>
          </cell>
          <cell r="Z1338">
            <v>-72146.89</v>
          </cell>
          <cell r="AA1338">
            <v>-67917.919999999998</v>
          </cell>
          <cell r="AB1338">
            <v>-67308.81</v>
          </cell>
          <cell r="AC1338">
            <v>-49150.83</v>
          </cell>
          <cell r="AD1338">
            <v>-21921.870416666668</v>
          </cell>
          <cell r="AE1338">
            <v>-21652.045000000002</v>
          </cell>
          <cell r="AF1338">
            <v>-21071.827916666665</v>
          </cell>
          <cell r="AG1338">
            <v>-20958.592499999999</v>
          </cell>
          <cell r="AH1338">
            <v>-23492.012499999997</v>
          </cell>
          <cell r="AI1338">
            <v>-27795.452499999999</v>
          </cell>
          <cell r="AJ1338">
            <v>-31905.362499999992</v>
          </cell>
          <cell r="AK1338">
            <v>-35901.401666666665</v>
          </cell>
          <cell r="AL1338">
            <v>-39813.555</v>
          </cell>
          <cell r="AM1338">
            <v>-43583.292500000003</v>
          </cell>
          <cell r="AN1338">
            <v>-46857.437916666669</v>
          </cell>
          <cell r="AO1338">
            <v>-49327.732500000006</v>
          </cell>
          <cell r="AR1338" t="str">
            <v>15</v>
          </cell>
          <cell r="AS1338" t="str">
            <v>8</v>
          </cell>
        </row>
        <row r="1339">
          <cell r="R1339">
            <v>-64228.41</v>
          </cell>
          <cell r="S1339">
            <v>-42929.55</v>
          </cell>
          <cell r="T1339">
            <v>-39260.910000000003</v>
          </cell>
          <cell r="U1339">
            <v>-42100.46</v>
          </cell>
          <cell r="V1339">
            <v>-41295.21</v>
          </cell>
          <cell r="W1339">
            <v>-41295.21</v>
          </cell>
          <cell r="X1339">
            <v>-50128.18</v>
          </cell>
          <cell r="Y1339">
            <v>-41258.870000000003</v>
          </cell>
          <cell r="Z1339">
            <v>-41258.870000000003</v>
          </cell>
          <cell r="AA1339">
            <v>-43532.78</v>
          </cell>
          <cell r="AB1339">
            <v>-47238.93</v>
          </cell>
          <cell r="AC1339">
            <v>-45186.77</v>
          </cell>
          <cell r="AD1339">
            <v>-51815.008333333339</v>
          </cell>
          <cell r="AE1339">
            <v>-51375.428333333344</v>
          </cell>
          <cell r="AF1339">
            <v>-50011.887916666667</v>
          </cell>
          <cell r="AG1339">
            <v>-48503.591666666667</v>
          </cell>
          <cell r="AH1339">
            <v>-47365.691250000011</v>
          </cell>
          <cell r="AI1339">
            <v>-46694.127916666672</v>
          </cell>
          <cell r="AJ1339">
            <v>-46683.802500000013</v>
          </cell>
          <cell r="AK1339">
            <v>-47396.462916666671</v>
          </cell>
          <cell r="AL1339">
            <v>-47859.007083333338</v>
          </cell>
          <cell r="AM1339">
            <v>-47902.995833333342</v>
          </cell>
          <cell r="AN1339">
            <v>-47270.877500000002</v>
          </cell>
          <cell r="AO1339">
            <v>-45769.580833333333</v>
          </cell>
          <cell r="AR1339" t="str">
            <v>15</v>
          </cell>
          <cell r="AS1339" t="str">
            <v>8</v>
          </cell>
        </row>
        <row r="1340">
          <cell r="R1340">
            <v>-1065808.22</v>
          </cell>
          <cell r="S1340">
            <v>-1137948.26</v>
          </cell>
          <cell r="T1340">
            <v>-1171979.02</v>
          </cell>
          <cell r="U1340">
            <v>-1265557.45</v>
          </cell>
          <cell r="V1340">
            <v>-1404275.98</v>
          </cell>
          <cell r="W1340">
            <v>-1596622.55</v>
          </cell>
          <cell r="X1340">
            <v>-1710816.49</v>
          </cell>
          <cell r="Y1340">
            <v>-1844291.41</v>
          </cell>
          <cell r="Z1340">
            <v>-1996784.21</v>
          </cell>
          <cell r="AA1340">
            <v>-2147805.5</v>
          </cell>
          <cell r="AB1340">
            <v>-2249743.5699999998</v>
          </cell>
          <cell r="AC1340">
            <v>-2387874.35</v>
          </cell>
          <cell r="AD1340">
            <v>-543484.93583333341</v>
          </cell>
          <cell r="AE1340">
            <v>-620890.33250000002</v>
          </cell>
          <cell r="AF1340">
            <v>-699969.27916666667</v>
          </cell>
          <cell r="AG1340">
            <v>-780303.43875000009</v>
          </cell>
          <cell r="AH1340">
            <v>-864310.51500000001</v>
          </cell>
          <cell r="AI1340">
            <v>-957086.18541666667</v>
          </cell>
          <cell r="AJ1340">
            <v>-1056682.5037499999</v>
          </cell>
          <cell r="AK1340">
            <v>-1159930.1729166666</v>
          </cell>
          <cell r="AL1340">
            <v>-1269163.81375</v>
          </cell>
          <cell r="AM1340">
            <v>-1381423.4083333334</v>
          </cell>
          <cell r="AN1340">
            <v>-1494373.7804166668</v>
          </cell>
          <cell r="AO1340">
            <v>-1608022.25875</v>
          </cell>
          <cell r="AQ1340">
            <v>30</v>
          </cell>
          <cell r="AR1340" t="str">
            <v>54</v>
          </cell>
        </row>
        <row r="1341">
          <cell r="R1341">
            <v>-5421511.7400000002</v>
          </cell>
          <cell r="S1341">
            <v>-6101329.8600000003</v>
          </cell>
          <cell r="T1341">
            <v>-7075401.0999999996</v>
          </cell>
          <cell r="U1341">
            <v>-7697446.5999999996</v>
          </cell>
          <cell r="V1341">
            <v>-8935779.2899999991</v>
          </cell>
          <cell r="W1341">
            <v>-9978540.6500000004</v>
          </cell>
          <cell r="X1341">
            <v>-10965964.060000001</v>
          </cell>
          <cell r="Y1341">
            <v>-12410258.039999999</v>
          </cell>
          <cell r="Z1341">
            <v>-13478918.07</v>
          </cell>
          <cell r="AA1341">
            <v>-14647680.220000001</v>
          </cell>
          <cell r="AB1341">
            <v>-15512304.619999999</v>
          </cell>
          <cell r="AC1341">
            <v>-17556792.98</v>
          </cell>
          <cell r="AD1341">
            <v>-2161250.1879166667</v>
          </cell>
          <cell r="AE1341">
            <v>-2627030.9487500004</v>
          </cell>
          <cell r="AF1341">
            <v>-3155026.5583333336</v>
          </cell>
          <cell r="AG1341">
            <v>-3735067.342916667</v>
          </cell>
          <cell r="AH1341">
            <v>-4378870.5970833339</v>
          </cell>
          <cell r="AI1341">
            <v>-5100314.4420833336</v>
          </cell>
          <cell r="AJ1341">
            <v>-5850488.1887499997</v>
          </cell>
          <cell r="AK1341">
            <v>-6639557.251666666</v>
          </cell>
          <cell r="AL1341">
            <v>-7496799.8862500004</v>
          </cell>
          <cell r="AM1341">
            <v>-8398170.0925000012</v>
          </cell>
          <cell r="AN1341">
            <v>-9313191.6579166651</v>
          </cell>
          <cell r="AO1341">
            <v>-10292404.63125</v>
          </cell>
          <cell r="AQ1341">
            <v>30</v>
          </cell>
          <cell r="AR1341" t="str">
            <v>54</v>
          </cell>
        </row>
        <row r="1342">
          <cell r="R1342">
            <v>-1914378.37</v>
          </cell>
          <cell r="S1342">
            <v>-2049326.99</v>
          </cell>
          <cell r="T1342">
            <v>-2158000.2400000002</v>
          </cell>
          <cell r="U1342">
            <v>-2270179.7000000002</v>
          </cell>
          <cell r="V1342">
            <v>-2507281.5299999998</v>
          </cell>
          <cell r="W1342">
            <v>-2694979</v>
          </cell>
          <cell r="X1342">
            <v>-3063329.16</v>
          </cell>
          <cell r="Y1342">
            <v>-3278135.94</v>
          </cell>
          <cell r="Z1342">
            <v>-3727999.34</v>
          </cell>
          <cell r="AA1342">
            <v>-3891721.93</v>
          </cell>
          <cell r="AB1342">
            <v>-3985165.2</v>
          </cell>
          <cell r="AC1342">
            <v>-4324671.38</v>
          </cell>
          <cell r="AD1342">
            <v>-1234855.3745833333</v>
          </cell>
          <cell r="AE1342">
            <v>-1363339.6433333333</v>
          </cell>
          <cell r="AF1342">
            <v>-1495983.4775</v>
          </cell>
          <cell r="AG1342">
            <v>-1625900.1525000001</v>
          </cell>
          <cell r="AH1342">
            <v>-1757809.4195833334</v>
          </cell>
          <cell r="AI1342">
            <v>-1901124.5575000001</v>
          </cell>
          <cell r="AJ1342">
            <v>-2061875.500416667</v>
          </cell>
          <cell r="AK1342">
            <v>-2211391.1612500004</v>
          </cell>
          <cell r="AL1342">
            <v>-2363670.1037500002</v>
          </cell>
          <cell r="AM1342">
            <v>-2535591.4287500004</v>
          </cell>
          <cell r="AN1342">
            <v>-2700759.4562500003</v>
          </cell>
          <cell r="AO1342">
            <v>-2885940.3858333328</v>
          </cell>
          <cell r="AQ1342">
            <v>30</v>
          </cell>
          <cell r="AR1342" t="str">
            <v>54</v>
          </cell>
        </row>
        <row r="1343">
          <cell r="R1343">
            <v>-1659473.13</v>
          </cell>
          <cell r="S1343">
            <v>-1659473.13</v>
          </cell>
          <cell r="T1343">
            <v>-2307984.5699999998</v>
          </cell>
          <cell r="U1343">
            <v>-2307984.5699999998</v>
          </cell>
          <cell r="V1343">
            <v>-2307984.5699999998</v>
          </cell>
          <cell r="W1343">
            <v>-2339549.2999999998</v>
          </cell>
          <cell r="X1343">
            <v>-2445495.86</v>
          </cell>
          <cell r="Y1343">
            <v>-2445495.86</v>
          </cell>
          <cell r="Z1343">
            <v>-2445495.86</v>
          </cell>
          <cell r="AA1343">
            <v>-2445495.86</v>
          </cell>
          <cell r="AB1343">
            <v>-2445495.86</v>
          </cell>
          <cell r="AC1343">
            <v>-2446798.7599999998</v>
          </cell>
          <cell r="AD1343">
            <v>-747564.71625000006</v>
          </cell>
          <cell r="AE1343">
            <v>-853998.79208333325</v>
          </cell>
          <cell r="AF1343">
            <v>-984515.37124999985</v>
          </cell>
          <cell r="AG1343">
            <v>-1139114.4537500001</v>
          </cell>
          <cell r="AH1343">
            <v>-1293713.5362499999</v>
          </cell>
          <cell r="AI1343">
            <v>-1447668.2225000001</v>
          </cell>
          <cell r="AJ1343">
            <v>-1605392.9524999999</v>
          </cell>
          <cell r="AK1343">
            <v>-1767532.1224999998</v>
          </cell>
          <cell r="AL1343">
            <v>-1908132.0020833332</v>
          </cell>
          <cell r="AM1343">
            <v>-2027192.5912499998</v>
          </cell>
          <cell r="AN1343">
            <v>-2146253.1804166664</v>
          </cell>
          <cell r="AO1343">
            <v>-2238588.7095833332</v>
          </cell>
          <cell r="AQ1343">
            <v>30</v>
          </cell>
          <cell r="AR1343" t="str">
            <v>54</v>
          </cell>
        </row>
        <row r="1344">
          <cell r="R1344">
            <v>-256699</v>
          </cell>
          <cell r="S1344">
            <v>-256699</v>
          </cell>
          <cell r="T1344">
            <v>-472333</v>
          </cell>
          <cell r="U1344">
            <v>-472333</v>
          </cell>
          <cell r="V1344">
            <v>-589060.36</v>
          </cell>
          <cell r="W1344">
            <v>-722973.22</v>
          </cell>
          <cell r="X1344">
            <v>-816602.96</v>
          </cell>
          <cell r="Y1344">
            <v>-1253005.77</v>
          </cell>
          <cell r="Z1344">
            <v>-1183605.3999999999</v>
          </cell>
          <cell r="AA1344">
            <v>-1392444.71</v>
          </cell>
          <cell r="AB1344">
            <v>-1608017.2</v>
          </cell>
          <cell r="AC1344">
            <v>-1767427.96</v>
          </cell>
          <cell r="AD1344">
            <v>-32087.375</v>
          </cell>
          <cell r="AE1344">
            <v>-53478.958333333336</v>
          </cell>
          <cell r="AF1344">
            <v>-83855.291666666672</v>
          </cell>
          <cell r="AG1344">
            <v>-123216.375</v>
          </cell>
          <cell r="AH1344">
            <v>-167441.09833333333</v>
          </cell>
          <cell r="AI1344">
            <v>-222109.16416666665</v>
          </cell>
          <cell r="AJ1344">
            <v>-286258.17166666669</v>
          </cell>
          <cell r="AK1344">
            <v>-372491.86874999997</v>
          </cell>
          <cell r="AL1344">
            <v>-474017.33416666673</v>
          </cell>
          <cell r="AM1344">
            <v>-581352.75541666674</v>
          </cell>
          <cell r="AN1344">
            <v>-706372.00166666682</v>
          </cell>
          <cell r="AO1344">
            <v>-836319.75833333342</v>
          </cell>
          <cell r="AR1344" t="str">
            <v>15</v>
          </cell>
          <cell r="AS1344" t="str">
            <v>8</v>
          </cell>
        </row>
        <row r="1345">
          <cell r="R1345">
            <v>0</v>
          </cell>
          <cell r="S1345">
            <v>0</v>
          </cell>
          <cell r="T1345">
            <v>0</v>
          </cell>
          <cell r="U1345">
            <v>-196</v>
          </cell>
          <cell r="V1345">
            <v>-8405.11</v>
          </cell>
          <cell r="W1345">
            <v>-37577.199999999997</v>
          </cell>
          <cell r="X1345">
            <v>-128494.87</v>
          </cell>
          <cell r="Y1345">
            <v>-212816.71</v>
          </cell>
          <cell r="Z1345">
            <v>-341208.97</v>
          </cell>
          <cell r="AA1345">
            <v>-401719.11</v>
          </cell>
          <cell r="AB1345">
            <v>-445904.4</v>
          </cell>
          <cell r="AC1345">
            <v>-1632994.77</v>
          </cell>
          <cell r="AD1345">
            <v>0</v>
          </cell>
          <cell r="AE1345">
            <v>0</v>
          </cell>
          <cell r="AF1345">
            <v>0</v>
          </cell>
          <cell r="AG1345">
            <v>-8.1666666666666661</v>
          </cell>
          <cell r="AH1345">
            <v>-366.54625000000004</v>
          </cell>
          <cell r="AI1345">
            <v>-2282.4758333333334</v>
          </cell>
          <cell r="AJ1345">
            <v>-9202.1454166666663</v>
          </cell>
          <cell r="AK1345">
            <v>-23423.461249999997</v>
          </cell>
          <cell r="AL1345">
            <v>-46507.864583333336</v>
          </cell>
          <cell r="AM1345">
            <v>-77463.201249999998</v>
          </cell>
          <cell r="AN1345">
            <v>-112780.84749999999</v>
          </cell>
          <cell r="AO1345">
            <v>-199401.64624999999</v>
          </cell>
          <cell r="AR1345" t="str">
            <v>15</v>
          </cell>
          <cell r="AS1345" t="str">
            <v>8</v>
          </cell>
        </row>
        <row r="1346">
          <cell r="R1346">
            <v>-15482</v>
          </cell>
          <cell r="S1346">
            <v>-15482</v>
          </cell>
          <cell r="T1346">
            <v>-15482</v>
          </cell>
          <cell r="U1346">
            <v>-15482</v>
          </cell>
          <cell r="V1346">
            <v>-32696</v>
          </cell>
          <cell r="W1346">
            <v>-37744</v>
          </cell>
          <cell r="X1346">
            <v>-126799.52</v>
          </cell>
          <cell r="Y1346">
            <v>-137879.51999999999</v>
          </cell>
          <cell r="Z1346">
            <v>-123034.52</v>
          </cell>
          <cell r="AA1346">
            <v>-162974.67000000001</v>
          </cell>
          <cell r="AB1346">
            <v>-193065.9</v>
          </cell>
          <cell r="AC1346">
            <v>-232790.93</v>
          </cell>
          <cell r="AD1346">
            <v>-1935.25</v>
          </cell>
          <cell r="AE1346">
            <v>-3225.4166666666665</v>
          </cell>
          <cell r="AF1346">
            <v>-4515.583333333333</v>
          </cell>
          <cell r="AG1346">
            <v>-5805.75</v>
          </cell>
          <cell r="AH1346">
            <v>-7813.166666666667</v>
          </cell>
          <cell r="AI1346">
            <v>-10748.166666666666</v>
          </cell>
          <cell r="AJ1346">
            <v>-17604.146666666667</v>
          </cell>
          <cell r="AK1346">
            <v>-28632.440000000002</v>
          </cell>
          <cell r="AL1346">
            <v>-39503.858333333337</v>
          </cell>
          <cell r="AM1346">
            <v>-51420.907916666671</v>
          </cell>
          <cell r="AN1346">
            <v>-66255.931666666671</v>
          </cell>
          <cell r="AO1346">
            <v>-83354.882916666669</v>
          </cell>
          <cell r="AR1346" t="str">
            <v>15</v>
          </cell>
          <cell r="AS1346" t="str">
            <v>8</v>
          </cell>
        </row>
        <row r="1347">
          <cell r="R1347">
            <v>0</v>
          </cell>
          <cell r="S1347">
            <v>0</v>
          </cell>
          <cell r="T1347">
            <v>0</v>
          </cell>
          <cell r="U1347">
            <v>0</v>
          </cell>
          <cell r="V1347">
            <v>0</v>
          </cell>
          <cell r="W1347">
            <v>-347.74</v>
          </cell>
          <cell r="X1347">
            <v>-874.23</v>
          </cell>
          <cell r="Y1347">
            <v>-874.23</v>
          </cell>
          <cell r="Z1347">
            <v>-1204.9100000000001</v>
          </cell>
          <cell r="AA1347">
            <v>-1204.9100000000001</v>
          </cell>
          <cell r="AB1347">
            <v>-3558.26</v>
          </cell>
          <cell r="AC1347">
            <v>-6023.52</v>
          </cell>
          <cell r="AD1347">
            <v>0</v>
          </cell>
          <cell r="AE1347">
            <v>0</v>
          </cell>
          <cell r="AF1347">
            <v>0</v>
          </cell>
          <cell r="AG1347">
            <v>0</v>
          </cell>
          <cell r="AH1347">
            <v>0</v>
          </cell>
          <cell r="AI1347">
            <v>-14.489166666666668</v>
          </cell>
          <cell r="AJ1347">
            <v>-65.404583333333335</v>
          </cell>
          <cell r="AK1347">
            <v>-138.25708333333333</v>
          </cell>
          <cell r="AL1347">
            <v>-224.88791666666665</v>
          </cell>
          <cell r="AM1347">
            <v>-325.29708333333332</v>
          </cell>
          <cell r="AN1347">
            <v>-523.76249999999993</v>
          </cell>
          <cell r="AO1347">
            <v>-923.00333333333344</v>
          </cell>
          <cell r="AR1347" t="str">
            <v>54</v>
          </cell>
        </row>
        <row r="1348">
          <cell r="R1348">
            <v>-5353</v>
          </cell>
          <cell r="S1348">
            <v>-5353</v>
          </cell>
          <cell r="T1348">
            <v>-5353</v>
          </cell>
          <cell r="U1348">
            <v>-5353</v>
          </cell>
          <cell r="V1348">
            <v>-5353</v>
          </cell>
          <cell r="W1348">
            <v>-5353</v>
          </cell>
          <cell r="X1348">
            <v>-1971</v>
          </cell>
          <cell r="Y1348">
            <v>-1971</v>
          </cell>
          <cell r="Z1348">
            <v>0</v>
          </cell>
          <cell r="AA1348">
            <v>0</v>
          </cell>
          <cell r="AB1348">
            <v>-496.43</v>
          </cell>
          <cell r="AC1348">
            <v>-496.43</v>
          </cell>
          <cell r="AD1348">
            <v>-669.125</v>
          </cell>
          <cell r="AE1348">
            <v>-1115.2083333333333</v>
          </cell>
          <cell r="AF1348">
            <v>-1561.2916666666667</v>
          </cell>
          <cell r="AG1348">
            <v>-2007.375</v>
          </cell>
          <cell r="AH1348">
            <v>-2453.4583333333335</v>
          </cell>
          <cell r="AI1348">
            <v>-2899.5416666666665</v>
          </cell>
          <cell r="AJ1348">
            <v>-3204.7083333333335</v>
          </cell>
          <cell r="AK1348">
            <v>-3368.9583333333335</v>
          </cell>
          <cell r="AL1348">
            <v>-3451.0833333333335</v>
          </cell>
          <cell r="AM1348">
            <v>-3451.0833333333335</v>
          </cell>
          <cell r="AN1348">
            <v>-3471.7679166666662</v>
          </cell>
          <cell r="AO1348">
            <v>-3290.095416666667</v>
          </cell>
          <cell r="AR1348" t="str">
            <v>15</v>
          </cell>
          <cell r="AS1348" t="str">
            <v>8</v>
          </cell>
        </row>
        <row r="1349">
          <cell r="AC1349">
            <v>-338</v>
          </cell>
          <cell r="AO1349">
            <v>-14.083333333333334</v>
          </cell>
          <cell r="AR1349" t="str">
            <v>15</v>
          </cell>
          <cell r="AS1349" t="str">
            <v>8</v>
          </cell>
        </row>
        <row r="1350">
          <cell r="R1350">
            <v>-72461.78</v>
          </cell>
          <cell r="S1350">
            <v>-80766.649999999994</v>
          </cell>
          <cell r="T1350">
            <v>-78081.009999999995</v>
          </cell>
          <cell r="U1350">
            <v>-56868.3</v>
          </cell>
          <cell r="V1350">
            <v>-44885.27</v>
          </cell>
          <cell r="W1350">
            <v>-61815.47</v>
          </cell>
          <cell r="X1350">
            <v>-80192.41</v>
          </cell>
          <cell r="Y1350">
            <v>-80192.41</v>
          </cell>
          <cell r="Z1350">
            <v>-79375.19</v>
          </cell>
          <cell r="AA1350">
            <v>-87587.99</v>
          </cell>
          <cell r="AB1350">
            <v>-93697</v>
          </cell>
          <cell r="AC1350">
            <v>-88753.01</v>
          </cell>
          <cell r="AD1350">
            <v>-2321741.4775</v>
          </cell>
          <cell r="AE1350">
            <v>-2118474.1675</v>
          </cell>
          <cell r="AF1350">
            <v>-1908665.1220833333</v>
          </cell>
          <cell r="AG1350">
            <v>-1692674.1970833333</v>
          </cell>
          <cell r="AH1350">
            <v>-1471370.3554166665</v>
          </cell>
          <cell r="AI1350">
            <v>-1244239.3891666667</v>
          </cell>
          <cell r="AJ1350">
            <v>-1011027.5604166667</v>
          </cell>
          <cell r="AK1350">
            <v>-771309.28333333321</v>
          </cell>
          <cell r="AL1350">
            <v>-524195.9945833332</v>
          </cell>
          <cell r="AM1350">
            <v>-269984.65625</v>
          </cell>
          <cell r="AN1350">
            <v>-126316.95875000001</v>
          </cell>
          <cell r="AO1350">
            <v>-93409.764583333337</v>
          </cell>
          <cell r="AR1350" t="str">
            <v>50b</v>
          </cell>
        </row>
        <row r="1351">
          <cell r="R1351">
            <v>0</v>
          </cell>
          <cell r="S1351">
            <v>0</v>
          </cell>
          <cell r="T1351">
            <v>0</v>
          </cell>
          <cell r="U1351">
            <v>0</v>
          </cell>
          <cell r="V1351">
            <v>0</v>
          </cell>
          <cell r="W1351">
            <v>-100000</v>
          </cell>
          <cell r="X1351">
            <v>-100000</v>
          </cell>
          <cell r="Y1351">
            <v>-100000</v>
          </cell>
          <cell r="Z1351">
            <v>-100000</v>
          </cell>
          <cell r="AA1351">
            <v>-100000</v>
          </cell>
          <cell r="AB1351">
            <v>-100000</v>
          </cell>
          <cell r="AC1351">
            <v>-100000</v>
          </cell>
          <cell r="AD1351">
            <v>0</v>
          </cell>
          <cell r="AE1351">
            <v>0</v>
          </cell>
          <cell r="AF1351">
            <v>0</v>
          </cell>
          <cell r="AG1351">
            <v>0</v>
          </cell>
          <cell r="AH1351">
            <v>0</v>
          </cell>
          <cell r="AI1351">
            <v>-4166.666666666667</v>
          </cell>
          <cell r="AJ1351">
            <v>-12500</v>
          </cell>
          <cell r="AK1351">
            <v>-20833.333333333332</v>
          </cell>
          <cell r="AL1351">
            <v>-29166.666666666668</v>
          </cell>
          <cell r="AM1351">
            <v>-37500</v>
          </cell>
          <cell r="AN1351">
            <v>-45833.333333333336</v>
          </cell>
          <cell r="AO1351">
            <v>-54166.666666666664</v>
          </cell>
          <cell r="AR1351" t="str">
            <v>54</v>
          </cell>
        </row>
        <row r="1352">
          <cell r="R1352">
            <v>-5000</v>
          </cell>
          <cell r="S1352">
            <v>-5000</v>
          </cell>
          <cell r="T1352">
            <v>-5000</v>
          </cell>
          <cell r="U1352">
            <v>-5000</v>
          </cell>
          <cell r="V1352">
            <v>-5000</v>
          </cell>
          <cell r="W1352">
            <v>-5000</v>
          </cell>
          <cell r="X1352">
            <v>-5000</v>
          </cell>
          <cell r="Y1352">
            <v>-5000</v>
          </cell>
          <cell r="Z1352">
            <v>-5000</v>
          </cell>
          <cell r="AA1352">
            <v>-5000</v>
          </cell>
          <cell r="AB1352">
            <v>-5000</v>
          </cell>
          <cell r="AC1352">
            <v>-5000</v>
          </cell>
          <cell r="AD1352">
            <v>-5000</v>
          </cell>
          <cell r="AE1352">
            <v>-5000</v>
          </cell>
          <cell r="AF1352">
            <v>-5000</v>
          </cell>
          <cell r="AG1352">
            <v>-5000</v>
          </cell>
          <cell r="AH1352">
            <v>-5000</v>
          </cell>
          <cell r="AI1352">
            <v>-5000</v>
          </cell>
          <cell r="AJ1352">
            <v>-5000</v>
          </cell>
          <cell r="AK1352">
            <v>-5000</v>
          </cell>
          <cell r="AL1352">
            <v>-5000</v>
          </cell>
          <cell r="AM1352">
            <v>-5000</v>
          </cell>
          <cell r="AN1352">
            <v>-5000</v>
          </cell>
          <cell r="AO1352">
            <v>-5000</v>
          </cell>
          <cell r="AR1352" t="str">
            <v>50b</v>
          </cell>
        </row>
        <row r="1353">
          <cell r="R1353">
            <v>0</v>
          </cell>
          <cell r="S1353">
            <v>0</v>
          </cell>
          <cell r="T1353">
            <v>0</v>
          </cell>
          <cell r="U1353">
            <v>0</v>
          </cell>
          <cell r="V1353">
            <v>0</v>
          </cell>
          <cell r="W1353">
            <v>-1063000</v>
          </cell>
          <cell r="X1353">
            <v>-1063000</v>
          </cell>
          <cell r="Y1353">
            <v>-1063000</v>
          </cell>
          <cell r="Z1353">
            <v>-1063000</v>
          </cell>
          <cell r="AA1353">
            <v>-1063000</v>
          </cell>
          <cell r="AB1353">
            <v>-1063000</v>
          </cell>
          <cell r="AC1353">
            <v>-1063000</v>
          </cell>
          <cell r="AD1353">
            <v>0</v>
          </cell>
          <cell r="AE1353">
            <v>0</v>
          </cell>
          <cell r="AF1353">
            <v>0</v>
          </cell>
          <cell r="AG1353">
            <v>0</v>
          </cell>
          <cell r="AH1353">
            <v>0</v>
          </cell>
          <cell r="AI1353">
            <v>-44291.666666666664</v>
          </cell>
          <cell r="AJ1353">
            <v>-132875</v>
          </cell>
          <cell r="AK1353">
            <v>-221458.33333333334</v>
          </cell>
          <cell r="AL1353">
            <v>-310041.66666666669</v>
          </cell>
          <cell r="AM1353">
            <v>-398625</v>
          </cell>
          <cell r="AN1353">
            <v>-487208.33333333331</v>
          </cell>
          <cell r="AO1353">
            <v>-575791.66666666663</v>
          </cell>
          <cell r="AR1353" t="str">
            <v>50b</v>
          </cell>
        </row>
        <row r="1354">
          <cell r="R1354">
            <v>-36858472.399999999</v>
          </cell>
          <cell r="S1354">
            <v>-36691031.200000003</v>
          </cell>
          <cell r="T1354">
            <v>-38643885.740000002</v>
          </cell>
          <cell r="U1354">
            <v>-38511914.719999999</v>
          </cell>
          <cell r="V1354">
            <v>-38293868.689999998</v>
          </cell>
          <cell r="W1354">
            <v>-38353387.109999999</v>
          </cell>
          <cell r="X1354">
            <v>-38156539.409999996</v>
          </cell>
          <cell r="Y1354">
            <v>-37979256.25</v>
          </cell>
          <cell r="Z1354">
            <v>-38386125.880000003</v>
          </cell>
          <cell r="AA1354">
            <v>-38211678</v>
          </cell>
          <cell r="AB1354">
            <v>-38031985.189999998</v>
          </cell>
          <cell r="AC1354">
            <v>-39017906.729999997</v>
          </cell>
          <cell r="AD1354">
            <v>-26505180.868333336</v>
          </cell>
          <cell r="AE1354">
            <v>-27537502.41333333</v>
          </cell>
          <cell r="AF1354">
            <v>-28581698.69083333</v>
          </cell>
          <cell r="AG1354">
            <v>-29691547.200833339</v>
          </cell>
          <cell r="AH1354">
            <v>-30793447.364166666</v>
          </cell>
          <cell r="AI1354">
            <v>-31832881.943333331</v>
          </cell>
          <cell r="AJ1354">
            <v>-32809850.784583341</v>
          </cell>
          <cell r="AK1354">
            <v>-33777707.18</v>
          </cell>
          <cell r="AL1354">
            <v>-34748228.360416673</v>
          </cell>
          <cell r="AM1354">
            <v>-35719878.720833324</v>
          </cell>
          <cell r="AN1354">
            <v>-36681388.209166668</v>
          </cell>
          <cell r="AO1354">
            <v>-37627071.604999997</v>
          </cell>
          <cell r="AR1354" t="str">
            <v>50a</v>
          </cell>
        </row>
        <row r="1355">
          <cell r="R1355">
            <v>0</v>
          </cell>
          <cell r="S1355">
            <v>0</v>
          </cell>
          <cell r="T1355">
            <v>0</v>
          </cell>
          <cell r="U1355">
            <v>0</v>
          </cell>
          <cell r="V1355">
            <v>0</v>
          </cell>
          <cell r="W1355">
            <v>0</v>
          </cell>
          <cell r="X1355">
            <v>0</v>
          </cell>
          <cell r="Y1355">
            <v>0</v>
          </cell>
          <cell r="Z1355">
            <v>0</v>
          </cell>
          <cell r="AA1355">
            <v>0</v>
          </cell>
          <cell r="AB1355">
            <v>0</v>
          </cell>
          <cell r="AC1355">
            <v>0</v>
          </cell>
          <cell r="AD1355">
            <v>0</v>
          </cell>
          <cell r="AE1355">
            <v>0</v>
          </cell>
          <cell r="AF1355">
            <v>0</v>
          </cell>
          <cell r="AG1355">
            <v>0</v>
          </cell>
          <cell r="AH1355">
            <v>0</v>
          </cell>
          <cell r="AI1355">
            <v>0</v>
          </cell>
          <cell r="AJ1355">
            <v>0</v>
          </cell>
          <cell r="AK1355">
            <v>0</v>
          </cell>
          <cell r="AL1355">
            <v>0</v>
          </cell>
          <cell r="AM1355">
            <v>0</v>
          </cell>
          <cell r="AN1355">
            <v>0</v>
          </cell>
          <cell r="AO1355">
            <v>0</v>
          </cell>
          <cell r="AR1355" t="str">
            <v>50a</v>
          </cell>
        </row>
        <row r="1356">
          <cell r="R1356">
            <v>-431200</v>
          </cell>
          <cell r="S1356">
            <v>-431200</v>
          </cell>
          <cell r="T1356">
            <v>-588280</v>
          </cell>
          <cell r="U1356">
            <v>-736120</v>
          </cell>
          <cell r="V1356">
            <v>-816200</v>
          </cell>
          <cell r="W1356">
            <v>-816200</v>
          </cell>
          <cell r="X1356">
            <v>-816200</v>
          </cell>
          <cell r="Y1356">
            <v>-705544</v>
          </cell>
          <cell r="Z1356">
            <v>0</v>
          </cell>
          <cell r="AA1356">
            <v>0</v>
          </cell>
          <cell r="AB1356">
            <v>0</v>
          </cell>
          <cell r="AC1356">
            <v>0</v>
          </cell>
          <cell r="AD1356">
            <v>-826116.66666666663</v>
          </cell>
          <cell r="AE1356">
            <v>-837050</v>
          </cell>
          <cell r="AF1356">
            <v>-794236.66666666663</v>
          </cell>
          <cell r="AG1356">
            <v>-728836.66666666663</v>
          </cell>
          <cell r="AH1356">
            <v>-672933.33333333337</v>
          </cell>
          <cell r="AI1356">
            <v>-614591.66666666663</v>
          </cell>
          <cell r="AJ1356">
            <v>-550475</v>
          </cell>
          <cell r="AK1356">
            <v>-481747.66666666669</v>
          </cell>
          <cell r="AL1356">
            <v>-445078.66666666669</v>
          </cell>
          <cell r="AM1356">
            <v>-445078.66666666669</v>
          </cell>
          <cell r="AN1356">
            <v>-445078.66666666669</v>
          </cell>
          <cell r="AO1356">
            <v>-445078.66666666669</v>
          </cell>
          <cell r="AR1356" t="str">
            <v>50b</v>
          </cell>
        </row>
        <row r="1357">
          <cell r="R1357">
            <v>-1117029.02</v>
          </cell>
          <cell r="S1357">
            <v>-843054.33</v>
          </cell>
          <cell r="T1357">
            <v>-1383654.19</v>
          </cell>
          <cell r="U1357">
            <v>-1151263.27</v>
          </cell>
          <cell r="V1357">
            <v>-1020505.98</v>
          </cell>
          <cell r="W1357">
            <v>-870968.73</v>
          </cell>
          <cell r="X1357">
            <v>-1485298.68</v>
          </cell>
          <cell r="Y1357">
            <v>-1230196.6499999999</v>
          </cell>
          <cell r="Z1357">
            <v>-2359104.63</v>
          </cell>
          <cell r="AA1357">
            <v>-1944445.67</v>
          </cell>
          <cell r="AB1357">
            <v>-1404708.47</v>
          </cell>
          <cell r="AC1357">
            <v>-1342286</v>
          </cell>
          <cell r="AD1357">
            <v>-1448875.7720833335</v>
          </cell>
          <cell r="AE1357">
            <v>-1455505.125</v>
          </cell>
          <cell r="AF1357">
            <v>-1461943.9724999999</v>
          </cell>
          <cell r="AG1357">
            <v>-1468143.1674999997</v>
          </cell>
          <cell r="AH1357">
            <v>-1474019.6645833331</v>
          </cell>
          <cell r="AI1357">
            <v>-1473968.8487499999</v>
          </cell>
          <cell r="AJ1357">
            <v>-1458778.0854166665</v>
          </cell>
          <cell r="AK1357">
            <v>-1416252.575</v>
          </cell>
          <cell r="AL1357">
            <v>-1383493.5050000001</v>
          </cell>
          <cell r="AM1357">
            <v>-1371013.7362499998</v>
          </cell>
          <cell r="AN1357">
            <v>-1353161.8570833334</v>
          </cell>
          <cell r="AO1357">
            <v>-1345854.8241666667</v>
          </cell>
          <cell r="AR1357" t="str">
            <v>50b</v>
          </cell>
        </row>
        <row r="1358">
          <cell r="R1358">
            <v>-10315533.560000001</v>
          </cell>
          <cell r="S1358">
            <v>-10164460.16</v>
          </cell>
          <cell r="T1358">
            <v>-10151463.279999999</v>
          </cell>
          <cell r="U1358">
            <v>-10136360.039999999</v>
          </cell>
          <cell r="V1358">
            <v>-10121292.16</v>
          </cell>
          <cell r="W1358">
            <v>-10106449.67</v>
          </cell>
          <cell r="X1358">
            <v>-10092313.68</v>
          </cell>
          <cell r="Y1358">
            <v>-10071949.439999999</v>
          </cell>
          <cell r="Z1358">
            <v>-10050743.699999999</v>
          </cell>
          <cell r="AA1358">
            <v>-10166910.699999999</v>
          </cell>
          <cell r="AB1358">
            <v>-10283077.699999999</v>
          </cell>
          <cell r="AC1358">
            <v>-10253868.560000001</v>
          </cell>
          <cell r="AD1358">
            <v>-10138403.702083332</v>
          </cell>
          <cell r="AE1358">
            <v>-10138131.897916667</v>
          </cell>
          <cell r="AF1358">
            <v>-10134993.931666667</v>
          </cell>
          <cell r="AG1358">
            <v>-10127922.991250001</v>
          </cell>
          <cell r="AH1358">
            <v>-10110552.245416667</v>
          </cell>
          <cell r="AI1358">
            <v>-10104636.826666666</v>
          </cell>
          <cell r="AJ1358">
            <v>-10112770.959166668</v>
          </cell>
          <cell r="AK1358">
            <v>-10121734.424583333</v>
          </cell>
          <cell r="AL1358">
            <v>-10131212.608333332</v>
          </cell>
          <cell r="AM1358">
            <v>-10140726.995000001</v>
          </cell>
          <cell r="AN1358">
            <v>-10149817.798333334</v>
          </cell>
          <cell r="AO1358">
            <v>-10156896.262500001</v>
          </cell>
          <cell r="AR1358" t="str">
            <v>62</v>
          </cell>
        </row>
        <row r="1359">
          <cell r="R1359">
            <v>-96764.93</v>
          </cell>
          <cell r="S1359">
            <v>-136696.28</v>
          </cell>
          <cell r="T1359">
            <v>-159390.32999999999</v>
          </cell>
          <cell r="U1359">
            <v>-196272.23</v>
          </cell>
          <cell r="V1359">
            <v>-233363.98</v>
          </cell>
          <cell r="W1359">
            <v>-276614.09999999998</v>
          </cell>
          <cell r="X1359">
            <v>-311383.5</v>
          </cell>
          <cell r="Y1359">
            <v>-340809.14</v>
          </cell>
          <cell r="Z1359">
            <v>-378681.05</v>
          </cell>
          <cell r="AA1359">
            <v>-432998.5</v>
          </cell>
          <cell r="AB1359">
            <v>-474792.81</v>
          </cell>
          <cell r="AC1359">
            <v>-565171.59</v>
          </cell>
          <cell r="AD1359">
            <v>-5033.6595833333331</v>
          </cell>
          <cell r="AE1359">
            <v>-14761.21</v>
          </cell>
          <cell r="AF1359">
            <v>-27098.152083333331</v>
          </cell>
          <cell r="AG1359">
            <v>-41917.425416666665</v>
          </cell>
          <cell r="AH1359">
            <v>-59818.934166666666</v>
          </cell>
          <cell r="AI1359">
            <v>-81068.020833333328</v>
          </cell>
          <cell r="AJ1359">
            <v>-105567.92083333332</v>
          </cell>
          <cell r="AK1359">
            <v>-132711.92374999999</v>
          </cell>
          <cell r="AL1359">
            <v>-162535.32291666666</v>
          </cell>
          <cell r="AM1359">
            <v>-201292.33499999996</v>
          </cell>
          <cell r="AN1359">
            <v>-241958.31416666668</v>
          </cell>
          <cell r="AO1359">
            <v>-279882.93</v>
          </cell>
          <cell r="AR1359" t="str">
            <v>50b</v>
          </cell>
        </row>
        <row r="1360">
          <cell r="R1360">
            <v>0</v>
          </cell>
          <cell r="S1360">
            <v>0</v>
          </cell>
          <cell r="T1360">
            <v>0</v>
          </cell>
          <cell r="U1360">
            <v>0</v>
          </cell>
          <cell r="V1360">
            <v>0</v>
          </cell>
          <cell r="W1360">
            <v>0</v>
          </cell>
          <cell r="X1360">
            <v>0</v>
          </cell>
          <cell r="Y1360">
            <v>0</v>
          </cell>
          <cell r="Z1360">
            <v>0</v>
          </cell>
          <cell r="AA1360">
            <v>0</v>
          </cell>
          <cell r="AB1360">
            <v>0</v>
          </cell>
          <cell r="AC1360">
            <v>0</v>
          </cell>
          <cell r="AD1360">
            <v>0</v>
          </cell>
          <cell r="AE1360">
            <v>0</v>
          </cell>
          <cell r="AF1360">
            <v>0</v>
          </cell>
          <cell r="AG1360">
            <v>0</v>
          </cell>
          <cell r="AH1360">
            <v>0</v>
          </cell>
          <cell r="AI1360">
            <v>0</v>
          </cell>
          <cell r="AJ1360">
            <v>0</v>
          </cell>
          <cell r="AK1360">
            <v>0</v>
          </cell>
          <cell r="AL1360">
            <v>0</v>
          </cell>
          <cell r="AM1360">
            <v>0</v>
          </cell>
          <cell r="AN1360">
            <v>0</v>
          </cell>
          <cell r="AO1360">
            <v>0</v>
          </cell>
          <cell r="AR1360" t="str">
            <v>50a</v>
          </cell>
        </row>
        <row r="1361">
          <cell r="R1361">
            <v>1406.52</v>
          </cell>
          <cell r="S1361">
            <v>-7248</v>
          </cell>
          <cell r="T1361">
            <v>0</v>
          </cell>
          <cell r="U1361">
            <v>0</v>
          </cell>
          <cell r="V1361">
            <v>0</v>
          </cell>
          <cell r="W1361">
            <v>0</v>
          </cell>
          <cell r="X1361">
            <v>0</v>
          </cell>
          <cell r="Y1361">
            <v>0</v>
          </cell>
          <cell r="Z1361">
            <v>0</v>
          </cell>
          <cell r="AA1361">
            <v>0</v>
          </cell>
          <cell r="AB1361">
            <v>0</v>
          </cell>
          <cell r="AC1361">
            <v>0</v>
          </cell>
          <cell r="AD1361">
            <v>-17795.547500000001</v>
          </cell>
          <cell r="AE1361">
            <v>-16998.942500000001</v>
          </cell>
          <cell r="AF1361">
            <v>-16556.942500000001</v>
          </cell>
          <cell r="AG1361">
            <v>-16108.942500000003</v>
          </cell>
          <cell r="AH1361">
            <v>-15660.942500000003</v>
          </cell>
          <cell r="AI1361">
            <v>-14188.942500000003</v>
          </cell>
          <cell r="AJ1361">
            <v>-11692.942499999999</v>
          </cell>
          <cell r="AK1361">
            <v>-9196.9424999999992</v>
          </cell>
          <cell r="AL1361">
            <v>-6772.9425000000001</v>
          </cell>
          <cell r="AM1361">
            <v>-4420.9425000000001</v>
          </cell>
          <cell r="AN1361">
            <v>-2167.86625</v>
          </cell>
          <cell r="AO1361">
            <v>-788.79</v>
          </cell>
          <cell r="AR1361" t="str">
            <v>62</v>
          </cell>
        </row>
        <row r="1362">
          <cell r="R1362">
            <v>0</v>
          </cell>
          <cell r="S1362">
            <v>0</v>
          </cell>
          <cell r="T1362">
            <v>0</v>
          </cell>
          <cell r="U1362">
            <v>0</v>
          </cell>
          <cell r="V1362">
            <v>0</v>
          </cell>
          <cell r="W1362">
            <v>0</v>
          </cell>
          <cell r="X1362">
            <v>0</v>
          </cell>
          <cell r="Y1362">
            <v>0</v>
          </cell>
          <cell r="Z1362">
            <v>0</v>
          </cell>
          <cell r="AA1362">
            <v>0</v>
          </cell>
          <cell r="AB1362">
            <v>0</v>
          </cell>
          <cell r="AC1362">
            <v>0</v>
          </cell>
          <cell r="AD1362">
            <v>0</v>
          </cell>
          <cell r="AE1362">
            <v>0</v>
          </cell>
          <cell r="AF1362">
            <v>0</v>
          </cell>
          <cell r="AG1362">
            <v>0</v>
          </cell>
          <cell r="AH1362">
            <v>0</v>
          </cell>
          <cell r="AI1362">
            <v>0</v>
          </cell>
          <cell r="AJ1362">
            <v>0</v>
          </cell>
          <cell r="AK1362">
            <v>0</v>
          </cell>
          <cell r="AL1362">
            <v>0</v>
          </cell>
          <cell r="AM1362">
            <v>0</v>
          </cell>
          <cell r="AN1362">
            <v>0</v>
          </cell>
          <cell r="AO1362">
            <v>0</v>
          </cell>
          <cell r="AR1362" t="str">
            <v>5</v>
          </cell>
        </row>
        <row r="1363">
          <cell r="R1363">
            <v>0</v>
          </cell>
          <cell r="S1363">
            <v>0</v>
          </cell>
          <cell r="T1363">
            <v>0</v>
          </cell>
          <cell r="U1363">
            <v>0</v>
          </cell>
          <cell r="V1363">
            <v>0</v>
          </cell>
          <cell r="W1363">
            <v>0</v>
          </cell>
          <cell r="X1363">
            <v>0</v>
          </cell>
          <cell r="Y1363">
            <v>0</v>
          </cell>
          <cell r="Z1363">
            <v>0</v>
          </cell>
          <cell r="AA1363">
            <v>0</v>
          </cell>
          <cell r="AB1363">
            <v>0</v>
          </cell>
          <cell r="AC1363">
            <v>0</v>
          </cell>
          <cell r="AD1363">
            <v>0</v>
          </cell>
          <cell r="AE1363">
            <v>0</v>
          </cell>
          <cell r="AF1363">
            <v>0</v>
          </cell>
          <cell r="AG1363">
            <v>0</v>
          </cell>
          <cell r="AH1363">
            <v>0</v>
          </cell>
          <cell r="AI1363">
            <v>0</v>
          </cell>
          <cell r="AJ1363">
            <v>0</v>
          </cell>
          <cell r="AK1363">
            <v>0</v>
          </cell>
          <cell r="AL1363">
            <v>0</v>
          </cell>
          <cell r="AM1363">
            <v>0</v>
          </cell>
          <cell r="AN1363">
            <v>0</v>
          </cell>
          <cell r="AO1363">
            <v>0</v>
          </cell>
          <cell r="AR1363" t="str">
            <v>8b</v>
          </cell>
        </row>
        <row r="1364">
          <cell r="R1364">
            <v>-1090818.8400000001</v>
          </cell>
          <cell r="S1364">
            <v>-1070580.76</v>
          </cell>
          <cell r="T1364">
            <v>-1045004</v>
          </cell>
          <cell r="U1364">
            <v>-1015734.54</v>
          </cell>
          <cell r="V1364">
            <v>-998234.54</v>
          </cell>
          <cell r="W1364">
            <v>-942379</v>
          </cell>
          <cell r="X1364">
            <v>-924879</v>
          </cell>
          <cell r="Y1364">
            <v>-907379</v>
          </cell>
          <cell r="Z1364">
            <v>-889879</v>
          </cell>
          <cell r="AA1364">
            <v>-872379</v>
          </cell>
          <cell r="AB1364">
            <v>-830226.25</v>
          </cell>
          <cell r="AC1364">
            <v>-923082</v>
          </cell>
          <cell r="AD1364">
            <v>-1908793.0291666668</v>
          </cell>
          <cell r="AE1364">
            <v>-1851333.0008333335</v>
          </cell>
          <cell r="AF1364">
            <v>-1790069.8550000004</v>
          </cell>
          <cell r="AG1364">
            <v>-1724044.1275000004</v>
          </cell>
          <cell r="AH1364">
            <v>-1655294.1725000001</v>
          </cell>
          <cell r="AI1364">
            <v>-1581210.82</v>
          </cell>
          <cell r="AJ1364">
            <v>-1500666.6224999998</v>
          </cell>
          <cell r="AK1364">
            <v>-1417307.3841666663</v>
          </cell>
          <cell r="AL1364">
            <v>-1324374.8025</v>
          </cell>
          <cell r="AM1364">
            <v>-1221788.2208333334</v>
          </cell>
          <cell r="AN1364">
            <v>-1116253.3162499999</v>
          </cell>
          <cell r="AO1364">
            <v>-1010919.0775</v>
          </cell>
          <cell r="AR1364" t="str">
            <v>62</v>
          </cell>
        </row>
        <row r="1365">
          <cell r="R1365">
            <v>-17411000</v>
          </cell>
          <cell r="S1365">
            <v>-17411000</v>
          </cell>
          <cell r="T1365">
            <v>-17411928</v>
          </cell>
          <cell r="U1365">
            <v>-17411236</v>
          </cell>
          <cell r="V1365">
            <v>-17411236</v>
          </cell>
          <cell r="W1365">
            <v>-17411236</v>
          </cell>
          <cell r="X1365">
            <v>-17411236</v>
          </cell>
          <cell r="Y1365">
            <v>-17411236</v>
          </cell>
          <cell r="Z1365">
            <v>-17411236</v>
          </cell>
          <cell r="AA1365">
            <v>-17411236</v>
          </cell>
          <cell r="AB1365">
            <v>-17411236</v>
          </cell>
          <cell r="AC1365">
            <v>-15562000</v>
          </cell>
          <cell r="AD1365">
            <v>-17752250</v>
          </cell>
          <cell r="AE1365">
            <v>-17719750</v>
          </cell>
          <cell r="AF1365">
            <v>-17687288.666666668</v>
          </cell>
          <cell r="AG1365">
            <v>-17654837.166666668</v>
          </cell>
          <cell r="AH1365">
            <v>-17622356.833333332</v>
          </cell>
          <cell r="AI1365">
            <v>-17589876.5</v>
          </cell>
          <cell r="AJ1365">
            <v>-17557396.166666668</v>
          </cell>
          <cell r="AK1365">
            <v>-17524915.833333332</v>
          </cell>
          <cell r="AL1365">
            <v>-17492435.5</v>
          </cell>
          <cell r="AM1365">
            <v>-17459955.166666668</v>
          </cell>
          <cell r="AN1365">
            <v>-17427474.833333332</v>
          </cell>
          <cell r="AO1365">
            <v>-17334193</v>
          </cell>
          <cell r="AR1365" t="str">
            <v>62</v>
          </cell>
        </row>
        <row r="1366">
          <cell r="R1366">
            <v>-40198.51</v>
          </cell>
          <cell r="S1366">
            <v>-9048.83</v>
          </cell>
          <cell r="T1366">
            <v>-1351.4</v>
          </cell>
          <cell r="U1366">
            <v>-1351.4</v>
          </cell>
          <cell r="V1366">
            <v>-1351.4</v>
          </cell>
          <cell r="W1366">
            <v>-560.20000000000005</v>
          </cell>
          <cell r="X1366">
            <v>-560.20000000000005</v>
          </cell>
          <cell r="Y1366">
            <v>-560.20000000000005</v>
          </cell>
          <cell r="Z1366">
            <v>-1919</v>
          </cell>
          <cell r="AA1366">
            <v>-1919</v>
          </cell>
          <cell r="AB1366">
            <v>-1919</v>
          </cell>
          <cell r="AC1366">
            <v>-9140.1200000000008</v>
          </cell>
          <cell r="AD1366">
            <v>-58077.325000000004</v>
          </cell>
          <cell r="AE1366">
            <v>-55683.581666666665</v>
          </cell>
          <cell r="AF1366">
            <v>-52067.957916666666</v>
          </cell>
          <cell r="AG1366">
            <v>-48528.357083333336</v>
          </cell>
          <cell r="AH1366">
            <v>-44988.756250000006</v>
          </cell>
          <cell r="AI1366">
            <v>-39795.508750000008</v>
          </cell>
          <cell r="AJ1366">
            <v>-32948.614583333336</v>
          </cell>
          <cell r="AK1366">
            <v>-26101.720416666678</v>
          </cell>
          <cell r="AL1366">
            <v>-20300.472916666669</v>
          </cell>
          <cell r="AM1366">
            <v>-15544.872083333335</v>
          </cell>
          <cell r="AN1366">
            <v>-10789.271249999998</v>
          </cell>
          <cell r="AO1366">
            <v>-7117.3712500000001</v>
          </cell>
          <cell r="AR1366" t="str">
            <v>62</v>
          </cell>
        </row>
        <row r="1367">
          <cell r="R1367">
            <v>-6013953.4500000002</v>
          </cell>
          <cell r="S1367">
            <v>-6013043.4500000002</v>
          </cell>
          <cell r="T1367">
            <v>-3056231.53</v>
          </cell>
          <cell r="U1367">
            <v>-3056231.53</v>
          </cell>
          <cell r="V1367">
            <v>-3056231.53</v>
          </cell>
          <cell r="W1367">
            <v>-3263767.53</v>
          </cell>
          <cell r="X1367">
            <v>-3263767.53</v>
          </cell>
          <cell r="Y1367">
            <v>-3263767.53</v>
          </cell>
          <cell r="Z1367">
            <v>-3663268.53</v>
          </cell>
          <cell r="AA1367">
            <v>-3663268.53</v>
          </cell>
          <cell r="AB1367">
            <v>-3663268.53</v>
          </cell>
          <cell r="AC1367">
            <v>-3177258.84</v>
          </cell>
          <cell r="AD1367">
            <v>-6975821.8220833344</v>
          </cell>
          <cell r="AE1367">
            <v>-7004650.9337499999</v>
          </cell>
          <cell r="AF1367">
            <v>-6964637.9070833335</v>
          </cell>
          <cell r="AG1367">
            <v>-6780989.6116666673</v>
          </cell>
          <cell r="AH1367">
            <v>-6597668.5141666671</v>
          </cell>
          <cell r="AI1367">
            <v>-6316231.3812500006</v>
          </cell>
          <cell r="AJ1367">
            <v>-5936771.682500001</v>
          </cell>
          <cell r="AK1367">
            <v>-5557732.9270833349</v>
          </cell>
          <cell r="AL1367">
            <v>-5176060.395833334</v>
          </cell>
          <cell r="AM1367">
            <v>-4791718.6804166669</v>
          </cell>
          <cell r="AN1367">
            <v>-4408481.550416667</v>
          </cell>
          <cell r="AO1367">
            <v>-3990083.3408333343</v>
          </cell>
          <cell r="AR1367" t="str">
            <v>62</v>
          </cell>
        </row>
        <row r="1368">
          <cell r="R1368">
            <v>-66899.399999999994</v>
          </cell>
          <cell r="S1368">
            <v>-55667.71</v>
          </cell>
          <cell r="T1368">
            <v>-66811.210000000006</v>
          </cell>
          <cell r="U1368">
            <v>-66811.210000000006</v>
          </cell>
          <cell r="V1368">
            <v>-66811.210000000006</v>
          </cell>
          <cell r="W1368">
            <v>-66811.210000000006</v>
          </cell>
          <cell r="X1368">
            <v>-66811.210000000006</v>
          </cell>
          <cell r="Y1368">
            <v>-66811.210000000006</v>
          </cell>
          <cell r="Z1368">
            <v>-66811.210000000006</v>
          </cell>
          <cell r="AA1368">
            <v>-46235.66</v>
          </cell>
          <cell r="AB1368">
            <v>-168247.39</v>
          </cell>
          <cell r="AC1368">
            <v>-183183.74</v>
          </cell>
          <cell r="AD1368">
            <v>-22019.919999999998</v>
          </cell>
          <cell r="AE1368">
            <v>-25689.514583333334</v>
          </cell>
          <cell r="AF1368">
            <v>-29355.434583333332</v>
          </cell>
          <cell r="AG1368">
            <v>-33485.667083333341</v>
          </cell>
          <cell r="AH1368">
            <v>-37615.899583333339</v>
          </cell>
          <cell r="AI1368">
            <v>-41746.132083333338</v>
          </cell>
          <cell r="AJ1368">
            <v>-44957.566666666673</v>
          </cell>
          <cell r="AK1368">
            <v>-47261.341250000005</v>
          </cell>
          <cell r="AL1368">
            <v>-49576.253750000003</v>
          </cell>
          <cell r="AM1368">
            <v>-53667.60125</v>
          </cell>
          <cell r="AN1368">
            <v>-64618.580833333333</v>
          </cell>
          <cell r="AO1368">
            <v>-77480.850000000006</v>
          </cell>
          <cell r="AR1368" t="str">
            <v>50a</v>
          </cell>
        </row>
        <row r="1369">
          <cell r="R1369">
            <v>0</v>
          </cell>
          <cell r="S1369">
            <v>0</v>
          </cell>
          <cell r="T1369">
            <v>0</v>
          </cell>
          <cell r="U1369">
            <v>0</v>
          </cell>
          <cell r="V1369">
            <v>0</v>
          </cell>
          <cell r="W1369">
            <v>0</v>
          </cell>
          <cell r="X1369">
            <v>0</v>
          </cell>
          <cell r="Y1369">
            <v>0</v>
          </cell>
          <cell r="Z1369">
            <v>0</v>
          </cell>
          <cell r="AA1369">
            <v>0</v>
          </cell>
          <cell r="AB1369">
            <v>0</v>
          </cell>
          <cell r="AC1369">
            <v>0</v>
          </cell>
          <cell r="AD1369">
            <v>0</v>
          </cell>
          <cell r="AE1369">
            <v>0</v>
          </cell>
          <cell r="AF1369">
            <v>0</v>
          </cell>
          <cell r="AG1369">
            <v>0</v>
          </cell>
          <cell r="AH1369">
            <v>0</v>
          </cell>
          <cell r="AI1369">
            <v>0</v>
          </cell>
          <cell r="AJ1369">
            <v>0</v>
          </cell>
          <cell r="AK1369">
            <v>0</v>
          </cell>
          <cell r="AL1369">
            <v>0</v>
          </cell>
          <cell r="AM1369">
            <v>0</v>
          </cell>
          <cell r="AN1369">
            <v>0</v>
          </cell>
          <cell r="AO1369">
            <v>0</v>
          </cell>
          <cell r="AR1369" t="str">
            <v>50a</v>
          </cell>
        </row>
        <row r="1370">
          <cell r="R1370">
            <v>0</v>
          </cell>
          <cell r="S1370">
            <v>0</v>
          </cell>
          <cell r="T1370">
            <v>0</v>
          </cell>
          <cell r="U1370">
            <v>0</v>
          </cell>
          <cell r="V1370">
            <v>0</v>
          </cell>
          <cell r="W1370">
            <v>0</v>
          </cell>
          <cell r="X1370">
            <v>0</v>
          </cell>
          <cell r="Y1370">
            <v>0</v>
          </cell>
          <cell r="Z1370">
            <v>0</v>
          </cell>
          <cell r="AA1370">
            <v>0</v>
          </cell>
          <cell r="AB1370">
            <v>0</v>
          </cell>
          <cell r="AC1370">
            <v>0</v>
          </cell>
          <cell r="AD1370">
            <v>0</v>
          </cell>
          <cell r="AE1370">
            <v>0</v>
          </cell>
          <cell r="AF1370">
            <v>0</v>
          </cell>
          <cell r="AG1370">
            <v>0</v>
          </cell>
          <cell r="AH1370">
            <v>0</v>
          </cell>
          <cell r="AI1370">
            <v>0</v>
          </cell>
          <cell r="AJ1370">
            <v>0</v>
          </cell>
          <cell r="AK1370">
            <v>0</v>
          </cell>
          <cell r="AL1370">
            <v>0</v>
          </cell>
          <cell r="AM1370">
            <v>0</v>
          </cell>
          <cell r="AN1370">
            <v>0</v>
          </cell>
          <cell r="AO1370">
            <v>0</v>
          </cell>
        </row>
        <row r="1371">
          <cell r="R1371">
            <v>-218226.01</v>
          </cell>
          <cell r="S1371">
            <v>-217080.18</v>
          </cell>
          <cell r="T1371">
            <v>-215934.35</v>
          </cell>
          <cell r="U1371">
            <v>-214788.52</v>
          </cell>
          <cell r="V1371">
            <v>-213642.69</v>
          </cell>
          <cell r="W1371">
            <v>-212496.86</v>
          </cell>
          <cell r="X1371">
            <v>-211351.03</v>
          </cell>
          <cell r="Y1371">
            <v>-210205.2</v>
          </cell>
          <cell r="Z1371">
            <v>-209059.37</v>
          </cell>
          <cell r="AA1371">
            <v>-207913.54</v>
          </cell>
          <cell r="AB1371">
            <v>-206767.71</v>
          </cell>
          <cell r="AC1371">
            <v>-205621.88</v>
          </cell>
          <cell r="AD1371">
            <v>-225100.99</v>
          </cell>
          <cell r="AE1371">
            <v>-223955.16</v>
          </cell>
          <cell r="AF1371">
            <v>-222809.33000000005</v>
          </cell>
          <cell r="AG1371">
            <v>-221663.5</v>
          </cell>
          <cell r="AH1371">
            <v>-220517.66999999995</v>
          </cell>
          <cell r="AI1371">
            <v>-219371.83999999997</v>
          </cell>
          <cell r="AJ1371">
            <v>-218226.01</v>
          </cell>
          <cell r="AK1371">
            <v>-217080.18000000002</v>
          </cell>
          <cell r="AL1371">
            <v>-215934.35</v>
          </cell>
          <cell r="AM1371">
            <v>-214788.52000000002</v>
          </cell>
          <cell r="AN1371">
            <v>-213642.68999999997</v>
          </cell>
          <cell r="AO1371">
            <v>-212496.86</v>
          </cell>
          <cell r="AR1371" t="str">
            <v>50a</v>
          </cell>
        </row>
        <row r="1372">
          <cell r="R1372">
            <v>-4822250.82</v>
          </cell>
          <cell r="S1372">
            <v>-9176389.0999999996</v>
          </cell>
          <cell r="T1372">
            <v>-9185741.9299999997</v>
          </cell>
          <cell r="U1372">
            <v>-9211658.0299999993</v>
          </cell>
          <cell r="V1372">
            <v>-9236869.5500000007</v>
          </cell>
          <cell r="W1372">
            <v>-8266026.5899999999</v>
          </cell>
          <cell r="X1372">
            <v>-2996400.91</v>
          </cell>
          <cell r="Y1372">
            <v>3436153.99</v>
          </cell>
          <cell r="Z1372">
            <v>0</v>
          </cell>
          <cell r="AA1372">
            <v>-16568.88</v>
          </cell>
          <cell r="AB1372">
            <v>20</v>
          </cell>
          <cell r="AC1372">
            <v>-220587.62</v>
          </cell>
          <cell r="AD1372">
            <v>-2242249.3749999995</v>
          </cell>
          <cell r="AE1372">
            <v>-2487639.2066666665</v>
          </cell>
          <cell r="AF1372">
            <v>-2754229.7695833333</v>
          </cell>
          <cell r="AG1372">
            <v>-3017919.4329166668</v>
          </cell>
          <cell r="AH1372">
            <v>-3280436.7595833335</v>
          </cell>
          <cell r="AI1372">
            <v>-3571161.8795833341</v>
          </cell>
          <cell r="AJ1372">
            <v>-3855543.4212500006</v>
          </cell>
          <cell r="AK1372">
            <v>-4053799.9295833339</v>
          </cell>
          <cell r="AL1372">
            <v>-4127206.4000000004</v>
          </cell>
          <cell r="AM1372">
            <v>-4127896.77</v>
          </cell>
          <cell r="AN1372">
            <v>-4128586.3066666671</v>
          </cell>
          <cell r="AO1372">
            <v>-4134972.7133333343</v>
          </cell>
          <cell r="AR1372" t="str">
            <v>50b</v>
          </cell>
        </row>
        <row r="1373">
          <cell r="R1373">
            <v>-540148</v>
          </cell>
          <cell r="S1373">
            <v>-540148</v>
          </cell>
          <cell r="T1373">
            <v>-1081667</v>
          </cell>
          <cell r="U1373">
            <v>-1081667</v>
          </cell>
          <cell r="V1373">
            <v>-1081667</v>
          </cell>
          <cell r="W1373">
            <v>-1755348</v>
          </cell>
          <cell r="X1373">
            <v>-1755348</v>
          </cell>
          <cell r="Y1373">
            <v>-1755348</v>
          </cell>
          <cell r="Z1373">
            <v>-2438439</v>
          </cell>
          <cell r="AA1373">
            <v>-2438439</v>
          </cell>
          <cell r="AB1373">
            <v>-2438439</v>
          </cell>
          <cell r="AC1373">
            <v>-2750182</v>
          </cell>
          <cell r="AD1373">
            <v>-103162.75</v>
          </cell>
          <cell r="AE1373">
            <v>-148175.08333333334</v>
          </cell>
          <cell r="AF1373">
            <v>-215750.70833333334</v>
          </cell>
          <cell r="AG1373">
            <v>-305889.625</v>
          </cell>
          <cell r="AH1373">
            <v>-396028.54166666669</v>
          </cell>
          <cell r="AI1373">
            <v>-514237.5</v>
          </cell>
          <cell r="AJ1373">
            <v>-660516.5</v>
          </cell>
          <cell r="AK1373">
            <v>-806795.5</v>
          </cell>
          <cell r="AL1373">
            <v>-981536.625</v>
          </cell>
          <cell r="AM1373">
            <v>-1184739.875</v>
          </cell>
          <cell r="AN1373">
            <v>-1387943.125</v>
          </cell>
          <cell r="AO1373">
            <v>-1563807.375</v>
          </cell>
          <cell r="AR1373" t="str">
            <v>62</v>
          </cell>
        </row>
        <row r="1374">
          <cell r="R1374">
            <v>0</v>
          </cell>
          <cell r="S1374">
            <v>0</v>
          </cell>
          <cell r="T1374">
            <v>0</v>
          </cell>
          <cell r="U1374">
            <v>0</v>
          </cell>
          <cell r="V1374">
            <v>0</v>
          </cell>
          <cell r="W1374">
            <v>0</v>
          </cell>
          <cell r="X1374">
            <v>0</v>
          </cell>
          <cell r="Y1374">
            <v>0</v>
          </cell>
          <cell r="Z1374">
            <v>0</v>
          </cell>
          <cell r="AA1374">
            <v>0</v>
          </cell>
          <cell r="AB1374">
            <v>0</v>
          </cell>
          <cell r="AC1374">
            <v>0</v>
          </cell>
          <cell r="AD1374">
            <v>-46526.458333333336</v>
          </cell>
          <cell r="AE1374">
            <v>-39368.541666666664</v>
          </cell>
          <cell r="AF1374">
            <v>-32210.625</v>
          </cell>
          <cell r="AG1374">
            <v>-25052.708333333332</v>
          </cell>
          <cell r="AH1374">
            <v>-17894.791666666668</v>
          </cell>
          <cell r="AI1374">
            <v>-10736.875</v>
          </cell>
          <cell r="AJ1374">
            <v>-3578.9583333333335</v>
          </cell>
          <cell r="AK1374">
            <v>0</v>
          </cell>
          <cell r="AL1374">
            <v>0</v>
          </cell>
          <cell r="AM1374">
            <v>0</v>
          </cell>
          <cell r="AN1374">
            <v>0</v>
          </cell>
          <cell r="AO1374">
            <v>0</v>
          </cell>
          <cell r="AR1374" t="str">
            <v>50a</v>
          </cell>
        </row>
        <row r="1375">
          <cell r="R1375">
            <v>0</v>
          </cell>
          <cell r="S1375">
            <v>0</v>
          </cell>
          <cell r="T1375">
            <v>0</v>
          </cell>
          <cell r="U1375">
            <v>0</v>
          </cell>
          <cell r="V1375">
            <v>0</v>
          </cell>
          <cell r="W1375">
            <v>0</v>
          </cell>
          <cell r="X1375">
            <v>0</v>
          </cell>
          <cell r="Y1375">
            <v>0</v>
          </cell>
          <cell r="Z1375">
            <v>0</v>
          </cell>
          <cell r="AA1375">
            <v>0</v>
          </cell>
          <cell r="AB1375">
            <v>0</v>
          </cell>
          <cell r="AC1375">
            <v>0</v>
          </cell>
          <cell r="AD1375">
            <v>-154177.91666666666</v>
          </cell>
          <cell r="AE1375">
            <v>-154177.91666666666</v>
          </cell>
          <cell r="AF1375">
            <v>-152093.95833333334</v>
          </cell>
          <cell r="AG1375">
            <v>-147926.04166666666</v>
          </cell>
          <cell r="AH1375">
            <v>-135424.79166666666</v>
          </cell>
          <cell r="AI1375">
            <v>-114590.20833333333</v>
          </cell>
          <cell r="AJ1375">
            <v>-93755.625</v>
          </cell>
          <cell r="AK1375">
            <v>-72921.041666666672</v>
          </cell>
          <cell r="AL1375">
            <v>-52086.458333333336</v>
          </cell>
          <cell r="AM1375">
            <v>-31251.875</v>
          </cell>
          <cell r="AN1375">
            <v>-10417.291666666666</v>
          </cell>
          <cell r="AO1375">
            <v>0</v>
          </cell>
          <cell r="AR1375" t="str">
            <v>50a</v>
          </cell>
        </row>
        <row r="1376">
          <cell r="R1376">
            <v>0</v>
          </cell>
          <cell r="S1376">
            <v>0</v>
          </cell>
          <cell r="T1376">
            <v>0</v>
          </cell>
          <cell r="U1376">
            <v>0</v>
          </cell>
          <cell r="V1376">
            <v>0</v>
          </cell>
          <cell r="W1376">
            <v>0</v>
          </cell>
          <cell r="X1376">
            <v>0</v>
          </cell>
          <cell r="Y1376">
            <v>0</v>
          </cell>
          <cell r="Z1376">
            <v>0</v>
          </cell>
          <cell r="AA1376">
            <v>0</v>
          </cell>
          <cell r="AB1376">
            <v>0</v>
          </cell>
          <cell r="AC1376">
            <v>0</v>
          </cell>
          <cell r="AD1376">
            <v>0</v>
          </cell>
          <cell r="AE1376">
            <v>0</v>
          </cell>
          <cell r="AF1376">
            <v>0</v>
          </cell>
          <cell r="AG1376">
            <v>0</v>
          </cell>
          <cell r="AH1376">
            <v>0</v>
          </cell>
          <cell r="AI1376">
            <v>0</v>
          </cell>
          <cell r="AJ1376">
            <v>0</v>
          </cell>
          <cell r="AK1376">
            <v>0</v>
          </cell>
          <cell r="AL1376">
            <v>0</v>
          </cell>
          <cell r="AM1376">
            <v>0</v>
          </cell>
          <cell r="AN1376">
            <v>0</v>
          </cell>
          <cell r="AO1376">
            <v>0</v>
          </cell>
          <cell r="AR1376" t="str">
            <v>50b</v>
          </cell>
        </row>
        <row r="1377">
          <cell r="R1377">
            <v>-13223800</v>
          </cell>
          <cell r="S1377">
            <v>-13077967</v>
          </cell>
          <cell r="T1377">
            <v>-12932134</v>
          </cell>
          <cell r="U1377">
            <v>-12786301</v>
          </cell>
          <cell r="V1377">
            <v>-12640468</v>
          </cell>
          <cell r="W1377">
            <v>-12494635</v>
          </cell>
          <cell r="X1377">
            <v>-12348802</v>
          </cell>
          <cell r="Y1377">
            <v>-12202969</v>
          </cell>
          <cell r="Z1377">
            <v>-12057136</v>
          </cell>
          <cell r="AA1377">
            <v>-11911303</v>
          </cell>
          <cell r="AB1377">
            <v>-11765470</v>
          </cell>
          <cell r="AC1377">
            <v>-11619637</v>
          </cell>
          <cell r="AD1377">
            <v>-14098798</v>
          </cell>
          <cell r="AE1377">
            <v>-13952965</v>
          </cell>
          <cell r="AF1377">
            <v>-13807132</v>
          </cell>
          <cell r="AG1377">
            <v>-13661299</v>
          </cell>
          <cell r="AH1377">
            <v>-13515466</v>
          </cell>
          <cell r="AI1377">
            <v>-13369633</v>
          </cell>
          <cell r="AJ1377">
            <v>-13223800</v>
          </cell>
          <cell r="AK1377">
            <v>-13077967</v>
          </cell>
          <cell r="AL1377">
            <v>-12932134</v>
          </cell>
          <cell r="AM1377">
            <v>-12786301</v>
          </cell>
          <cell r="AN1377">
            <v>-12640468</v>
          </cell>
          <cell r="AO1377">
            <v>-12494635</v>
          </cell>
          <cell r="AR1377" t="str">
            <v>50a</v>
          </cell>
        </row>
        <row r="1378">
          <cell r="R1378">
            <v>-574.6</v>
          </cell>
          <cell r="S1378">
            <v>-574.6</v>
          </cell>
          <cell r="T1378">
            <v>-574.6</v>
          </cell>
          <cell r="U1378">
            <v>-574.6</v>
          </cell>
          <cell r="V1378">
            <v>-574.6</v>
          </cell>
          <cell r="W1378">
            <v>-9570.6</v>
          </cell>
          <cell r="X1378">
            <v>-9570.6</v>
          </cell>
          <cell r="Y1378">
            <v>-44768.88</v>
          </cell>
          <cell r="Z1378">
            <v>-44768.88</v>
          </cell>
          <cell r="AA1378">
            <v>-44768.88</v>
          </cell>
          <cell r="AB1378">
            <v>-44768.88</v>
          </cell>
          <cell r="AC1378">
            <v>-836.28</v>
          </cell>
          <cell r="AD1378">
            <v>-5394.8291666666673</v>
          </cell>
          <cell r="AE1378">
            <v>-5442.7125000000005</v>
          </cell>
          <cell r="AF1378">
            <v>-5490.5958333333338</v>
          </cell>
          <cell r="AG1378">
            <v>-5538.4791666666679</v>
          </cell>
          <cell r="AH1378">
            <v>-5586.362500000002</v>
          </cell>
          <cell r="AI1378">
            <v>-6009.0791666666692</v>
          </cell>
          <cell r="AJ1378">
            <v>-6724.7566666666671</v>
          </cell>
          <cell r="AK1378">
            <v>-8833.5562499999996</v>
          </cell>
          <cell r="AL1378">
            <v>-12138.850416666666</v>
          </cell>
          <cell r="AM1378">
            <v>-13946.311249999999</v>
          </cell>
          <cell r="AN1378">
            <v>-15663.085416666669</v>
          </cell>
          <cell r="AO1378">
            <v>-16956.481250000001</v>
          </cell>
          <cell r="AR1378" t="str">
            <v>50a</v>
          </cell>
        </row>
        <row r="1379">
          <cell r="R1379">
            <v>0</v>
          </cell>
          <cell r="S1379">
            <v>0</v>
          </cell>
          <cell r="T1379">
            <v>0</v>
          </cell>
          <cell r="U1379">
            <v>0</v>
          </cell>
          <cell r="V1379">
            <v>0</v>
          </cell>
          <cell r="W1379">
            <v>0</v>
          </cell>
          <cell r="X1379">
            <v>0</v>
          </cell>
          <cell r="Y1379">
            <v>0</v>
          </cell>
          <cell r="Z1379">
            <v>0</v>
          </cell>
          <cell r="AA1379">
            <v>0</v>
          </cell>
          <cell r="AB1379">
            <v>0</v>
          </cell>
          <cell r="AC1379">
            <v>0</v>
          </cell>
          <cell r="AD1379">
            <v>0</v>
          </cell>
          <cell r="AE1379">
            <v>0</v>
          </cell>
          <cell r="AF1379">
            <v>0</v>
          </cell>
          <cell r="AG1379">
            <v>0</v>
          </cell>
          <cell r="AH1379">
            <v>0</v>
          </cell>
          <cell r="AI1379">
            <v>0</v>
          </cell>
          <cell r="AJ1379">
            <v>0</v>
          </cell>
          <cell r="AK1379">
            <v>0</v>
          </cell>
          <cell r="AL1379">
            <v>0</v>
          </cell>
          <cell r="AM1379">
            <v>0</v>
          </cell>
          <cell r="AN1379">
            <v>0</v>
          </cell>
          <cell r="AO1379">
            <v>0</v>
          </cell>
          <cell r="AR1379" t="str">
            <v>50a</v>
          </cell>
        </row>
        <row r="1380">
          <cell r="R1380">
            <v>0</v>
          </cell>
          <cell r="S1380">
            <v>0</v>
          </cell>
          <cell r="T1380">
            <v>0</v>
          </cell>
          <cell r="U1380">
            <v>0</v>
          </cell>
          <cell r="V1380">
            <v>0</v>
          </cell>
          <cell r="W1380">
            <v>0</v>
          </cell>
          <cell r="X1380">
            <v>0</v>
          </cell>
          <cell r="Y1380">
            <v>0</v>
          </cell>
          <cell r="Z1380">
            <v>0</v>
          </cell>
          <cell r="AA1380">
            <v>0</v>
          </cell>
          <cell r="AB1380">
            <v>0</v>
          </cell>
          <cell r="AC1380">
            <v>0</v>
          </cell>
          <cell r="AD1380">
            <v>0</v>
          </cell>
          <cell r="AE1380">
            <v>0</v>
          </cell>
          <cell r="AF1380">
            <v>0</v>
          </cell>
          <cell r="AG1380">
            <v>0</v>
          </cell>
          <cell r="AH1380">
            <v>0</v>
          </cell>
          <cell r="AI1380">
            <v>0</v>
          </cell>
          <cell r="AJ1380">
            <v>0</v>
          </cell>
          <cell r="AK1380">
            <v>0</v>
          </cell>
          <cell r="AL1380">
            <v>0</v>
          </cell>
          <cell r="AM1380">
            <v>0</v>
          </cell>
          <cell r="AN1380">
            <v>0</v>
          </cell>
          <cell r="AO1380">
            <v>0</v>
          </cell>
          <cell r="AR1380" t="str">
            <v>50a</v>
          </cell>
        </row>
        <row r="1381">
          <cell r="R1381">
            <v>0</v>
          </cell>
          <cell r="S1381">
            <v>0</v>
          </cell>
          <cell r="T1381">
            <v>0</v>
          </cell>
          <cell r="U1381">
            <v>0</v>
          </cell>
          <cell r="V1381">
            <v>0</v>
          </cell>
          <cell r="W1381">
            <v>0</v>
          </cell>
          <cell r="X1381">
            <v>0</v>
          </cell>
          <cell r="Y1381">
            <v>0</v>
          </cell>
          <cell r="Z1381">
            <v>0</v>
          </cell>
          <cell r="AA1381">
            <v>0</v>
          </cell>
          <cell r="AB1381">
            <v>0</v>
          </cell>
          <cell r="AC1381">
            <v>0</v>
          </cell>
          <cell r="AD1381">
            <v>0</v>
          </cell>
          <cell r="AE1381">
            <v>0</v>
          </cell>
          <cell r="AF1381">
            <v>0</v>
          </cell>
          <cell r="AG1381">
            <v>0</v>
          </cell>
          <cell r="AH1381">
            <v>0</v>
          </cell>
          <cell r="AI1381">
            <v>0</v>
          </cell>
          <cell r="AJ1381">
            <v>0</v>
          </cell>
          <cell r="AK1381">
            <v>0</v>
          </cell>
          <cell r="AL1381">
            <v>0</v>
          </cell>
          <cell r="AM1381">
            <v>0</v>
          </cell>
          <cell r="AN1381">
            <v>0</v>
          </cell>
          <cell r="AO1381">
            <v>0</v>
          </cell>
          <cell r="AR1381" t="str">
            <v>50b</v>
          </cell>
        </row>
        <row r="1382">
          <cell r="R1382">
            <v>0</v>
          </cell>
          <cell r="S1382">
            <v>0</v>
          </cell>
          <cell r="T1382">
            <v>0</v>
          </cell>
          <cell r="U1382">
            <v>0</v>
          </cell>
          <cell r="V1382">
            <v>0</v>
          </cell>
          <cell r="W1382">
            <v>0</v>
          </cell>
          <cell r="X1382">
            <v>0</v>
          </cell>
          <cell r="Y1382">
            <v>0</v>
          </cell>
          <cell r="Z1382">
            <v>0</v>
          </cell>
          <cell r="AA1382">
            <v>128464.68</v>
          </cell>
          <cell r="AB1382">
            <v>0</v>
          </cell>
          <cell r="AC1382">
            <v>0</v>
          </cell>
          <cell r="AD1382">
            <v>4247.0454166666668</v>
          </cell>
          <cell r="AE1382">
            <v>4240.0645833333338</v>
          </cell>
          <cell r="AF1382">
            <v>4233.0837500000007</v>
          </cell>
          <cell r="AG1382">
            <v>4229.5933333333332</v>
          </cell>
          <cell r="AH1382">
            <v>4229.5933333333332</v>
          </cell>
          <cell r="AI1382">
            <v>4229.5933333333332</v>
          </cell>
          <cell r="AJ1382">
            <v>4229.5933333333332</v>
          </cell>
          <cell r="AK1382">
            <v>4318.7837499999996</v>
          </cell>
          <cell r="AL1382">
            <v>4497.1645833333332</v>
          </cell>
          <cell r="AM1382">
            <v>8792.4612500000003</v>
          </cell>
          <cell r="AN1382">
            <v>11851.97875</v>
          </cell>
          <cell r="AO1382">
            <v>10705.39</v>
          </cell>
          <cell r="AR1382" t="str">
            <v>50a</v>
          </cell>
        </row>
        <row r="1383">
          <cell r="R1383">
            <v>0</v>
          </cell>
          <cell r="S1383">
            <v>0</v>
          </cell>
          <cell r="T1383">
            <v>0</v>
          </cell>
          <cell r="U1383">
            <v>0</v>
          </cell>
          <cell r="V1383">
            <v>0</v>
          </cell>
          <cell r="W1383">
            <v>0</v>
          </cell>
          <cell r="X1383">
            <v>0</v>
          </cell>
          <cell r="Y1383">
            <v>0</v>
          </cell>
          <cell r="Z1383">
            <v>0</v>
          </cell>
          <cell r="AA1383">
            <v>424.71</v>
          </cell>
          <cell r="AB1383">
            <v>424.71</v>
          </cell>
          <cell r="AC1383">
            <v>0</v>
          </cell>
          <cell r="AD1383">
            <v>0</v>
          </cell>
          <cell r="AE1383">
            <v>0</v>
          </cell>
          <cell r="AF1383">
            <v>0</v>
          </cell>
          <cell r="AG1383">
            <v>0</v>
          </cell>
          <cell r="AH1383">
            <v>0</v>
          </cell>
          <cell r="AI1383">
            <v>0</v>
          </cell>
          <cell r="AJ1383">
            <v>0</v>
          </cell>
          <cell r="AK1383">
            <v>0</v>
          </cell>
          <cell r="AL1383">
            <v>0</v>
          </cell>
          <cell r="AM1383">
            <v>17.696249999999999</v>
          </cell>
          <cell r="AN1383">
            <v>53.088749999999997</v>
          </cell>
          <cell r="AO1383">
            <v>70.784999999999997</v>
          </cell>
          <cell r="AR1383" t="str">
            <v>50a</v>
          </cell>
        </row>
        <row r="1384">
          <cell r="R1384">
            <v>0</v>
          </cell>
          <cell r="S1384">
            <v>0</v>
          </cell>
          <cell r="T1384">
            <v>-620000</v>
          </cell>
          <cell r="U1384">
            <v>-1320000</v>
          </cell>
          <cell r="V1384">
            <v>-8820000</v>
          </cell>
          <cell r="W1384">
            <v>-5020000</v>
          </cell>
          <cell r="X1384">
            <v>-5720000</v>
          </cell>
          <cell r="Y1384">
            <v>-6720000</v>
          </cell>
          <cell r="Z1384">
            <v>-8520000</v>
          </cell>
          <cell r="AA1384">
            <v>-19670000</v>
          </cell>
          <cell r="AB1384">
            <v>-15220000</v>
          </cell>
          <cell r="AC1384">
            <v>-6170000</v>
          </cell>
          <cell r="AD1384">
            <v>0</v>
          </cell>
          <cell r="AE1384">
            <v>0</v>
          </cell>
          <cell r="AF1384">
            <v>-25833.333333333332</v>
          </cell>
          <cell r="AG1384">
            <v>-106666.66666666667</v>
          </cell>
          <cell r="AH1384">
            <v>-529166.66666666663</v>
          </cell>
          <cell r="AI1384">
            <v>-1105833.3333333333</v>
          </cell>
          <cell r="AJ1384">
            <v>-1553333.3333333333</v>
          </cell>
          <cell r="AK1384">
            <v>-2071666.6666666667</v>
          </cell>
          <cell r="AL1384">
            <v>-2706666.6666666665</v>
          </cell>
          <cell r="AM1384">
            <v>-3881250</v>
          </cell>
          <cell r="AN1384">
            <v>-5335000</v>
          </cell>
          <cell r="AO1384">
            <v>-6226250</v>
          </cell>
          <cell r="AR1384" t="str">
            <v>50b</v>
          </cell>
        </row>
        <row r="1385">
          <cell r="R1385">
            <v>0</v>
          </cell>
          <cell r="S1385">
            <v>0</v>
          </cell>
          <cell r="T1385">
            <v>0</v>
          </cell>
          <cell r="U1385">
            <v>0</v>
          </cell>
          <cell r="V1385">
            <v>0</v>
          </cell>
          <cell r="W1385">
            <v>0</v>
          </cell>
          <cell r="X1385">
            <v>0</v>
          </cell>
          <cell r="Y1385">
            <v>0</v>
          </cell>
          <cell r="Z1385">
            <v>0</v>
          </cell>
          <cell r="AA1385">
            <v>0</v>
          </cell>
          <cell r="AB1385">
            <v>0</v>
          </cell>
          <cell r="AC1385">
            <v>0</v>
          </cell>
          <cell r="AD1385">
            <v>-24989125</v>
          </cell>
          <cell r="AE1385">
            <v>-22758000</v>
          </cell>
          <cell r="AF1385">
            <v>-20432875</v>
          </cell>
          <cell r="AG1385">
            <v>-18099250</v>
          </cell>
          <cell r="AH1385">
            <v>-15390291.666666666</v>
          </cell>
          <cell r="AI1385">
            <v>-12499208.333333334</v>
          </cell>
          <cell r="AJ1385">
            <v>-9915666.666666666</v>
          </cell>
          <cell r="AK1385">
            <v>-7639666.666666667</v>
          </cell>
          <cell r="AL1385">
            <v>-5363666.666666667</v>
          </cell>
          <cell r="AM1385">
            <v>-3169250</v>
          </cell>
          <cell r="AN1385">
            <v>-1056416.6666666667</v>
          </cell>
          <cell r="AO1385">
            <v>0</v>
          </cell>
          <cell r="AR1385" t="str">
            <v>50b</v>
          </cell>
        </row>
        <row r="1386">
          <cell r="R1386">
            <v>0</v>
          </cell>
          <cell r="S1386">
            <v>2228153.92</v>
          </cell>
          <cell r="T1386">
            <v>0</v>
          </cell>
          <cell r="U1386">
            <v>7174783.54</v>
          </cell>
          <cell r="V1386">
            <v>-3471257.56</v>
          </cell>
          <cell r="W1386">
            <v>0</v>
          </cell>
          <cell r="X1386">
            <v>-2977126.19</v>
          </cell>
          <cell r="Y1386">
            <v>-6285661.3399999999</v>
          </cell>
          <cell r="Z1386">
            <v>-9736237.6500000004</v>
          </cell>
          <cell r="AA1386">
            <v>-10998663.210000001</v>
          </cell>
          <cell r="AB1386">
            <v>-8337819.54</v>
          </cell>
          <cell r="AC1386">
            <v>-2952355.38</v>
          </cell>
          <cell r="AD1386">
            <v>-9037259.4016666654</v>
          </cell>
          <cell r="AE1386">
            <v>-7299674.1487499997</v>
          </cell>
          <cell r="AF1386">
            <v>-6007891.13375</v>
          </cell>
          <cell r="AG1386">
            <v>-4853940.6595833329</v>
          </cell>
          <cell r="AH1386">
            <v>-4013679.1487499997</v>
          </cell>
          <cell r="AI1386">
            <v>-3509157.4912500004</v>
          </cell>
          <cell r="AJ1386">
            <v>-2965434.0708333328</v>
          </cell>
          <cell r="AK1386">
            <v>-2674741.2079166668</v>
          </cell>
          <cell r="AL1386">
            <v>-2634858.7245833334</v>
          </cell>
          <cell r="AM1386">
            <v>-2694739.5883333334</v>
          </cell>
          <cell r="AN1386">
            <v>-2759094.7854166669</v>
          </cell>
          <cell r="AO1386">
            <v>-2876835.11375</v>
          </cell>
          <cell r="AR1386" t="str">
            <v>62</v>
          </cell>
        </row>
        <row r="1387">
          <cell r="AB1387">
            <v>-150000</v>
          </cell>
          <cell r="AC1387">
            <v>-150000</v>
          </cell>
          <cell r="AN1387">
            <v>-6250</v>
          </cell>
          <cell r="AO1387">
            <v>-18750</v>
          </cell>
          <cell r="AR1387" t="str">
            <v>50b</v>
          </cell>
        </row>
        <row r="1388">
          <cell r="AC1388">
            <v>-2599393</v>
          </cell>
          <cell r="AO1388">
            <v>-108308.04166666667</v>
          </cell>
          <cell r="AR1388" t="str">
            <v>50b</v>
          </cell>
        </row>
        <row r="1389">
          <cell r="R1389">
            <v>-11659563.32</v>
          </cell>
          <cell r="S1389">
            <v>-12101004.560000001</v>
          </cell>
          <cell r="T1389">
            <v>-12528454.800000001</v>
          </cell>
          <cell r="U1389">
            <v>-12965232.369999999</v>
          </cell>
          <cell r="V1389">
            <v>-13402009.939999999</v>
          </cell>
          <cell r="W1389">
            <v>-13865888.550000001</v>
          </cell>
          <cell r="X1389">
            <v>-14299723.77</v>
          </cell>
          <cell r="Y1389">
            <v>-14734787.550000001</v>
          </cell>
          <cell r="Z1389">
            <v>-15169237.050000001</v>
          </cell>
          <cell r="AA1389">
            <v>-15604380.970000001</v>
          </cell>
          <cell r="AB1389">
            <v>-16038267.52</v>
          </cell>
          <cell r="AC1389">
            <v>-16479757.75</v>
          </cell>
          <cell r="AD1389">
            <v>-18534865.497083332</v>
          </cell>
          <cell r="AE1389">
            <v>-18124119.776249997</v>
          </cell>
          <cell r="AF1389">
            <v>-17720262.370416667</v>
          </cell>
          <cell r="AG1389">
            <v>-17323098.960000001</v>
          </cell>
          <cell r="AH1389">
            <v>-16933028.924166668</v>
          </cell>
          <cell r="AI1389">
            <v>-16551299.028333334</v>
          </cell>
          <cell r="AJ1389">
            <v>-16177886.54916667</v>
          </cell>
          <cell r="AK1389">
            <v>-15811583.928333336</v>
          </cell>
          <cell r="AL1389">
            <v>-15433087.407916671</v>
          </cell>
          <cell r="AM1389">
            <v>-15040252.625833334</v>
          </cell>
          <cell r="AN1389">
            <v>-14650237.777499998</v>
          </cell>
          <cell r="AO1389">
            <v>-14263307.292499999</v>
          </cell>
          <cell r="AR1389" t="str">
            <v>47</v>
          </cell>
        </row>
        <row r="1390">
          <cell r="R1390">
            <v>0</v>
          </cell>
          <cell r="S1390">
            <v>0</v>
          </cell>
          <cell r="T1390">
            <v>0</v>
          </cell>
          <cell r="U1390">
            <v>0</v>
          </cell>
          <cell r="V1390">
            <v>0</v>
          </cell>
          <cell r="W1390">
            <v>0</v>
          </cell>
          <cell r="X1390">
            <v>0</v>
          </cell>
          <cell r="Y1390">
            <v>0</v>
          </cell>
          <cell r="Z1390">
            <v>0</v>
          </cell>
          <cell r="AA1390">
            <v>0</v>
          </cell>
          <cell r="AB1390">
            <v>0</v>
          </cell>
          <cell r="AC1390">
            <v>0</v>
          </cell>
          <cell r="AD1390">
            <v>0</v>
          </cell>
          <cell r="AE1390">
            <v>0</v>
          </cell>
          <cell r="AF1390">
            <v>0</v>
          </cell>
          <cell r="AG1390">
            <v>0</v>
          </cell>
          <cell r="AH1390">
            <v>0</v>
          </cell>
          <cell r="AI1390">
            <v>0</v>
          </cell>
          <cell r="AJ1390">
            <v>0</v>
          </cell>
          <cell r="AK1390">
            <v>0</v>
          </cell>
          <cell r="AL1390">
            <v>0</v>
          </cell>
          <cell r="AM1390">
            <v>0</v>
          </cell>
          <cell r="AN1390">
            <v>0</v>
          </cell>
          <cell r="AO1390">
            <v>0</v>
          </cell>
          <cell r="AR1390" t="str">
            <v>62</v>
          </cell>
        </row>
        <row r="1391">
          <cell r="R1391">
            <v>0</v>
          </cell>
          <cell r="S1391">
            <v>0</v>
          </cell>
          <cell r="T1391">
            <v>0</v>
          </cell>
          <cell r="U1391">
            <v>0</v>
          </cell>
          <cell r="V1391">
            <v>0</v>
          </cell>
          <cell r="W1391">
            <v>0</v>
          </cell>
          <cell r="X1391">
            <v>0</v>
          </cell>
          <cell r="Y1391">
            <v>0</v>
          </cell>
          <cell r="Z1391">
            <v>0</v>
          </cell>
          <cell r="AA1391">
            <v>0</v>
          </cell>
          <cell r="AB1391">
            <v>0</v>
          </cell>
          <cell r="AC1391">
            <v>0</v>
          </cell>
          <cell r="AD1391">
            <v>0</v>
          </cell>
          <cell r="AE1391">
            <v>0</v>
          </cell>
          <cell r="AF1391">
            <v>0</v>
          </cell>
          <cell r="AG1391">
            <v>0</v>
          </cell>
          <cell r="AH1391">
            <v>0</v>
          </cell>
          <cell r="AI1391">
            <v>0</v>
          </cell>
          <cell r="AJ1391">
            <v>0</v>
          </cell>
          <cell r="AK1391">
            <v>0</v>
          </cell>
          <cell r="AL1391">
            <v>0</v>
          </cell>
          <cell r="AM1391">
            <v>0</v>
          </cell>
          <cell r="AN1391">
            <v>0</v>
          </cell>
          <cell r="AO1391">
            <v>0</v>
          </cell>
          <cell r="AR1391" t="str">
            <v>62</v>
          </cell>
        </row>
        <row r="1392">
          <cell r="R1392">
            <v>0</v>
          </cell>
          <cell r="S1392">
            <v>0</v>
          </cell>
          <cell r="T1392">
            <v>0</v>
          </cell>
          <cell r="U1392">
            <v>0</v>
          </cell>
          <cell r="V1392">
            <v>0</v>
          </cell>
          <cell r="W1392">
            <v>0</v>
          </cell>
          <cell r="X1392">
            <v>0</v>
          </cell>
          <cell r="Y1392">
            <v>0</v>
          </cell>
          <cell r="Z1392">
            <v>0</v>
          </cell>
          <cell r="AA1392">
            <v>0</v>
          </cell>
          <cell r="AB1392">
            <v>0</v>
          </cell>
          <cell r="AC1392">
            <v>0</v>
          </cell>
          <cell r="AD1392">
            <v>0</v>
          </cell>
          <cell r="AE1392">
            <v>0</v>
          </cell>
          <cell r="AF1392">
            <v>0</v>
          </cell>
          <cell r="AG1392">
            <v>0</v>
          </cell>
          <cell r="AH1392">
            <v>0</v>
          </cell>
          <cell r="AI1392">
            <v>0</v>
          </cell>
          <cell r="AJ1392">
            <v>0</v>
          </cell>
          <cell r="AK1392">
            <v>0</v>
          </cell>
          <cell r="AL1392">
            <v>0</v>
          </cell>
          <cell r="AM1392">
            <v>0</v>
          </cell>
          <cell r="AN1392">
            <v>0</v>
          </cell>
          <cell r="AO1392">
            <v>0</v>
          </cell>
          <cell r="AR1392" t="str">
            <v>62</v>
          </cell>
        </row>
        <row r="1393">
          <cell r="R1393">
            <v>0</v>
          </cell>
          <cell r="S1393">
            <v>0</v>
          </cell>
          <cell r="T1393">
            <v>0</v>
          </cell>
          <cell r="U1393">
            <v>0</v>
          </cell>
          <cell r="V1393">
            <v>0</v>
          </cell>
          <cell r="W1393">
            <v>0</v>
          </cell>
          <cell r="X1393">
            <v>0</v>
          </cell>
          <cell r="Y1393">
            <v>0</v>
          </cell>
          <cell r="Z1393">
            <v>0</v>
          </cell>
          <cell r="AA1393">
            <v>0</v>
          </cell>
          <cell r="AB1393">
            <v>0</v>
          </cell>
          <cell r="AC1393">
            <v>0</v>
          </cell>
          <cell r="AD1393">
            <v>0</v>
          </cell>
          <cell r="AE1393">
            <v>0</v>
          </cell>
          <cell r="AF1393">
            <v>0</v>
          </cell>
          <cell r="AG1393">
            <v>0</v>
          </cell>
          <cell r="AH1393">
            <v>0</v>
          </cell>
          <cell r="AI1393">
            <v>0</v>
          </cell>
          <cell r="AJ1393">
            <v>0</v>
          </cell>
          <cell r="AK1393">
            <v>0</v>
          </cell>
          <cell r="AL1393">
            <v>0</v>
          </cell>
          <cell r="AM1393">
            <v>0</v>
          </cell>
          <cell r="AN1393">
            <v>0</v>
          </cell>
          <cell r="AO1393">
            <v>0</v>
          </cell>
          <cell r="AR1393" t="str">
            <v>62</v>
          </cell>
        </row>
        <row r="1394">
          <cell r="R1394">
            <v>0</v>
          </cell>
          <cell r="S1394">
            <v>0</v>
          </cell>
          <cell r="T1394">
            <v>0</v>
          </cell>
          <cell r="U1394">
            <v>0</v>
          </cell>
          <cell r="V1394">
            <v>0</v>
          </cell>
          <cell r="W1394">
            <v>0</v>
          </cell>
          <cell r="X1394">
            <v>0</v>
          </cell>
          <cell r="Y1394">
            <v>0</v>
          </cell>
          <cell r="Z1394">
            <v>0</v>
          </cell>
          <cell r="AA1394">
            <v>0</v>
          </cell>
          <cell r="AB1394">
            <v>0</v>
          </cell>
          <cell r="AC1394">
            <v>0</v>
          </cell>
          <cell r="AD1394">
            <v>0</v>
          </cell>
          <cell r="AE1394">
            <v>0</v>
          </cell>
          <cell r="AF1394">
            <v>0</v>
          </cell>
          <cell r="AG1394">
            <v>0</v>
          </cell>
          <cell r="AH1394">
            <v>0</v>
          </cell>
          <cell r="AI1394">
            <v>0</v>
          </cell>
          <cell r="AJ1394">
            <v>0</v>
          </cell>
          <cell r="AK1394">
            <v>0</v>
          </cell>
          <cell r="AL1394">
            <v>0</v>
          </cell>
          <cell r="AM1394">
            <v>0</v>
          </cell>
          <cell r="AN1394">
            <v>0</v>
          </cell>
          <cell r="AO1394">
            <v>0</v>
          </cell>
          <cell r="AR1394" t="str">
            <v>62</v>
          </cell>
        </row>
        <row r="1395">
          <cell r="R1395">
            <v>-362689</v>
          </cell>
          <cell r="S1395">
            <v>0</v>
          </cell>
          <cell r="T1395">
            <v>0</v>
          </cell>
          <cell r="U1395">
            <v>0</v>
          </cell>
          <cell r="V1395">
            <v>0</v>
          </cell>
          <cell r="W1395">
            <v>0</v>
          </cell>
          <cell r="X1395">
            <v>0</v>
          </cell>
          <cell r="Y1395">
            <v>0</v>
          </cell>
          <cell r="Z1395">
            <v>0</v>
          </cell>
          <cell r="AA1395">
            <v>0</v>
          </cell>
          <cell r="AB1395">
            <v>0</v>
          </cell>
          <cell r="AC1395">
            <v>0</v>
          </cell>
          <cell r="AD1395">
            <v>-15112.041666666666</v>
          </cell>
          <cell r="AE1395">
            <v>-30224.083333333332</v>
          </cell>
          <cell r="AF1395">
            <v>-30224.083333333332</v>
          </cell>
          <cell r="AG1395">
            <v>-30224.083333333332</v>
          </cell>
          <cell r="AH1395">
            <v>-30224.083333333332</v>
          </cell>
          <cell r="AI1395">
            <v>-30224.083333333332</v>
          </cell>
          <cell r="AJ1395">
            <v>-30224.083333333332</v>
          </cell>
          <cell r="AK1395">
            <v>-30224.083333333332</v>
          </cell>
          <cell r="AL1395">
            <v>-30224.083333333332</v>
          </cell>
          <cell r="AM1395">
            <v>-30224.083333333332</v>
          </cell>
          <cell r="AN1395">
            <v>-30224.083333333332</v>
          </cell>
          <cell r="AO1395">
            <v>-30224.083333333332</v>
          </cell>
          <cell r="AR1395" t="str">
            <v>62</v>
          </cell>
        </row>
        <row r="1396">
          <cell r="R1396">
            <v>0</v>
          </cell>
          <cell r="S1396">
            <v>0</v>
          </cell>
          <cell r="T1396">
            <v>0</v>
          </cell>
          <cell r="U1396">
            <v>0</v>
          </cell>
          <cell r="V1396">
            <v>0</v>
          </cell>
          <cell r="W1396">
            <v>0</v>
          </cell>
          <cell r="X1396">
            <v>0</v>
          </cell>
          <cell r="Y1396">
            <v>0</v>
          </cell>
          <cell r="Z1396">
            <v>0</v>
          </cell>
          <cell r="AA1396">
            <v>0</v>
          </cell>
          <cell r="AB1396">
            <v>0</v>
          </cell>
          <cell r="AC1396">
            <v>0</v>
          </cell>
          <cell r="AD1396">
            <v>0</v>
          </cell>
          <cell r="AE1396">
            <v>0</v>
          </cell>
          <cell r="AF1396">
            <v>0</v>
          </cell>
          <cell r="AG1396">
            <v>0</v>
          </cell>
          <cell r="AH1396">
            <v>0</v>
          </cell>
          <cell r="AI1396">
            <v>0</v>
          </cell>
          <cell r="AJ1396">
            <v>0</v>
          </cell>
          <cell r="AK1396">
            <v>0</v>
          </cell>
          <cell r="AL1396">
            <v>0</v>
          </cell>
          <cell r="AM1396">
            <v>0</v>
          </cell>
          <cell r="AN1396">
            <v>0</v>
          </cell>
          <cell r="AO1396">
            <v>0</v>
          </cell>
          <cell r="AR1396" t="str">
            <v>62</v>
          </cell>
        </row>
        <row r="1397">
          <cell r="R1397">
            <v>0</v>
          </cell>
          <cell r="S1397">
            <v>0</v>
          </cell>
          <cell r="T1397">
            <v>0</v>
          </cell>
          <cell r="U1397">
            <v>0</v>
          </cell>
          <cell r="V1397">
            <v>0</v>
          </cell>
          <cell r="W1397">
            <v>0</v>
          </cell>
          <cell r="X1397">
            <v>0</v>
          </cell>
          <cell r="Y1397">
            <v>0</v>
          </cell>
          <cell r="Z1397">
            <v>0</v>
          </cell>
          <cell r="AA1397">
            <v>0</v>
          </cell>
          <cell r="AB1397">
            <v>0</v>
          </cell>
          <cell r="AC1397">
            <v>0</v>
          </cell>
          <cell r="AD1397">
            <v>-270833.33333333331</v>
          </cell>
          <cell r="AE1397">
            <v>-229166.66666666666</v>
          </cell>
          <cell r="AF1397">
            <v>-187500</v>
          </cell>
          <cell r="AG1397">
            <v>-145833.33333333334</v>
          </cell>
          <cell r="AH1397">
            <v>-104166.66666666667</v>
          </cell>
          <cell r="AI1397">
            <v>-62500</v>
          </cell>
          <cell r="AJ1397">
            <v>-20833.333333333332</v>
          </cell>
          <cell r="AK1397">
            <v>0</v>
          </cell>
          <cell r="AL1397">
            <v>0</v>
          </cell>
          <cell r="AM1397">
            <v>0</v>
          </cell>
          <cell r="AN1397">
            <v>0</v>
          </cell>
          <cell r="AO1397">
            <v>0</v>
          </cell>
          <cell r="AR1397" t="str">
            <v>62</v>
          </cell>
        </row>
        <row r="1398">
          <cell r="R1398">
            <v>0</v>
          </cell>
          <cell r="S1398">
            <v>0</v>
          </cell>
          <cell r="T1398">
            <v>0</v>
          </cell>
          <cell r="U1398">
            <v>0</v>
          </cell>
          <cell r="V1398">
            <v>0</v>
          </cell>
          <cell r="W1398">
            <v>0</v>
          </cell>
          <cell r="X1398">
            <v>0</v>
          </cell>
          <cell r="Y1398">
            <v>0</v>
          </cell>
          <cell r="Z1398">
            <v>0</v>
          </cell>
          <cell r="AA1398">
            <v>0</v>
          </cell>
          <cell r="AB1398">
            <v>0</v>
          </cell>
          <cell r="AC1398">
            <v>0</v>
          </cell>
          <cell r="AD1398">
            <v>-281250</v>
          </cell>
          <cell r="AE1398">
            <v>-168750</v>
          </cell>
          <cell r="AF1398">
            <v>-56250</v>
          </cell>
          <cell r="AG1398">
            <v>0</v>
          </cell>
          <cell r="AH1398">
            <v>0</v>
          </cell>
          <cell r="AI1398">
            <v>0</v>
          </cell>
          <cell r="AJ1398">
            <v>0</v>
          </cell>
          <cell r="AK1398">
            <v>0</v>
          </cell>
          <cell r="AL1398">
            <v>0</v>
          </cell>
          <cell r="AM1398">
            <v>0</v>
          </cell>
          <cell r="AN1398">
            <v>0</v>
          </cell>
          <cell r="AO1398">
            <v>0</v>
          </cell>
          <cell r="AR1398" t="str">
            <v>62</v>
          </cell>
        </row>
        <row r="1399">
          <cell r="R1399">
            <v>-504290.65</v>
          </cell>
          <cell r="S1399">
            <v>-502044.21</v>
          </cell>
          <cell r="T1399">
            <v>-499797.77</v>
          </cell>
          <cell r="U1399">
            <v>-497551.33</v>
          </cell>
          <cell r="V1399">
            <v>-495304.89</v>
          </cell>
          <cell r="W1399">
            <v>-493058.45</v>
          </cell>
          <cell r="X1399">
            <v>-490812.01</v>
          </cell>
          <cell r="Y1399">
            <v>-488565.57</v>
          </cell>
          <cell r="Z1399">
            <v>-486319.13</v>
          </cell>
          <cell r="AA1399">
            <v>-484072.69</v>
          </cell>
          <cell r="AB1399">
            <v>-481826.25</v>
          </cell>
          <cell r="AC1399">
            <v>-479579.81</v>
          </cell>
          <cell r="AD1399">
            <v>-517769.29000000004</v>
          </cell>
          <cell r="AE1399">
            <v>-515522.85000000003</v>
          </cell>
          <cell r="AF1399">
            <v>-513276.41000000009</v>
          </cell>
          <cell r="AG1399">
            <v>-511029.97</v>
          </cell>
          <cell r="AH1399">
            <v>-508783.53</v>
          </cell>
          <cell r="AI1399">
            <v>-506537.08999999991</v>
          </cell>
          <cell r="AJ1399">
            <v>-504290.64999999997</v>
          </cell>
          <cell r="AK1399">
            <v>-502044.20999999996</v>
          </cell>
          <cell r="AL1399">
            <v>-499797.77</v>
          </cell>
          <cell r="AM1399">
            <v>-497551.33000000007</v>
          </cell>
          <cell r="AN1399">
            <v>-495304.89000000007</v>
          </cell>
          <cell r="AO1399">
            <v>-493058.45000000013</v>
          </cell>
          <cell r="AR1399" t="str">
            <v>62</v>
          </cell>
        </row>
        <row r="1400">
          <cell r="R1400">
            <v>-134193</v>
          </cell>
          <cell r="S1400">
            <v>-185832</v>
          </cell>
          <cell r="T1400">
            <v>-219330.42</v>
          </cell>
          <cell r="U1400">
            <v>-206102.42</v>
          </cell>
          <cell r="V1400">
            <v>-250850.07</v>
          </cell>
          <cell r="W1400">
            <v>-319207.27</v>
          </cell>
          <cell r="X1400">
            <v>-233056.42</v>
          </cell>
          <cell r="Y1400">
            <v>-300468.98</v>
          </cell>
          <cell r="Z1400">
            <v>-270532.98</v>
          </cell>
          <cell r="AA1400">
            <v>-216525.71</v>
          </cell>
          <cell r="AB1400">
            <v>-276313.11</v>
          </cell>
          <cell r="AC1400">
            <v>-173741.17</v>
          </cell>
          <cell r="AD1400">
            <v>-13722.958333333334</v>
          </cell>
          <cell r="AE1400">
            <v>-27057.333333333332</v>
          </cell>
          <cell r="AF1400">
            <v>-43939.10083333333</v>
          </cell>
          <cell r="AG1400">
            <v>-61665.469166666669</v>
          </cell>
          <cell r="AH1400">
            <v>-80705.156250000015</v>
          </cell>
          <cell r="AI1400">
            <v>-104457.54541666668</v>
          </cell>
          <cell r="AJ1400">
            <v>-127468.53250000002</v>
          </cell>
          <cell r="AK1400">
            <v>-149698.75750000001</v>
          </cell>
          <cell r="AL1400">
            <v>-173490.50583333333</v>
          </cell>
          <cell r="AM1400">
            <v>-193784.61791666667</v>
          </cell>
          <cell r="AN1400">
            <v>-214319.56875000001</v>
          </cell>
          <cell r="AO1400">
            <v>-229006.03874999998</v>
          </cell>
          <cell r="AR1400" t="str">
            <v>62</v>
          </cell>
        </row>
        <row r="1401">
          <cell r="R1401">
            <v>-225000</v>
          </cell>
          <cell r="S1401">
            <v>-225000</v>
          </cell>
          <cell r="T1401">
            <v>-225000</v>
          </cell>
          <cell r="U1401">
            <v>0</v>
          </cell>
          <cell r="V1401">
            <v>0</v>
          </cell>
          <cell r="W1401">
            <v>0</v>
          </cell>
          <cell r="X1401">
            <v>0</v>
          </cell>
          <cell r="Y1401">
            <v>0</v>
          </cell>
          <cell r="Z1401">
            <v>0</v>
          </cell>
          <cell r="AA1401">
            <v>0</v>
          </cell>
          <cell r="AB1401">
            <v>0</v>
          </cell>
          <cell r="AC1401">
            <v>0</v>
          </cell>
          <cell r="AD1401">
            <v>-220833.33333333334</v>
          </cell>
          <cell r="AE1401">
            <v>-225000</v>
          </cell>
          <cell r="AF1401">
            <v>-225000</v>
          </cell>
          <cell r="AG1401">
            <v>-215625</v>
          </cell>
          <cell r="AH1401">
            <v>-196875</v>
          </cell>
          <cell r="AI1401">
            <v>-178125</v>
          </cell>
          <cell r="AJ1401">
            <v>-159375</v>
          </cell>
          <cell r="AK1401">
            <v>-140625</v>
          </cell>
          <cell r="AL1401">
            <v>-121875</v>
          </cell>
          <cell r="AM1401">
            <v>-103125</v>
          </cell>
          <cell r="AN1401">
            <v>-84375</v>
          </cell>
          <cell r="AO1401">
            <v>-65625</v>
          </cell>
          <cell r="AR1401" t="str">
            <v>62</v>
          </cell>
        </row>
        <row r="1402">
          <cell r="R1402">
            <v>0</v>
          </cell>
          <cell r="S1402">
            <v>0</v>
          </cell>
          <cell r="T1402">
            <v>0</v>
          </cell>
          <cell r="U1402">
            <v>0</v>
          </cell>
          <cell r="V1402">
            <v>0</v>
          </cell>
          <cell r="W1402">
            <v>0</v>
          </cell>
          <cell r="X1402">
            <v>0</v>
          </cell>
          <cell r="Y1402">
            <v>0</v>
          </cell>
          <cell r="Z1402">
            <v>0</v>
          </cell>
          <cell r="AA1402">
            <v>0</v>
          </cell>
          <cell r="AB1402">
            <v>0</v>
          </cell>
          <cell r="AC1402">
            <v>0</v>
          </cell>
          <cell r="AD1402">
            <v>-1139119.1224999998</v>
          </cell>
          <cell r="AE1402">
            <v>-1107869.1224999998</v>
          </cell>
          <cell r="AF1402">
            <v>-1074061.4295833332</v>
          </cell>
          <cell r="AG1402">
            <v>-1040519.7495833334</v>
          </cell>
          <cell r="AH1402">
            <v>-988128.25375000003</v>
          </cell>
          <cell r="AI1402">
            <v>-886830.70708333328</v>
          </cell>
          <cell r="AJ1402">
            <v>-741633.96458333323</v>
          </cell>
          <cell r="AK1402">
            <v>-578114.47749999992</v>
          </cell>
          <cell r="AL1402">
            <v>-412938.91250000003</v>
          </cell>
          <cell r="AM1402">
            <v>-247763.3475</v>
          </cell>
          <cell r="AN1402">
            <v>-82587.782500000001</v>
          </cell>
          <cell r="AO1402">
            <v>0</v>
          </cell>
          <cell r="AR1402" t="str">
            <v>62</v>
          </cell>
        </row>
        <row r="1403">
          <cell r="R1403">
            <v>0</v>
          </cell>
          <cell r="S1403">
            <v>0</v>
          </cell>
          <cell r="T1403">
            <v>0</v>
          </cell>
          <cell r="U1403">
            <v>0</v>
          </cell>
          <cell r="V1403">
            <v>0</v>
          </cell>
          <cell r="W1403">
            <v>0</v>
          </cell>
          <cell r="X1403">
            <v>0</v>
          </cell>
          <cell r="Y1403">
            <v>0</v>
          </cell>
          <cell r="Z1403">
            <v>0</v>
          </cell>
          <cell r="AA1403">
            <v>0</v>
          </cell>
          <cell r="AB1403">
            <v>0</v>
          </cell>
          <cell r="AC1403">
            <v>0</v>
          </cell>
          <cell r="AD1403">
            <v>0</v>
          </cell>
          <cell r="AE1403">
            <v>0</v>
          </cell>
          <cell r="AF1403">
            <v>0</v>
          </cell>
          <cell r="AG1403">
            <v>0</v>
          </cell>
          <cell r="AH1403">
            <v>0</v>
          </cell>
          <cell r="AI1403">
            <v>0</v>
          </cell>
          <cell r="AJ1403">
            <v>0</v>
          </cell>
          <cell r="AK1403">
            <v>0</v>
          </cell>
          <cell r="AL1403">
            <v>0</v>
          </cell>
          <cell r="AM1403">
            <v>0</v>
          </cell>
          <cell r="AN1403">
            <v>0</v>
          </cell>
          <cell r="AO1403">
            <v>0</v>
          </cell>
          <cell r="AR1403" t="str">
            <v>62</v>
          </cell>
        </row>
        <row r="1404">
          <cell r="R1404">
            <v>0</v>
          </cell>
          <cell r="S1404">
            <v>0</v>
          </cell>
          <cell r="T1404">
            <v>0</v>
          </cell>
          <cell r="U1404">
            <v>0</v>
          </cell>
          <cell r="V1404">
            <v>0</v>
          </cell>
          <cell r="W1404">
            <v>0</v>
          </cell>
          <cell r="X1404">
            <v>0</v>
          </cell>
          <cell r="Y1404">
            <v>0</v>
          </cell>
          <cell r="Z1404">
            <v>0</v>
          </cell>
          <cell r="AA1404">
            <v>0</v>
          </cell>
          <cell r="AB1404">
            <v>0</v>
          </cell>
          <cell r="AC1404">
            <v>0</v>
          </cell>
          <cell r="AD1404">
            <v>0</v>
          </cell>
          <cell r="AE1404">
            <v>0</v>
          </cell>
          <cell r="AF1404">
            <v>0</v>
          </cell>
          <cell r="AG1404">
            <v>0</v>
          </cell>
          <cell r="AH1404">
            <v>0</v>
          </cell>
          <cell r="AI1404">
            <v>0</v>
          </cell>
          <cell r="AJ1404">
            <v>0</v>
          </cell>
          <cell r="AK1404">
            <v>0</v>
          </cell>
          <cell r="AL1404">
            <v>0</v>
          </cell>
          <cell r="AM1404">
            <v>0</v>
          </cell>
          <cell r="AN1404">
            <v>0</v>
          </cell>
          <cell r="AO1404">
            <v>0</v>
          </cell>
          <cell r="AR1404" t="str">
            <v>50a</v>
          </cell>
        </row>
        <row r="1405">
          <cell r="R1405">
            <v>0</v>
          </cell>
          <cell r="S1405">
            <v>0</v>
          </cell>
          <cell r="T1405">
            <v>0</v>
          </cell>
          <cell r="U1405">
            <v>0</v>
          </cell>
          <cell r="V1405">
            <v>0</v>
          </cell>
          <cell r="W1405">
            <v>0</v>
          </cell>
          <cell r="X1405">
            <v>0</v>
          </cell>
          <cell r="Y1405">
            <v>0</v>
          </cell>
          <cell r="Z1405">
            <v>0</v>
          </cell>
          <cell r="AA1405">
            <v>0</v>
          </cell>
          <cell r="AB1405">
            <v>0</v>
          </cell>
          <cell r="AC1405">
            <v>0</v>
          </cell>
          <cell r="AD1405">
            <v>0</v>
          </cell>
          <cell r="AE1405">
            <v>0</v>
          </cell>
          <cell r="AF1405">
            <v>0</v>
          </cell>
          <cell r="AG1405">
            <v>0</v>
          </cell>
          <cell r="AH1405">
            <v>0</v>
          </cell>
          <cell r="AI1405">
            <v>0</v>
          </cell>
          <cell r="AJ1405">
            <v>0</v>
          </cell>
          <cell r="AK1405">
            <v>0</v>
          </cell>
          <cell r="AL1405">
            <v>0</v>
          </cell>
          <cell r="AM1405">
            <v>0</v>
          </cell>
          <cell r="AN1405">
            <v>0</v>
          </cell>
          <cell r="AO1405">
            <v>0</v>
          </cell>
          <cell r="AR1405" t="str">
            <v>50a</v>
          </cell>
        </row>
        <row r="1406">
          <cell r="R1406">
            <v>0</v>
          </cell>
          <cell r="S1406">
            <v>0</v>
          </cell>
          <cell r="T1406">
            <v>0</v>
          </cell>
          <cell r="U1406">
            <v>0</v>
          </cell>
          <cell r="V1406">
            <v>0</v>
          </cell>
          <cell r="W1406">
            <v>0</v>
          </cell>
          <cell r="X1406">
            <v>0</v>
          </cell>
          <cell r="Y1406">
            <v>0</v>
          </cell>
          <cell r="Z1406">
            <v>0</v>
          </cell>
          <cell r="AA1406">
            <v>0</v>
          </cell>
          <cell r="AB1406">
            <v>0</v>
          </cell>
          <cell r="AC1406">
            <v>0</v>
          </cell>
          <cell r="AD1406">
            <v>0</v>
          </cell>
          <cell r="AE1406">
            <v>0</v>
          </cell>
          <cell r="AF1406">
            <v>0</v>
          </cell>
          <cell r="AG1406">
            <v>0</v>
          </cell>
          <cell r="AH1406">
            <v>0</v>
          </cell>
          <cell r="AI1406">
            <v>0</v>
          </cell>
          <cell r="AJ1406">
            <v>0</v>
          </cell>
          <cell r="AK1406">
            <v>0</v>
          </cell>
          <cell r="AL1406">
            <v>0</v>
          </cell>
          <cell r="AM1406">
            <v>0</v>
          </cell>
          <cell r="AN1406">
            <v>0</v>
          </cell>
          <cell r="AO1406">
            <v>0</v>
          </cell>
          <cell r="AR1406" t="str">
            <v>50a</v>
          </cell>
        </row>
        <row r="1407">
          <cell r="R1407">
            <v>0</v>
          </cell>
          <cell r="S1407">
            <v>0</v>
          </cell>
          <cell r="T1407">
            <v>0</v>
          </cell>
          <cell r="U1407">
            <v>0</v>
          </cell>
          <cell r="V1407">
            <v>0</v>
          </cell>
          <cell r="W1407">
            <v>0</v>
          </cell>
          <cell r="X1407">
            <v>0</v>
          </cell>
          <cell r="Y1407">
            <v>0</v>
          </cell>
          <cell r="Z1407">
            <v>0</v>
          </cell>
          <cell r="AA1407">
            <v>0</v>
          </cell>
          <cell r="AB1407">
            <v>0</v>
          </cell>
          <cell r="AC1407">
            <v>0</v>
          </cell>
          <cell r="AD1407">
            <v>0</v>
          </cell>
          <cell r="AE1407">
            <v>0</v>
          </cell>
          <cell r="AF1407">
            <v>0</v>
          </cell>
          <cell r="AG1407">
            <v>0</v>
          </cell>
          <cell r="AH1407">
            <v>0</v>
          </cell>
          <cell r="AI1407">
            <v>0</v>
          </cell>
          <cell r="AJ1407">
            <v>0</v>
          </cell>
          <cell r="AK1407">
            <v>0</v>
          </cell>
          <cell r="AL1407">
            <v>0</v>
          </cell>
          <cell r="AM1407">
            <v>0</v>
          </cell>
          <cell r="AN1407">
            <v>0</v>
          </cell>
          <cell r="AO1407">
            <v>0</v>
          </cell>
          <cell r="AR1407" t="str">
            <v>50a</v>
          </cell>
        </row>
        <row r="1408">
          <cell r="R1408">
            <v>0</v>
          </cell>
          <cell r="S1408">
            <v>0</v>
          </cell>
          <cell r="T1408">
            <v>0</v>
          </cell>
          <cell r="U1408">
            <v>0</v>
          </cell>
          <cell r="V1408">
            <v>0</v>
          </cell>
          <cell r="W1408">
            <v>0</v>
          </cell>
          <cell r="X1408">
            <v>0</v>
          </cell>
          <cell r="Y1408">
            <v>0</v>
          </cell>
          <cell r="Z1408">
            <v>0</v>
          </cell>
          <cell r="AA1408">
            <v>0</v>
          </cell>
          <cell r="AB1408">
            <v>0</v>
          </cell>
          <cell r="AC1408">
            <v>0</v>
          </cell>
          <cell r="AD1408">
            <v>0</v>
          </cell>
          <cell r="AE1408">
            <v>0</v>
          </cell>
          <cell r="AF1408">
            <v>0</v>
          </cell>
          <cell r="AG1408">
            <v>0</v>
          </cell>
          <cell r="AH1408">
            <v>0</v>
          </cell>
          <cell r="AI1408">
            <v>0</v>
          </cell>
          <cell r="AJ1408">
            <v>0</v>
          </cell>
          <cell r="AK1408">
            <v>0</v>
          </cell>
          <cell r="AL1408">
            <v>0</v>
          </cell>
          <cell r="AM1408">
            <v>0</v>
          </cell>
          <cell r="AN1408">
            <v>0</v>
          </cell>
          <cell r="AO1408">
            <v>0</v>
          </cell>
          <cell r="AR1408" t="str">
            <v>50a</v>
          </cell>
        </row>
        <row r="1409">
          <cell r="R1409">
            <v>-7416.29</v>
          </cell>
          <cell r="S1409">
            <v>-7416.29</v>
          </cell>
          <cell r="T1409">
            <v>-7416.29</v>
          </cell>
          <cell r="U1409">
            <v>-7416.29</v>
          </cell>
          <cell r="V1409">
            <v>-7416.29</v>
          </cell>
          <cell r="W1409">
            <v>-7416.29</v>
          </cell>
          <cell r="X1409">
            <v>-7416.29</v>
          </cell>
          <cell r="Y1409">
            <v>-7416.29</v>
          </cell>
          <cell r="Z1409">
            <v>-7416.29</v>
          </cell>
          <cell r="AA1409">
            <v>0</v>
          </cell>
          <cell r="AB1409">
            <v>0</v>
          </cell>
          <cell r="AC1409">
            <v>0</v>
          </cell>
          <cell r="AD1409">
            <v>-7416.2899999999981</v>
          </cell>
          <cell r="AE1409">
            <v>-7416.2899999999981</v>
          </cell>
          <cell r="AF1409">
            <v>-7416.2899999999981</v>
          </cell>
          <cell r="AG1409">
            <v>-7416.2899999999981</v>
          </cell>
          <cell r="AH1409">
            <v>-7416.2899999999981</v>
          </cell>
          <cell r="AI1409">
            <v>-7416.2899999999981</v>
          </cell>
          <cell r="AJ1409">
            <v>-7416.2899999999981</v>
          </cell>
          <cell r="AK1409">
            <v>-7416.2899999999981</v>
          </cell>
          <cell r="AL1409">
            <v>-7416.2899999999981</v>
          </cell>
          <cell r="AM1409">
            <v>-7107.277916666666</v>
          </cell>
          <cell r="AN1409">
            <v>-6489.2537499999999</v>
          </cell>
          <cell r="AO1409">
            <v>-5871.2295833333337</v>
          </cell>
          <cell r="AR1409" t="str">
            <v>50a</v>
          </cell>
        </row>
        <row r="1410">
          <cell r="R1410">
            <v>-5140.3599999999997</v>
          </cell>
          <cell r="S1410">
            <v>-5140.3599999999997</v>
          </cell>
          <cell r="T1410">
            <v>-5140.3599999999997</v>
          </cell>
          <cell r="U1410">
            <v>-5140.3599999999997</v>
          </cell>
          <cell r="V1410">
            <v>-5140.3599999999997</v>
          </cell>
          <cell r="W1410">
            <v>-5140.3599999999997</v>
          </cell>
          <cell r="X1410">
            <v>-5140.3599999999997</v>
          </cell>
          <cell r="Y1410">
            <v>-5140.3599999999997</v>
          </cell>
          <cell r="Z1410">
            <v>-5140.3599999999997</v>
          </cell>
          <cell r="AA1410">
            <v>0</v>
          </cell>
          <cell r="AB1410">
            <v>0</v>
          </cell>
          <cell r="AC1410">
            <v>0</v>
          </cell>
          <cell r="AD1410">
            <v>-5140.3599999999997</v>
          </cell>
          <cell r="AE1410">
            <v>-5140.3599999999997</v>
          </cell>
          <cell r="AF1410">
            <v>-5140.3599999999997</v>
          </cell>
          <cell r="AG1410">
            <v>-5140.3599999999997</v>
          </cell>
          <cell r="AH1410">
            <v>-5140.3599999999997</v>
          </cell>
          <cell r="AI1410">
            <v>-5140.3599999999997</v>
          </cell>
          <cell r="AJ1410">
            <v>-5140.3599999999997</v>
          </cell>
          <cell r="AK1410">
            <v>-5140.3599999999997</v>
          </cell>
          <cell r="AL1410">
            <v>-5140.3599999999997</v>
          </cell>
          <cell r="AM1410">
            <v>-4926.1783333333333</v>
          </cell>
          <cell r="AN1410">
            <v>-4497.8149999999996</v>
          </cell>
          <cell r="AO1410">
            <v>-4069.4516666666664</v>
          </cell>
          <cell r="AR1410" t="str">
            <v>50a</v>
          </cell>
        </row>
        <row r="1411">
          <cell r="R1411">
            <v>-11459.63</v>
          </cell>
          <cell r="S1411">
            <v>-11459.63</v>
          </cell>
          <cell r="T1411">
            <v>-11459.63</v>
          </cell>
          <cell r="U1411">
            <v>-11459.63</v>
          </cell>
          <cell r="V1411">
            <v>-11459.63</v>
          </cell>
          <cell r="W1411">
            <v>-11459.63</v>
          </cell>
          <cell r="X1411">
            <v>-11459.63</v>
          </cell>
          <cell r="Y1411">
            <v>-11459.63</v>
          </cell>
          <cell r="Z1411">
            <v>-11459.63</v>
          </cell>
          <cell r="AA1411">
            <v>0</v>
          </cell>
          <cell r="AB1411">
            <v>0</v>
          </cell>
          <cell r="AC1411">
            <v>0</v>
          </cell>
          <cell r="AD1411">
            <v>-11459.630000000003</v>
          </cell>
          <cell r="AE1411">
            <v>-11459.630000000003</v>
          </cell>
          <cell r="AF1411">
            <v>-11459.630000000003</v>
          </cell>
          <cell r="AG1411">
            <v>-11459.630000000003</v>
          </cell>
          <cell r="AH1411">
            <v>-11459.630000000003</v>
          </cell>
          <cell r="AI1411">
            <v>-11459.630000000003</v>
          </cell>
          <cell r="AJ1411">
            <v>-11459.630000000003</v>
          </cell>
          <cell r="AK1411">
            <v>-11459.630000000003</v>
          </cell>
          <cell r="AL1411">
            <v>-11459.630000000003</v>
          </cell>
          <cell r="AM1411">
            <v>-10982.145416666668</v>
          </cell>
          <cell r="AN1411">
            <v>-10027.176250000002</v>
          </cell>
          <cell r="AO1411">
            <v>-9072.2070833333346</v>
          </cell>
          <cell r="AR1411" t="str">
            <v>50a</v>
          </cell>
        </row>
        <row r="1412">
          <cell r="R1412">
            <v>-1479.6</v>
          </cell>
          <cell r="S1412">
            <v>-1479.6</v>
          </cell>
          <cell r="T1412">
            <v>-1479.6</v>
          </cell>
          <cell r="U1412">
            <v>-1479.6</v>
          </cell>
          <cell r="V1412">
            <v>-1479.6</v>
          </cell>
          <cell r="W1412">
            <v>-1479.6</v>
          </cell>
          <cell r="X1412">
            <v>-1479.6</v>
          </cell>
          <cell r="Y1412">
            <v>-1479.6</v>
          </cell>
          <cell r="Z1412">
            <v>-1479.6</v>
          </cell>
          <cell r="AA1412">
            <v>0</v>
          </cell>
          <cell r="AB1412">
            <v>0</v>
          </cell>
          <cell r="AC1412">
            <v>0</v>
          </cell>
          <cell r="AD1412">
            <v>-1479.6000000000001</v>
          </cell>
          <cell r="AE1412">
            <v>-1479.6000000000001</v>
          </cell>
          <cell r="AF1412">
            <v>-1479.6000000000001</v>
          </cell>
          <cell r="AG1412">
            <v>-1479.6000000000001</v>
          </cell>
          <cell r="AH1412">
            <v>-1479.6000000000001</v>
          </cell>
          <cell r="AI1412">
            <v>-1479.6000000000001</v>
          </cell>
          <cell r="AJ1412">
            <v>-1479.6000000000001</v>
          </cell>
          <cell r="AK1412">
            <v>-1479.6000000000001</v>
          </cell>
          <cell r="AL1412">
            <v>-1479.6000000000001</v>
          </cell>
          <cell r="AM1412">
            <v>-1417.95</v>
          </cell>
          <cell r="AN1412">
            <v>-1294.6500000000001</v>
          </cell>
          <cell r="AO1412">
            <v>-1171.3500000000001</v>
          </cell>
          <cell r="AR1412" t="str">
            <v>50a</v>
          </cell>
        </row>
        <row r="1413">
          <cell r="R1413">
            <v>-959.98</v>
          </cell>
          <cell r="S1413">
            <v>-959.98</v>
          </cell>
          <cell r="T1413">
            <v>-959.98</v>
          </cell>
          <cell r="U1413">
            <v>-959.98</v>
          </cell>
          <cell r="V1413">
            <v>-959.98</v>
          </cell>
          <cell r="W1413">
            <v>-959.98</v>
          </cell>
          <cell r="X1413">
            <v>-959.98</v>
          </cell>
          <cell r="Y1413">
            <v>-959.98</v>
          </cell>
          <cell r="Z1413">
            <v>-959.98</v>
          </cell>
          <cell r="AA1413">
            <v>-959.98</v>
          </cell>
          <cell r="AB1413">
            <v>-959.98</v>
          </cell>
          <cell r="AC1413">
            <v>-959.98</v>
          </cell>
          <cell r="AD1413">
            <v>-959.97999999999968</v>
          </cell>
          <cell r="AE1413">
            <v>-959.97999999999968</v>
          </cell>
          <cell r="AF1413">
            <v>-959.97999999999968</v>
          </cell>
          <cell r="AG1413">
            <v>-959.97999999999968</v>
          </cell>
          <cell r="AH1413">
            <v>-959.97999999999968</v>
          </cell>
          <cell r="AI1413">
            <v>-959.97999999999968</v>
          </cell>
          <cell r="AJ1413">
            <v>-959.97999999999968</v>
          </cell>
          <cell r="AK1413">
            <v>-959.97999999999968</v>
          </cell>
          <cell r="AL1413">
            <v>-959.97999999999968</v>
          </cell>
          <cell r="AM1413">
            <v>-959.97999999999968</v>
          </cell>
          <cell r="AN1413">
            <v>-959.97999999999968</v>
          </cell>
          <cell r="AO1413">
            <v>-959.97999999999968</v>
          </cell>
          <cell r="AR1413" t="str">
            <v>50a</v>
          </cell>
        </row>
        <row r="1414">
          <cell r="R1414">
            <v>-876.25</v>
          </cell>
          <cell r="S1414">
            <v>-876.25</v>
          </cell>
          <cell r="T1414">
            <v>-876.25</v>
          </cell>
          <cell r="U1414">
            <v>-876.25</v>
          </cell>
          <cell r="V1414">
            <v>-876.25</v>
          </cell>
          <cell r="W1414">
            <v>-876.25</v>
          </cell>
          <cell r="X1414">
            <v>-876.25</v>
          </cell>
          <cell r="Y1414">
            <v>-876.25</v>
          </cell>
          <cell r="Z1414">
            <v>-876.25</v>
          </cell>
          <cell r="AA1414">
            <v>-876.25</v>
          </cell>
          <cell r="AB1414">
            <v>-876.25</v>
          </cell>
          <cell r="AC1414">
            <v>-876.25</v>
          </cell>
          <cell r="AD1414">
            <v>-876.25</v>
          </cell>
          <cell r="AE1414">
            <v>-876.25</v>
          </cell>
          <cell r="AF1414">
            <v>-876.25</v>
          </cell>
          <cell r="AG1414">
            <v>-876.25</v>
          </cell>
          <cell r="AH1414">
            <v>-876.25</v>
          </cell>
          <cell r="AI1414">
            <v>-876.25</v>
          </cell>
          <cell r="AJ1414">
            <v>-876.25</v>
          </cell>
          <cell r="AK1414">
            <v>-876.25</v>
          </cell>
          <cell r="AL1414">
            <v>-876.25</v>
          </cell>
          <cell r="AM1414">
            <v>-876.25</v>
          </cell>
          <cell r="AN1414">
            <v>-876.25</v>
          </cell>
          <cell r="AO1414">
            <v>-876.25</v>
          </cell>
          <cell r="AR1414" t="str">
            <v>50a</v>
          </cell>
        </row>
        <row r="1415">
          <cell r="R1415">
            <v>-982.79</v>
          </cell>
          <cell r="S1415">
            <v>-988.38</v>
          </cell>
          <cell r="T1415">
            <v>-1010.6</v>
          </cell>
          <cell r="U1415">
            <v>-966.28</v>
          </cell>
          <cell r="V1415">
            <v>-966.85</v>
          </cell>
          <cell r="W1415">
            <v>-966.85</v>
          </cell>
          <cell r="X1415">
            <v>-966.85</v>
          </cell>
          <cell r="Y1415">
            <v>-966.85</v>
          </cell>
          <cell r="Z1415">
            <v>-966.85</v>
          </cell>
          <cell r="AA1415">
            <v>-966.85</v>
          </cell>
          <cell r="AB1415">
            <v>-966.85</v>
          </cell>
          <cell r="AC1415">
            <v>-966.85</v>
          </cell>
          <cell r="AD1415">
            <v>-674.50666666666666</v>
          </cell>
          <cell r="AE1415">
            <v>-736.71708333333333</v>
          </cell>
          <cell r="AF1415">
            <v>-793.70375000000001</v>
          </cell>
          <cell r="AG1415">
            <v>-840.67208333333326</v>
          </cell>
          <cell r="AH1415">
            <v>-881.69</v>
          </cell>
          <cell r="AI1415">
            <v>-916.12958333333336</v>
          </cell>
          <cell r="AJ1415">
            <v>-940.94916666666677</v>
          </cell>
          <cell r="AK1415">
            <v>-962.23708333333343</v>
          </cell>
          <cell r="AL1415">
            <v>-975.03833333333341</v>
          </cell>
          <cell r="AM1415">
            <v>-977.46500000000015</v>
          </cell>
          <cell r="AN1415">
            <v>-976.24250000000018</v>
          </cell>
          <cell r="AO1415">
            <v>-974.2245833333335</v>
          </cell>
          <cell r="AR1415" t="str">
            <v>50a</v>
          </cell>
        </row>
        <row r="1416">
          <cell r="R1416">
            <v>-31</v>
          </cell>
          <cell r="S1416">
            <v>-156</v>
          </cell>
          <cell r="T1416">
            <v>-201.28</v>
          </cell>
          <cell r="U1416">
            <v>-342.38</v>
          </cell>
          <cell r="V1416">
            <v>-606.74</v>
          </cell>
          <cell r="W1416">
            <v>-1298.6400000000001</v>
          </cell>
          <cell r="X1416">
            <v>-1386.1</v>
          </cell>
          <cell r="Y1416">
            <v>-558.20000000000005</v>
          </cell>
          <cell r="Z1416">
            <v>-561.5</v>
          </cell>
          <cell r="AA1416">
            <v>-609.14</v>
          </cell>
          <cell r="AB1416">
            <v>-743.24</v>
          </cell>
          <cell r="AC1416">
            <v>-844.52</v>
          </cell>
          <cell r="AD1416">
            <v>-1.2916666666666667</v>
          </cell>
          <cell r="AE1416">
            <v>-9.0833333333333339</v>
          </cell>
          <cell r="AF1416">
            <v>-23.97</v>
          </cell>
          <cell r="AG1416">
            <v>-46.622500000000002</v>
          </cell>
          <cell r="AH1416">
            <v>-86.169166666666669</v>
          </cell>
          <cell r="AI1416">
            <v>-165.56000000000003</v>
          </cell>
          <cell r="AJ1416">
            <v>-277.42416666666668</v>
          </cell>
          <cell r="AK1416">
            <v>-358.43666666666667</v>
          </cell>
          <cell r="AL1416">
            <v>-405.09083333333336</v>
          </cell>
          <cell r="AM1416">
            <v>-453.86750000000001</v>
          </cell>
          <cell r="AN1416">
            <v>-510.2166666666667</v>
          </cell>
          <cell r="AO1416">
            <v>-576.37333333333333</v>
          </cell>
          <cell r="AR1416" t="str">
            <v>50a</v>
          </cell>
        </row>
        <row r="1417">
          <cell r="R1417">
            <v>-12.55</v>
          </cell>
          <cell r="S1417">
            <v>-12.55</v>
          </cell>
          <cell r="T1417">
            <v>-12.55</v>
          </cell>
          <cell r="U1417">
            <v>-12.55</v>
          </cell>
          <cell r="V1417">
            <v>-12.55</v>
          </cell>
          <cell r="W1417">
            <v>-12.55</v>
          </cell>
          <cell r="X1417">
            <v>-12.55</v>
          </cell>
          <cell r="Y1417">
            <v>-12.55</v>
          </cell>
          <cell r="Z1417">
            <v>-12.55</v>
          </cell>
          <cell r="AA1417">
            <v>0</v>
          </cell>
          <cell r="AB1417">
            <v>0</v>
          </cell>
          <cell r="AC1417">
            <v>0</v>
          </cell>
          <cell r="AD1417">
            <v>-12.549999999999999</v>
          </cell>
          <cell r="AE1417">
            <v>-12.549999999999999</v>
          </cell>
          <cell r="AF1417">
            <v>-12.549999999999999</v>
          </cell>
          <cell r="AG1417">
            <v>-12.549999999999999</v>
          </cell>
          <cell r="AH1417">
            <v>-12.549999999999999</v>
          </cell>
          <cell r="AI1417">
            <v>-12.549999999999999</v>
          </cell>
          <cell r="AJ1417">
            <v>-12.549999999999999</v>
          </cell>
          <cell r="AK1417">
            <v>-12.549999999999999</v>
          </cell>
          <cell r="AL1417">
            <v>-12.549999999999999</v>
          </cell>
          <cell r="AM1417">
            <v>-12.027083333333332</v>
          </cell>
          <cell r="AN1417">
            <v>-10.981249999999998</v>
          </cell>
          <cell r="AO1417">
            <v>-9.9354166666666668</v>
          </cell>
          <cell r="AR1417" t="str">
            <v>50a</v>
          </cell>
        </row>
        <row r="1418">
          <cell r="R1418">
            <v>-598.99</v>
          </cell>
          <cell r="S1418">
            <v>-598.99</v>
          </cell>
          <cell r="T1418">
            <v>-598.99</v>
          </cell>
          <cell r="U1418">
            <v>-598.99</v>
          </cell>
          <cell r="V1418">
            <v>-598.99</v>
          </cell>
          <cell r="W1418">
            <v>-598.99</v>
          </cell>
          <cell r="X1418">
            <v>-598.99</v>
          </cell>
          <cell r="Y1418">
            <v>-598.99</v>
          </cell>
          <cell r="Z1418">
            <v>-598.99</v>
          </cell>
          <cell r="AA1418">
            <v>0</v>
          </cell>
          <cell r="AB1418">
            <v>0</v>
          </cell>
          <cell r="AC1418">
            <v>0</v>
          </cell>
          <cell r="AD1418">
            <v>-598.9899999999999</v>
          </cell>
          <cell r="AE1418">
            <v>-598.9899999999999</v>
          </cell>
          <cell r="AF1418">
            <v>-598.9899999999999</v>
          </cell>
          <cell r="AG1418">
            <v>-598.9899999999999</v>
          </cell>
          <cell r="AH1418">
            <v>-598.9899999999999</v>
          </cell>
          <cell r="AI1418">
            <v>-598.9899999999999</v>
          </cell>
          <cell r="AJ1418">
            <v>-598.9899999999999</v>
          </cell>
          <cell r="AK1418">
            <v>-598.9899999999999</v>
          </cell>
          <cell r="AL1418">
            <v>-598.9899999999999</v>
          </cell>
          <cell r="AM1418">
            <v>-574.03208333333316</v>
          </cell>
          <cell r="AN1418">
            <v>-524.11624999999992</v>
          </cell>
          <cell r="AO1418">
            <v>-474.20041666666657</v>
          </cell>
          <cell r="AR1418" t="str">
            <v>50a</v>
          </cell>
        </row>
        <row r="1419">
          <cell r="R1419">
            <v>-168.86</v>
          </cell>
          <cell r="S1419">
            <v>-168.86</v>
          </cell>
          <cell r="T1419">
            <v>-168.86</v>
          </cell>
          <cell r="U1419">
            <v>-168.86</v>
          </cell>
          <cell r="V1419">
            <v>-168.86</v>
          </cell>
          <cell r="W1419">
            <v>-168.86</v>
          </cell>
          <cell r="X1419">
            <v>-168.86</v>
          </cell>
          <cell r="Y1419">
            <v>-168.86</v>
          </cell>
          <cell r="Z1419">
            <v>-168.86</v>
          </cell>
          <cell r="AA1419">
            <v>-168.86</v>
          </cell>
          <cell r="AB1419">
            <v>-168.86</v>
          </cell>
          <cell r="AC1419">
            <v>-168.86</v>
          </cell>
          <cell r="AD1419">
            <v>-168.86000000000004</v>
          </cell>
          <cell r="AE1419">
            <v>-168.86000000000004</v>
          </cell>
          <cell r="AF1419">
            <v>-168.86000000000004</v>
          </cell>
          <cell r="AG1419">
            <v>-168.86000000000004</v>
          </cell>
          <cell r="AH1419">
            <v>-168.86000000000004</v>
          </cell>
          <cell r="AI1419">
            <v>-168.86000000000004</v>
          </cell>
          <cell r="AJ1419">
            <v>-168.86000000000004</v>
          </cell>
          <cell r="AK1419">
            <v>-168.86000000000004</v>
          </cell>
          <cell r="AL1419">
            <v>-168.86000000000004</v>
          </cell>
          <cell r="AM1419">
            <v>-168.86000000000004</v>
          </cell>
          <cell r="AN1419">
            <v>-168.86000000000004</v>
          </cell>
          <cell r="AO1419">
            <v>-168.86000000000004</v>
          </cell>
          <cell r="AR1419" t="str">
            <v>50a</v>
          </cell>
        </row>
        <row r="1420">
          <cell r="R1420">
            <v>0</v>
          </cell>
          <cell r="S1420">
            <v>0</v>
          </cell>
          <cell r="T1420">
            <v>0</v>
          </cell>
          <cell r="U1420">
            <v>0</v>
          </cell>
          <cell r="V1420">
            <v>0</v>
          </cell>
          <cell r="W1420">
            <v>0</v>
          </cell>
          <cell r="X1420">
            <v>0</v>
          </cell>
          <cell r="Y1420">
            <v>0</v>
          </cell>
          <cell r="Z1420">
            <v>0</v>
          </cell>
          <cell r="AA1420">
            <v>0</v>
          </cell>
          <cell r="AB1420">
            <v>0</v>
          </cell>
          <cell r="AC1420">
            <v>0</v>
          </cell>
          <cell r="AD1420">
            <v>0</v>
          </cell>
          <cell r="AE1420">
            <v>0</v>
          </cell>
          <cell r="AF1420">
            <v>0</v>
          </cell>
          <cell r="AG1420">
            <v>0</v>
          </cell>
          <cell r="AH1420">
            <v>0</v>
          </cell>
          <cell r="AI1420">
            <v>0</v>
          </cell>
          <cell r="AJ1420">
            <v>0</v>
          </cell>
          <cell r="AK1420">
            <v>0</v>
          </cell>
          <cell r="AL1420">
            <v>0</v>
          </cell>
          <cell r="AM1420">
            <v>0</v>
          </cell>
          <cell r="AN1420">
            <v>0</v>
          </cell>
          <cell r="AO1420">
            <v>0</v>
          </cell>
          <cell r="AR1420" t="str">
            <v>50a</v>
          </cell>
        </row>
        <row r="1421">
          <cell r="R1421">
            <v>-123.17</v>
          </cell>
          <cell r="S1421">
            <v>-123.17</v>
          </cell>
          <cell r="T1421">
            <v>-123.17</v>
          </cell>
          <cell r="U1421">
            <v>-123.17</v>
          </cell>
          <cell r="V1421">
            <v>-123.17</v>
          </cell>
          <cell r="W1421">
            <v>-123.17</v>
          </cell>
          <cell r="X1421">
            <v>-123.17</v>
          </cell>
          <cell r="Y1421">
            <v>-123.17</v>
          </cell>
          <cell r="Z1421">
            <v>-123.17</v>
          </cell>
          <cell r="AA1421">
            <v>-123.17</v>
          </cell>
          <cell r="AB1421">
            <v>-123.17</v>
          </cell>
          <cell r="AC1421">
            <v>-123.17</v>
          </cell>
          <cell r="AD1421">
            <v>-224.04083333333335</v>
          </cell>
          <cell r="AE1421">
            <v>-224.04083333333335</v>
          </cell>
          <cell r="AF1421">
            <v>-224.04083333333338</v>
          </cell>
          <cell r="AG1421">
            <v>-224.04083333333338</v>
          </cell>
          <cell r="AH1421">
            <v>-223.67041666666674</v>
          </cell>
          <cell r="AI1421">
            <v>-214.05041666666671</v>
          </cell>
          <cell r="AJ1421">
            <v>-187.02458333333337</v>
          </cell>
          <cell r="AK1421">
            <v>-146.20916666666668</v>
          </cell>
          <cell r="AL1421">
            <v>-123.17000000000002</v>
          </cell>
          <cell r="AM1421">
            <v>-123.17000000000002</v>
          </cell>
          <cell r="AN1421">
            <v>-123.17000000000002</v>
          </cell>
          <cell r="AO1421">
            <v>-123.17000000000002</v>
          </cell>
          <cell r="AR1421" t="str">
            <v>50a</v>
          </cell>
        </row>
        <row r="1422">
          <cell r="R1422">
            <v>-574.46</v>
          </cell>
          <cell r="S1422">
            <v>-574.46</v>
          </cell>
          <cell r="T1422">
            <v>-574.46</v>
          </cell>
          <cell r="U1422">
            <v>-574.46</v>
          </cell>
          <cell r="V1422">
            <v>-574.46</v>
          </cell>
          <cell r="W1422">
            <v>-574.46</v>
          </cell>
          <cell r="X1422">
            <v>-574.46</v>
          </cell>
          <cell r="Y1422">
            <v>-574.46</v>
          </cell>
          <cell r="Z1422">
            <v>-574.46</v>
          </cell>
          <cell r="AA1422">
            <v>-574.46</v>
          </cell>
          <cell r="AB1422">
            <v>-574.46</v>
          </cell>
          <cell r="AC1422">
            <v>-574.46</v>
          </cell>
          <cell r="AD1422">
            <v>-215.42250000000001</v>
          </cell>
          <cell r="AE1422">
            <v>-263.29416666666668</v>
          </cell>
          <cell r="AF1422">
            <v>-311.16583333333335</v>
          </cell>
          <cell r="AG1422">
            <v>-359.03750000000008</v>
          </cell>
          <cell r="AH1422">
            <v>-406.90916666666664</v>
          </cell>
          <cell r="AI1422">
            <v>-454.78083333333342</v>
          </cell>
          <cell r="AJ1422">
            <v>-502.65249999999997</v>
          </cell>
          <cell r="AK1422">
            <v>-550.5241666666667</v>
          </cell>
          <cell r="AL1422">
            <v>-574.46</v>
          </cell>
          <cell r="AM1422">
            <v>-574.46</v>
          </cell>
          <cell r="AN1422">
            <v>-574.46</v>
          </cell>
          <cell r="AO1422">
            <v>-574.46</v>
          </cell>
          <cell r="AR1422" t="str">
            <v>50a</v>
          </cell>
        </row>
        <row r="1423">
          <cell r="R1423">
            <v>0</v>
          </cell>
          <cell r="S1423">
            <v>0</v>
          </cell>
          <cell r="T1423">
            <v>0</v>
          </cell>
          <cell r="U1423">
            <v>0</v>
          </cell>
          <cell r="V1423">
            <v>-356.83</v>
          </cell>
          <cell r="W1423">
            <v>-1313.79</v>
          </cell>
          <cell r="X1423">
            <v>-1512.4</v>
          </cell>
          <cell r="Y1423">
            <v>-1590</v>
          </cell>
          <cell r="Z1423">
            <v>-1664.78</v>
          </cell>
          <cell r="AA1423">
            <v>-1664.78</v>
          </cell>
          <cell r="AB1423">
            <v>-1702.88</v>
          </cell>
          <cell r="AC1423">
            <v>-1702.88</v>
          </cell>
          <cell r="AD1423">
            <v>0</v>
          </cell>
          <cell r="AE1423">
            <v>0</v>
          </cell>
          <cell r="AF1423">
            <v>0</v>
          </cell>
          <cell r="AG1423">
            <v>0</v>
          </cell>
          <cell r="AH1423">
            <v>-14.867916666666666</v>
          </cell>
          <cell r="AI1423">
            <v>-84.477083333333326</v>
          </cell>
          <cell r="AJ1423">
            <v>-202.23499999999999</v>
          </cell>
          <cell r="AK1423">
            <v>-331.50166666666667</v>
          </cell>
          <cell r="AL1423">
            <v>-467.11750000000006</v>
          </cell>
          <cell r="AM1423">
            <v>-605.84916666666675</v>
          </cell>
          <cell r="AN1423">
            <v>-746.16833333333341</v>
          </cell>
          <cell r="AO1423">
            <v>-888.07499999999993</v>
          </cell>
          <cell r="AR1423" t="str">
            <v>50a</v>
          </cell>
        </row>
        <row r="1424">
          <cell r="R1424">
            <v>-3350841.7</v>
          </cell>
          <cell r="S1424">
            <v>-3574131.7</v>
          </cell>
          <cell r="T1424">
            <v>-3177704.36</v>
          </cell>
          <cell r="U1424">
            <v>-3433904.36</v>
          </cell>
          <cell r="V1424">
            <v>-3690104.36</v>
          </cell>
          <cell r="W1424">
            <v>-2886539.4</v>
          </cell>
          <cell r="X1424">
            <v>-3142739.4</v>
          </cell>
          <cell r="Y1424">
            <v>-3398939.4</v>
          </cell>
          <cell r="Z1424">
            <v>-2115882.35</v>
          </cell>
          <cell r="AA1424">
            <v>-2372082.35</v>
          </cell>
          <cell r="AB1424">
            <v>-2628282.35</v>
          </cell>
          <cell r="AC1424">
            <v>-1585671.18</v>
          </cell>
          <cell r="AD1424">
            <v>-4734664.810833334</v>
          </cell>
          <cell r="AE1424">
            <v>-4671892.8691666676</v>
          </cell>
          <cell r="AF1424">
            <v>-4580615.205000001</v>
          </cell>
          <cell r="AG1424">
            <v>-4465688.0683333343</v>
          </cell>
          <cell r="AH1424">
            <v>-4357444.2650000006</v>
          </cell>
          <cell r="AI1424">
            <v>-4211426.9216666669</v>
          </cell>
          <cell r="AJ1424">
            <v>-4027271.0383333336</v>
          </cell>
          <cell r="AK1424">
            <v>-3848329.1133333333</v>
          </cell>
          <cell r="AL1424">
            <v>-3609962.9362499993</v>
          </cell>
          <cell r="AM1424">
            <v>-3312448.7570833326</v>
          </cell>
          <cell r="AN1424">
            <v>-3118621.2370833331</v>
          </cell>
          <cell r="AO1424">
            <v>-3009304.8474999997</v>
          </cell>
          <cell r="AR1424" t="str">
            <v>62</v>
          </cell>
        </row>
        <row r="1425">
          <cell r="R1425">
            <v>0</v>
          </cell>
          <cell r="S1425">
            <v>0</v>
          </cell>
          <cell r="T1425">
            <v>0</v>
          </cell>
          <cell r="U1425">
            <v>0</v>
          </cell>
          <cell r="V1425">
            <v>0</v>
          </cell>
          <cell r="W1425">
            <v>0</v>
          </cell>
          <cell r="X1425">
            <v>0</v>
          </cell>
          <cell r="Y1425">
            <v>0</v>
          </cell>
          <cell r="Z1425">
            <v>0</v>
          </cell>
          <cell r="AA1425">
            <v>0</v>
          </cell>
          <cell r="AB1425">
            <v>0</v>
          </cell>
          <cell r="AC1425">
            <v>0</v>
          </cell>
          <cell r="AD1425">
            <v>-80442.337499999994</v>
          </cell>
          <cell r="AE1425">
            <v>-26814.112499999999</v>
          </cell>
          <cell r="AF1425">
            <v>0</v>
          </cell>
          <cell r="AG1425">
            <v>0</v>
          </cell>
          <cell r="AH1425">
            <v>0</v>
          </cell>
          <cell r="AI1425">
            <v>0</v>
          </cell>
          <cell r="AJ1425">
            <v>0</v>
          </cell>
          <cell r="AK1425">
            <v>0</v>
          </cell>
          <cell r="AL1425">
            <v>0</v>
          </cell>
          <cell r="AM1425">
            <v>0</v>
          </cell>
          <cell r="AN1425">
            <v>0</v>
          </cell>
          <cell r="AO1425">
            <v>0</v>
          </cell>
          <cell r="AR1425" t="str">
            <v>62</v>
          </cell>
        </row>
        <row r="1426">
          <cell r="R1426">
            <v>-7827246.0300000003</v>
          </cell>
          <cell r="S1426">
            <v>-8038444.0199999996</v>
          </cell>
          <cell r="T1426">
            <v>-8244685.1600000001</v>
          </cell>
          <cell r="U1426">
            <v>-8419648.4100000001</v>
          </cell>
          <cell r="V1426">
            <v>-8719614.25</v>
          </cell>
          <cell r="W1426">
            <v>-8879269.3900000006</v>
          </cell>
          <cell r="X1426">
            <v>-9052764.6699999999</v>
          </cell>
          <cell r="Y1426">
            <v>-9228127.3300000001</v>
          </cell>
          <cell r="Z1426">
            <v>610.58000000000004</v>
          </cell>
          <cell r="AA1426">
            <v>0</v>
          </cell>
          <cell r="AB1426">
            <v>0</v>
          </cell>
          <cell r="AC1426">
            <v>0</v>
          </cell>
          <cell r="AD1426">
            <v>-6086454.0279166661</v>
          </cell>
          <cell r="AE1426">
            <v>-6447981.8554166667</v>
          </cell>
          <cell r="AF1426">
            <v>-6780028.6641666675</v>
          </cell>
          <cell r="AG1426">
            <v>-7085674.7804166675</v>
          </cell>
          <cell r="AH1426">
            <v>-7372731.5687499987</v>
          </cell>
          <cell r="AI1426">
            <v>-7643030.5412499988</v>
          </cell>
          <cell r="AJ1426">
            <v>-7891658.4962499999</v>
          </cell>
          <cell r="AK1426">
            <v>-8118708.0837499993</v>
          </cell>
          <cell r="AL1426">
            <v>-7932163.6804166669</v>
          </cell>
          <cell r="AM1426">
            <v>-7322911.5429166667</v>
          </cell>
          <cell r="AN1426">
            <v>-6670423.9937500013</v>
          </cell>
          <cell r="AO1426">
            <v>-6016576.8716666671</v>
          </cell>
          <cell r="AR1426" t="str">
            <v>62</v>
          </cell>
        </row>
        <row r="1427">
          <cell r="R1427">
            <v>-3398719.23</v>
          </cell>
          <cell r="S1427">
            <v>-3527243.23</v>
          </cell>
          <cell r="T1427">
            <v>-3633227.23</v>
          </cell>
          <cell r="U1427">
            <v>-3702177.23</v>
          </cell>
          <cell r="V1427">
            <v>-3752591.23</v>
          </cell>
          <cell r="W1427">
            <v>-3789042.23</v>
          </cell>
          <cell r="X1427">
            <v>-3819974.23</v>
          </cell>
          <cell r="Y1427">
            <v>-3852963.23</v>
          </cell>
          <cell r="Z1427">
            <v>-3897309.23</v>
          </cell>
          <cell r="AA1427">
            <v>-4022851.23</v>
          </cell>
          <cell r="AB1427">
            <v>-4304528.2300000004</v>
          </cell>
          <cell r="AC1427">
            <v>-4591450.2300000004</v>
          </cell>
          <cell r="AD1427">
            <v>-2632889.4962500003</v>
          </cell>
          <cell r="AE1427">
            <v>-2791915.8487500004</v>
          </cell>
          <cell r="AF1427">
            <v>-2931194.2845833339</v>
          </cell>
          <cell r="AG1427">
            <v>-3053723.2204166669</v>
          </cell>
          <cell r="AH1427">
            <v>-3164434.5216666665</v>
          </cell>
          <cell r="AI1427">
            <v>-3268151.98</v>
          </cell>
          <cell r="AJ1427">
            <v>-3367374.938333333</v>
          </cell>
          <cell r="AK1427">
            <v>-3461109.8549999991</v>
          </cell>
          <cell r="AL1427">
            <v>-3548998.9383333325</v>
          </cell>
          <cell r="AM1427">
            <v>-3632272.3549999991</v>
          </cell>
          <cell r="AN1427">
            <v>-3708768.8549999991</v>
          </cell>
          <cell r="AO1427">
            <v>-3801230.896666667</v>
          </cell>
          <cell r="AR1427" t="str">
            <v xml:space="preserve"> </v>
          </cell>
        </row>
        <row r="1428">
          <cell r="R1428">
            <v>6928634.3099999996</v>
          </cell>
          <cell r="S1428">
            <v>7723150.3799999999</v>
          </cell>
          <cell r="T1428">
            <v>8218648.0899999999</v>
          </cell>
          <cell r="U1428">
            <v>8419648.4100000001</v>
          </cell>
          <cell r="V1428">
            <v>8719614.2599999998</v>
          </cell>
          <cell r="W1428">
            <v>8879269.3900000006</v>
          </cell>
          <cell r="X1428">
            <v>9052764.6699999999</v>
          </cell>
          <cell r="Y1428">
            <v>9228127.3300000001</v>
          </cell>
          <cell r="Z1428">
            <v>0</v>
          </cell>
          <cell r="AA1428">
            <v>0</v>
          </cell>
          <cell r="AB1428">
            <v>0</v>
          </cell>
          <cell r="AC1428">
            <v>0</v>
          </cell>
          <cell r="AD1428">
            <v>3735016.6479166667</v>
          </cell>
          <cell r="AE1428">
            <v>4278532.4608333334</v>
          </cell>
          <cell r="AF1428">
            <v>4848712.6566666672</v>
          </cell>
          <cell r="AG1428">
            <v>5404862.9675000003</v>
          </cell>
          <cell r="AH1428">
            <v>5943489.3791666673</v>
          </cell>
          <cell r="AI1428">
            <v>6447682.2762500001</v>
          </cell>
          <cell r="AJ1428">
            <v>6905428.2020833343</v>
          </cell>
          <cell r="AK1428">
            <v>7321960.987499998</v>
          </cell>
          <cell r="AL1428">
            <v>7304073.5966666648</v>
          </cell>
          <cell r="AM1428">
            <v>6859126.2316666655</v>
          </cell>
          <cell r="AN1428">
            <v>6378826.9845833341</v>
          </cell>
          <cell r="AO1428">
            <v>5864139.3745833337</v>
          </cell>
          <cell r="AR1428" t="str">
            <v>62</v>
          </cell>
        </row>
        <row r="1429">
          <cell r="R1429">
            <v>1521958.18</v>
          </cell>
          <cell r="S1429">
            <v>3241266.21</v>
          </cell>
          <cell r="T1429">
            <v>1914425.76</v>
          </cell>
          <cell r="U1429">
            <v>2184695.7000000002</v>
          </cell>
          <cell r="V1429">
            <v>2374916.31</v>
          </cell>
          <cell r="W1429">
            <v>2584658.14</v>
          </cell>
          <cell r="X1429">
            <v>2852735.67</v>
          </cell>
          <cell r="Y1429">
            <v>3017121.97</v>
          </cell>
          <cell r="Z1429">
            <v>3314428.39</v>
          </cell>
          <cell r="AA1429">
            <v>3369079.72</v>
          </cell>
          <cell r="AB1429">
            <v>3668887.69</v>
          </cell>
          <cell r="AC1429">
            <v>4029210.9</v>
          </cell>
          <cell r="AD1429">
            <v>792525.70291666675</v>
          </cell>
          <cell r="AE1429">
            <v>969305.29708333325</v>
          </cell>
          <cell r="AF1429">
            <v>1157824.9258333333</v>
          </cell>
          <cell r="AG1429">
            <v>1297847.7516666667</v>
          </cell>
          <cell r="AH1429">
            <v>1452884.0408333335</v>
          </cell>
          <cell r="AI1429">
            <v>1616315.2520833332</v>
          </cell>
          <cell r="AJ1429">
            <v>1786481.1337499998</v>
          </cell>
          <cell r="AK1429">
            <v>1960730.2316666667</v>
          </cell>
          <cell r="AL1429">
            <v>2139868.0883333334</v>
          </cell>
          <cell r="AM1429">
            <v>2323174.7916666665</v>
          </cell>
          <cell r="AN1429">
            <v>2516222.8191666668</v>
          </cell>
          <cell r="AO1429">
            <v>2728824.4816666669</v>
          </cell>
          <cell r="AQ1429" t="str">
            <v xml:space="preserve"> </v>
          </cell>
          <cell r="AR1429" t="str">
            <v xml:space="preserve">  </v>
          </cell>
        </row>
        <row r="1430">
          <cell r="R1430">
            <v>-45158.6</v>
          </cell>
          <cell r="S1430">
            <v>-45158.6</v>
          </cell>
          <cell r="T1430">
            <v>0</v>
          </cell>
          <cell r="U1430">
            <v>0</v>
          </cell>
          <cell r="V1430">
            <v>0</v>
          </cell>
          <cell r="W1430">
            <v>0</v>
          </cell>
          <cell r="X1430">
            <v>0</v>
          </cell>
          <cell r="Y1430">
            <v>0</v>
          </cell>
          <cell r="Z1430">
            <v>0</v>
          </cell>
          <cell r="AA1430">
            <v>0</v>
          </cell>
          <cell r="AB1430">
            <v>0</v>
          </cell>
          <cell r="AC1430">
            <v>0</v>
          </cell>
          <cell r="AD1430">
            <v>-18673.045000000002</v>
          </cell>
          <cell r="AE1430">
            <v>-22436.261666666669</v>
          </cell>
          <cell r="AF1430">
            <v>-24317.87</v>
          </cell>
          <cell r="AG1430">
            <v>-24317.87</v>
          </cell>
          <cell r="AH1430">
            <v>-24317.87</v>
          </cell>
          <cell r="AI1430">
            <v>-23551.503750000003</v>
          </cell>
          <cell r="AJ1430">
            <v>-21891.043750000001</v>
          </cell>
          <cell r="AK1430">
            <v>-19975.12875</v>
          </cell>
          <cell r="AL1430">
            <v>-17803.758750000001</v>
          </cell>
          <cell r="AM1430">
            <v>-15376.933750000002</v>
          </cell>
          <cell r="AN1430">
            <v>-12694.653749999998</v>
          </cell>
          <cell r="AO1430">
            <v>-9408.0416666666661</v>
          </cell>
          <cell r="AR1430" t="str">
            <v>62</v>
          </cell>
        </row>
        <row r="1431">
          <cell r="R1431">
            <v>0</v>
          </cell>
          <cell r="S1431">
            <v>0</v>
          </cell>
          <cell r="T1431">
            <v>0</v>
          </cell>
          <cell r="U1431">
            <v>0</v>
          </cell>
          <cell r="V1431">
            <v>-13828064.5</v>
          </cell>
          <cell r="W1431">
            <v>-15787606</v>
          </cell>
          <cell r="X1431">
            <v>-12817897</v>
          </cell>
          <cell r="Y1431">
            <v>-13722897</v>
          </cell>
          <cell r="Z1431">
            <v>-13378904</v>
          </cell>
          <cell r="AA1431">
            <v>-8863352</v>
          </cell>
          <cell r="AB1431">
            <v>-7121388</v>
          </cell>
          <cell r="AC1431">
            <v>-5268809</v>
          </cell>
          <cell r="AD1431">
            <v>0</v>
          </cell>
          <cell r="AE1431">
            <v>0</v>
          </cell>
          <cell r="AF1431">
            <v>0</v>
          </cell>
          <cell r="AG1431">
            <v>0</v>
          </cell>
          <cell r="AH1431">
            <v>-576169.35416666663</v>
          </cell>
          <cell r="AI1431">
            <v>-1810155.625</v>
          </cell>
          <cell r="AJ1431">
            <v>-3002051.5833333335</v>
          </cell>
          <cell r="AK1431">
            <v>-4107918</v>
          </cell>
          <cell r="AL1431">
            <v>-5237159.708333333</v>
          </cell>
          <cell r="AM1431">
            <v>-6163920.375</v>
          </cell>
          <cell r="AN1431">
            <v>-6829951.208333333</v>
          </cell>
          <cell r="AO1431">
            <v>-7346209.416666667</v>
          </cell>
          <cell r="AR1431" t="str">
            <v>62</v>
          </cell>
        </row>
        <row r="1432">
          <cell r="R1432">
            <v>0</v>
          </cell>
          <cell r="S1432">
            <v>0</v>
          </cell>
          <cell r="T1432">
            <v>0</v>
          </cell>
          <cell r="U1432">
            <v>0</v>
          </cell>
          <cell r="V1432">
            <v>0</v>
          </cell>
          <cell r="W1432">
            <v>2145936</v>
          </cell>
          <cell r="X1432">
            <v>2153621</v>
          </cell>
          <cell r="Y1432">
            <v>2160402</v>
          </cell>
          <cell r="Z1432">
            <v>2167402</v>
          </cell>
          <cell r="AA1432">
            <v>2175033</v>
          </cell>
          <cell r="AB1432">
            <v>2182418</v>
          </cell>
          <cell r="AC1432">
            <v>2113125</v>
          </cell>
          <cell r="AD1432">
            <v>0</v>
          </cell>
          <cell r="AE1432">
            <v>0</v>
          </cell>
          <cell r="AF1432">
            <v>0</v>
          </cell>
          <cell r="AG1432">
            <v>0</v>
          </cell>
          <cell r="AH1432">
            <v>0</v>
          </cell>
          <cell r="AI1432">
            <v>89414</v>
          </cell>
          <cell r="AJ1432">
            <v>268562.20833333331</v>
          </cell>
          <cell r="AK1432">
            <v>448313.16666666669</v>
          </cell>
          <cell r="AL1432">
            <v>628638.33333333337</v>
          </cell>
          <cell r="AM1432">
            <v>809573.125</v>
          </cell>
          <cell r="AN1432">
            <v>991133.58333333337</v>
          </cell>
          <cell r="AO1432">
            <v>1170114.5416666667</v>
          </cell>
          <cell r="AR1432" t="str">
            <v>62</v>
          </cell>
        </row>
        <row r="1433">
          <cell r="AA1433">
            <v>-10126674.5</v>
          </cell>
          <cell r="AB1433">
            <v>-10126674.5</v>
          </cell>
          <cell r="AC1433">
            <v>-10126674.5</v>
          </cell>
          <cell r="AM1433">
            <v>-421944.77083333331</v>
          </cell>
          <cell r="AN1433">
            <v>-1265834.3125</v>
          </cell>
          <cell r="AO1433">
            <v>-2109723.8541666665</v>
          </cell>
          <cell r="AR1433" t="str">
            <v>50b</v>
          </cell>
        </row>
        <row r="1434">
          <cell r="R1434">
            <v>-1482367.94</v>
          </cell>
          <cell r="S1434">
            <v>-1464795.6</v>
          </cell>
          <cell r="T1434">
            <v>-1447223.26</v>
          </cell>
          <cell r="U1434">
            <v>-1429650.92</v>
          </cell>
          <cell r="V1434">
            <v>-1412078.58</v>
          </cell>
          <cell r="W1434">
            <v>-1394506.24</v>
          </cell>
          <cell r="X1434">
            <v>-1376933.9</v>
          </cell>
          <cell r="Y1434">
            <v>-1359361.56</v>
          </cell>
          <cell r="Z1434">
            <v>-1341789.22</v>
          </cell>
          <cell r="AA1434">
            <v>-1335931.76</v>
          </cell>
          <cell r="AB1434">
            <v>-1321288.1399999999</v>
          </cell>
          <cell r="AC1434">
            <v>-1306644.52</v>
          </cell>
          <cell r="AD1434">
            <v>-1590852.7716666667</v>
          </cell>
          <cell r="AE1434">
            <v>-1572182.1466666667</v>
          </cell>
          <cell r="AF1434">
            <v>-1553755.5850000002</v>
          </cell>
          <cell r="AG1434">
            <v>-1535573.0866666667</v>
          </cell>
          <cell r="AH1434">
            <v>-1517634.6516666666</v>
          </cell>
          <cell r="AI1434">
            <v>-1499940.28</v>
          </cell>
          <cell r="AJ1434">
            <v>-1482367.9400000002</v>
          </cell>
          <cell r="AK1434">
            <v>-1464795.5999999999</v>
          </cell>
          <cell r="AL1434">
            <v>-1447223.26</v>
          </cell>
          <cell r="AM1434">
            <v>-1430139.04</v>
          </cell>
          <cell r="AN1434">
            <v>-1413664.97</v>
          </cell>
          <cell r="AO1434">
            <v>-1397434.9600000002</v>
          </cell>
          <cell r="AR1434" t="str">
            <v>62</v>
          </cell>
        </row>
        <row r="1435">
          <cell r="R1435">
            <v>-27246</v>
          </cell>
          <cell r="S1435">
            <v>-22705</v>
          </cell>
          <cell r="T1435">
            <v>-18164</v>
          </cell>
          <cell r="U1435">
            <v>-13623</v>
          </cell>
          <cell r="V1435">
            <v>-9082</v>
          </cell>
          <cell r="W1435">
            <v>-4541</v>
          </cell>
          <cell r="X1435">
            <v>0</v>
          </cell>
          <cell r="Y1435">
            <v>0</v>
          </cell>
          <cell r="Z1435">
            <v>0</v>
          </cell>
          <cell r="AA1435">
            <v>0</v>
          </cell>
          <cell r="AB1435">
            <v>0</v>
          </cell>
          <cell r="AC1435">
            <v>0</v>
          </cell>
          <cell r="AD1435">
            <v>-54492</v>
          </cell>
          <cell r="AE1435">
            <v>-49951</v>
          </cell>
          <cell r="AF1435">
            <v>-45410</v>
          </cell>
          <cell r="AG1435">
            <v>-40869</v>
          </cell>
          <cell r="AH1435">
            <v>-36328</v>
          </cell>
          <cell r="AI1435">
            <v>-31787</v>
          </cell>
          <cell r="AJ1435">
            <v>-27246</v>
          </cell>
          <cell r="AK1435">
            <v>-22894.208333333332</v>
          </cell>
          <cell r="AL1435">
            <v>-18920.833333333332</v>
          </cell>
          <cell r="AM1435">
            <v>-15325.875</v>
          </cell>
          <cell r="AN1435">
            <v>-12109.333333333334</v>
          </cell>
          <cell r="AO1435">
            <v>-9271.2083333333339</v>
          </cell>
          <cell r="AR1435" t="str">
            <v>62</v>
          </cell>
        </row>
        <row r="1436">
          <cell r="R1436">
            <v>-28841.5</v>
          </cell>
          <cell r="S1436">
            <v>-28485.43</v>
          </cell>
          <cell r="T1436">
            <v>-28129.360000000001</v>
          </cell>
          <cell r="U1436">
            <v>-27773.29</v>
          </cell>
          <cell r="V1436">
            <v>-27417.22</v>
          </cell>
          <cell r="W1436">
            <v>-27061.15</v>
          </cell>
          <cell r="X1436">
            <v>-26349.01</v>
          </cell>
          <cell r="Y1436">
            <v>-26349.01</v>
          </cell>
          <cell r="Z1436">
            <v>-25992.94</v>
          </cell>
          <cell r="AA1436">
            <v>-25636.87</v>
          </cell>
          <cell r="AB1436">
            <v>-25280.799999999999</v>
          </cell>
          <cell r="AC1436">
            <v>-24924.73</v>
          </cell>
          <cell r="AD1436">
            <v>-30977.907500000001</v>
          </cell>
          <cell r="AE1436">
            <v>-30621.839166666672</v>
          </cell>
          <cell r="AF1436">
            <v>-30265.770833333332</v>
          </cell>
          <cell r="AG1436">
            <v>-29909.702499999999</v>
          </cell>
          <cell r="AH1436">
            <v>-29553.634166666667</v>
          </cell>
          <cell r="AI1436">
            <v>-29197.56583333333</v>
          </cell>
          <cell r="AJ1436">
            <v>-28826.661250000001</v>
          </cell>
          <cell r="AK1436">
            <v>-28455.756666666668</v>
          </cell>
          <cell r="AL1436">
            <v>-28099.6875</v>
          </cell>
          <cell r="AM1436">
            <v>-27743.617499999997</v>
          </cell>
          <cell r="AN1436">
            <v>-27387.547499999997</v>
          </cell>
          <cell r="AO1436">
            <v>-27031.477500000005</v>
          </cell>
          <cell r="AR1436" t="str">
            <v>62</v>
          </cell>
        </row>
        <row r="1437">
          <cell r="R1437">
            <v>0</v>
          </cell>
          <cell r="S1437">
            <v>0</v>
          </cell>
          <cell r="T1437">
            <v>0</v>
          </cell>
          <cell r="U1437">
            <v>0</v>
          </cell>
          <cell r="V1437">
            <v>0</v>
          </cell>
          <cell r="W1437">
            <v>0</v>
          </cell>
          <cell r="X1437">
            <v>0</v>
          </cell>
          <cell r="Y1437">
            <v>0</v>
          </cell>
          <cell r="Z1437">
            <v>0</v>
          </cell>
          <cell r="AA1437">
            <v>0</v>
          </cell>
          <cell r="AB1437">
            <v>0</v>
          </cell>
          <cell r="AC1437">
            <v>0</v>
          </cell>
          <cell r="AD1437">
            <v>0</v>
          </cell>
          <cell r="AE1437">
            <v>0</v>
          </cell>
          <cell r="AF1437">
            <v>0</v>
          </cell>
          <cell r="AG1437">
            <v>0</v>
          </cell>
          <cell r="AH1437">
            <v>0</v>
          </cell>
          <cell r="AI1437">
            <v>0</v>
          </cell>
          <cell r="AJ1437">
            <v>0</v>
          </cell>
          <cell r="AK1437">
            <v>0</v>
          </cell>
          <cell r="AL1437">
            <v>0</v>
          </cell>
          <cell r="AM1437">
            <v>0</v>
          </cell>
          <cell r="AN1437">
            <v>0</v>
          </cell>
          <cell r="AO1437">
            <v>0</v>
          </cell>
          <cell r="AQ1437">
            <v>29</v>
          </cell>
          <cell r="AR1437" t="str">
            <v>57</v>
          </cell>
        </row>
        <row r="1438">
          <cell r="R1438">
            <v>0</v>
          </cell>
          <cell r="S1438">
            <v>0</v>
          </cell>
          <cell r="T1438">
            <v>0</v>
          </cell>
          <cell r="U1438">
            <v>0</v>
          </cell>
          <cell r="V1438">
            <v>0</v>
          </cell>
          <cell r="W1438">
            <v>0</v>
          </cell>
          <cell r="X1438">
            <v>0</v>
          </cell>
          <cell r="Y1438">
            <v>0</v>
          </cell>
          <cell r="Z1438">
            <v>0</v>
          </cell>
          <cell r="AA1438">
            <v>0</v>
          </cell>
          <cell r="AB1438">
            <v>0</v>
          </cell>
          <cell r="AC1438">
            <v>0</v>
          </cell>
          <cell r="AD1438">
            <v>0</v>
          </cell>
          <cell r="AE1438">
            <v>0</v>
          </cell>
          <cell r="AF1438">
            <v>0</v>
          </cell>
          <cell r="AG1438">
            <v>0</v>
          </cell>
          <cell r="AH1438">
            <v>0</v>
          </cell>
          <cell r="AI1438">
            <v>0</v>
          </cell>
          <cell r="AJ1438">
            <v>0</v>
          </cell>
          <cell r="AK1438">
            <v>0</v>
          </cell>
          <cell r="AL1438">
            <v>0</v>
          </cell>
          <cell r="AM1438">
            <v>0</v>
          </cell>
          <cell r="AN1438">
            <v>0</v>
          </cell>
          <cell r="AO1438">
            <v>0</v>
          </cell>
          <cell r="AR1438" t="str">
            <v>62</v>
          </cell>
        </row>
        <row r="1439">
          <cell r="R1439">
            <v>-2581086.1</v>
          </cell>
          <cell r="S1439">
            <v>-2550796.62</v>
          </cell>
          <cell r="T1439">
            <v>-2520507.14</v>
          </cell>
          <cell r="U1439">
            <v>-2490217.66</v>
          </cell>
          <cell r="V1439">
            <v>-2459928.1800000002</v>
          </cell>
          <cell r="W1439">
            <v>-2472298.7000000002</v>
          </cell>
          <cell r="X1439">
            <v>-2441061.14</v>
          </cell>
          <cell r="Y1439">
            <v>-2411719.7400000002</v>
          </cell>
          <cell r="Z1439">
            <v>-2380008.2599999998</v>
          </cell>
          <cell r="AA1439">
            <v>-2349363.2799999998</v>
          </cell>
          <cell r="AB1439">
            <v>-2318718.2999999998</v>
          </cell>
          <cell r="AC1439">
            <v>-2288073.3199999998</v>
          </cell>
          <cell r="AD1439">
            <v>-2750189.7945833332</v>
          </cell>
          <cell r="AE1439">
            <v>-2722257.1087500001</v>
          </cell>
          <cell r="AF1439">
            <v>-2694305.3395833336</v>
          </cell>
          <cell r="AG1439">
            <v>-2666334.487083334</v>
          </cell>
          <cell r="AH1439">
            <v>-2638344.55125</v>
          </cell>
          <cell r="AI1439">
            <v>-2612113.0320833339</v>
          </cell>
          <cell r="AJ1439">
            <v>-2586455.42625</v>
          </cell>
          <cell r="AK1439">
            <v>-2559633.7370833335</v>
          </cell>
          <cell r="AL1439">
            <v>-2532811.3833333333</v>
          </cell>
          <cell r="AM1439">
            <v>-2505943.5908333333</v>
          </cell>
          <cell r="AN1439">
            <v>-2479046.1733333333</v>
          </cell>
          <cell r="AO1439">
            <v>-2452119.1308333334</v>
          </cell>
          <cell r="AR1439" t="str">
            <v>62</v>
          </cell>
        </row>
        <row r="1440">
          <cell r="R1440">
            <v>-32282.74</v>
          </cell>
          <cell r="S1440">
            <v>-31912.68</v>
          </cell>
          <cell r="T1440">
            <v>-31542.62</v>
          </cell>
          <cell r="U1440">
            <v>-31172.560000000001</v>
          </cell>
          <cell r="V1440">
            <v>-30802.5</v>
          </cell>
          <cell r="W1440">
            <v>-39986.44</v>
          </cell>
          <cell r="X1440">
            <v>-39404.239999999998</v>
          </cell>
          <cell r="Y1440">
            <v>-39246.32</v>
          </cell>
          <cell r="Z1440">
            <v>-38557.78</v>
          </cell>
          <cell r="AA1440">
            <v>-38108.1</v>
          </cell>
          <cell r="AB1440">
            <v>-37658.42</v>
          </cell>
          <cell r="AC1440">
            <v>-37208.74</v>
          </cell>
          <cell r="AD1440">
            <v>-31673.51</v>
          </cell>
          <cell r="AE1440">
            <v>-31831.326249999998</v>
          </cell>
          <cell r="AF1440">
            <v>-31984.868333333332</v>
          </cell>
          <cell r="AG1440">
            <v>-32134.13625</v>
          </cell>
          <cell r="AH1440">
            <v>-32279.129999999994</v>
          </cell>
          <cell r="AI1440">
            <v>-32817.932916666665</v>
          </cell>
          <cell r="AJ1440">
            <v>-33485.247500000005</v>
          </cell>
          <cell r="AK1440">
            <v>-33891.829583333332</v>
          </cell>
          <cell r="AL1440">
            <v>-34298.254999999997</v>
          </cell>
          <cell r="AM1440">
            <v>-34694.504166666673</v>
          </cell>
          <cell r="AN1440">
            <v>-35084.118333333339</v>
          </cell>
          <cell r="AO1440">
            <v>-35467.097499999996</v>
          </cell>
          <cell r="AR1440" t="str">
            <v>62</v>
          </cell>
        </row>
        <row r="1441">
          <cell r="R1441">
            <v>0</v>
          </cell>
          <cell r="S1441">
            <v>0</v>
          </cell>
          <cell r="T1441">
            <v>0</v>
          </cell>
          <cell r="U1441">
            <v>0</v>
          </cell>
          <cell r="V1441">
            <v>0</v>
          </cell>
          <cell r="W1441">
            <v>0</v>
          </cell>
          <cell r="X1441">
            <v>0</v>
          </cell>
          <cell r="Y1441">
            <v>0</v>
          </cell>
          <cell r="Z1441">
            <v>0</v>
          </cell>
          <cell r="AA1441">
            <v>0</v>
          </cell>
          <cell r="AB1441">
            <v>0</v>
          </cell>
          <cell r="AC1441">
            <v>0</v>
          </cell>
          <cell r="AD1441">
            <v>0</v>
          </cell>
          <cell r="AE1441">
            <v>0</v>
          </cell>
          <cell r="AF1441">
            <v>0</v>
          </cell>
          <cell r="AG1441">
            <v>0</v>
          </cell>
          <cell r="AH1441">
            <v>0</v>
          </cell>
          <cell r="AI1441">
            <v>0</v>
          </cell>
          <cell r="AJ1441">
            <v>0</v>
          </cell>
          <cell r="AK1441">
            <v>0</v>
          </cell>
          <cell r="AL1441">
            <v>0</v>
          </cell>
          <cell r="AM1441">
            <v>0</v>
          </cell>
          <cell r="AN1441">
            <v>0</v>
          </cell>
          <cell r="AO1441">
            <v>0</v>
          </cell>
          <cell r="AR1441" t="str">
            <v>62</v>
          </cell>
        </row>
        <row r="1442">
          <cell r="R1442">
            <v>-88129.66</v>
          </cell>
          <cell r="S1442">
            <v>-87092.84</v>
          </cell>
          <cell r="T1442">
            <v>-86056.02</v>
          </cell>
          <cell r="U1442">
            <v>-85019.199999999997</v>
          </cell>
          <cell r="V1442">
            <v>-83982.38</v>
          </cell>
          <cell r="W1442">
            <v>-82945.56</v>
          </cell>
          <cell r="X1442">
            <v>-81908.740000000005</v>
          </cell>
          <cell r="Y1442">
            <v>-80871.92</v>
          </cell>
          <cell r="Z1442">
            <v>-79835.100000000006</v>
          </cell>
          <cell r="AA1442">
            <v>-78798.28</v>
          </cell>
          <cell r="AB1442">
            <v>-77761.460000000006</v>
          </cell>
          <cell r="AC1442">
            <v>-76724.639999999999</v>
          </cell>
          <cell r="AD1442">
            <v>-94350.58</v>
          </cell>
          <cell r="AE1442">
            <v>-93313.760000000009</v>
          </cell>
          <cell r="AF1442">
            <v>-92276.94</v>
          </cell>
          <cell r="AG1442">
            <v>-91240.12</v>
          </cell>
          <cell r="AH1442">
            <v>-90203.299999999988</v>
          </cell>
          <cell r="AI1442">
            <v>-89166.48</v>
          </cell>
          <cell r="AJ1442">
            <v>-88129.659999999989</v>
          </cell>
          <cell r="AK1442">
            <v>-87092.84</v>
          </cell>
          <cell r="AL1442">
            <v>-86056.01999999999</v>
          </cell>
          <cell r="AM1442">
            <v>-85019.199999999997</v>
          </cell>
          <cell r="AN1442">
            <v>-83982.38</v>
          </cell>
          <cell r="AO1442">
            <v>-82945.56</v>
          </cell>
          <cell r="AR1442" t="str">
            <v>62</v>
          </cell>
        </row>
        <row r="1443">
          <cell r="R1443">
            <v>-8165809</v>
          </cell>
          <cell r="S1443">
            <v>-8165809</v>
          </cell>
          <cell r="T1443">
            <v>-8165809</v>
          </cell>
          <cell r="U1443">
            <v>-8165809</v>
          </cell>
          <cell r="V1443">
            <v>-8165809</v>
          </cell>
          <cell r="W1443">
            <v>-8165809</v>
          </cell>
          <cell r="X1443">
            <v>-8165809</v>
          </cell>
          <cell r="Y1443">
            <v>-8165809</v>
          </cell>
          <cell r="Z1443">
            <v>-8165809</v>
          </cell>
          <cell r="AA1443">
            <v>-8165809</v>
          </cell>
          <cell r="AB1443">
            <v>-8165809</v>
          </cell>
          <cell r="AC1443">
            <v>-8165809</v>
          </cell>
          <cell r="AD1443">
            <v>-8165809</v>
          </cell>
          <cell r="AE1443">
            <v>-8165809</v>
          </cell>
          <cell r="AF1443">
            <v>-8165809</v>
          </cell>
          <cell r="AG1443">
            <v>-8165809</v>
          </cell>
          <cell r="AH1443">
            <v>-8165809</v>
          </cell>
          <cell r="AI1443">
            <v>-8165809</v>
          </cell>
          <cell r="AJ1443">
            <v>-8165809</v>
          </cell>
          <cell r="AK1443">
            <v>-8165809</v>
          </cell>
          <cell r="AL1443">
            <v>-8165809</v>
          </cell>
          <cell r="AM1443">
            <v>-8165809</v>
          </cell>
          <cell r="AN1443">
            <v>-8165809</v>
          </cell>
          <cell r="AO1443">
            <v>-8165809</v>
          </cell>
          <cell r="AR1443" t="str">
            <v>6</v>
          </cell>
        </row>
        <row r="1444">
          <cell r="R1444">
            <v>4828763</v>
          </cell>
          <cell r="S1444">
            <v>4877763</v>
          </cell>
          <cell r="T1444">
            <v>4927763</v>
          </cell>
          <cell r="U1444">
            <v>4976763</v>
          </cell>
          <cell r="V1444">
            <v>5026763</v>
          </cell>
          <cell r="W1444">
            <v>5075763</v>
          </cell>
          <cell r="X1444">
            <v>5125763</v>
          </cell>
          <cell r="Y1444">
            <v>5174763</v>
          </cell>
          <cell r="Z1444">
            <v>5223763</v>
          </cell>
          <cell r="AA1444">
            <v>5273763</v>
          </cell>
          <cell r="AB1444">
            <v>5322763</v>
          </cell>
          <cell r="AC1444">
            <v>5372203</v>
          </cell>
          <cell r="AD1444">
            <v>4510618.041666667</v>
          </cell>
          <cell r="AE1444">
            <v>4563242.958333333</v>
          </cell>
          <cell r="AF1444">
            <v>4615617.875</v>
          </cell>
          <cell r="AG1444">
            <v>4667784.458333333</v>
          </cell>
          <cell r="AH1444">
            <v>4719701.041666667</v>
          </cell>
          <cell r="AI1444">
            <v>4771367.625</v>
          </cell>
          <cell r="AJ1444">
            <v>4822784.208333333</v>
          </cell>
          <cell r="AK1444">
            <v>4873950.791666667</v>
          </cell>
          <cell r="AL1444">
            <v>4924867.375</v>
          </cell>
          <cell r="AM1444">
            <v>4975533.958333333</v>
          </cell>
          <cell r="AN1444">
            <v>5025950.541666667</v>
          </cell>
          <cell r="AO1444">
            <v>5075823</v>
          </cell>
          <cell r="AR1444" t="str">
            <v>6</v>
          </cell>
        </row>
        <row r="1445">
          <cell r="R1445">
            <v>-9640313.5700000003</v>
          </cell>
          <cell r="S1445">
            <v>-9157245.1400000006</v>
          </cell>
          <cell r="T1445">
            <v>-8667118.5700000003</v>
          </cell>
          <cell r="U1445">
            <v>-8180521.0700000003</v>
          </cell>
          <cell r="V1445">
            <v>-7693923.5700000003</v>
          </cell>
          <cell r="W1445">
            <v>-7207326.0700000003</v>
          </cell>
          <cell r="X1445">
            <v>-6720728.5700000003</v>
          </cell>
          <cell r="Y1445">
            <v>-6234131.0700000003</v>
          </cell>
          <cell r="Z1445">
            <v>-5747533.5700000003</v>
          </cell>
          <cell r="AA1445">
            <v>-5260936.07</v>
          </cell>
          <cell r="AB1445">
            <v>-4774338.57</v>
          </cell>
          <cell r="AC1445">
            <v>-4287741.07</v>
          </cell>
          <cell r="AD1445">
            <v>-11264279.532499999</v>
          </cell>
          <cell r="AE1445">
            <v>-10906601.793750001</v>
          </cell>
          <cell r="AF1445">
            <v>-10548924.055</v>
          </cell>
          <cell r="AG1445">
            <v>-10190684.215</v>
          </cell>
          <cell r="AH1445">
            <v>-9829676.2512499988</v>
          </cell>
          <cell r="AI1445">
            <v>-9466301.9174999986</v>
          </cell>
          <cell r="AJ1445">
            <v>-9102914.2808333319</v>
          </cell>
          <cell r="AK1445">
            <v>-8738379.9012499992</v>
          </cell>
          <cell r="AL1445">
            <v>-8372698.7787499996</v>
          </cell>
          <cell r="AM1445">
            <v>-8006506.5491666673</v>
          </cell>
          <cell r="AN1445">
            <v>-7637036.8949999986</v>
          </cell>
          <cell r="AO1445">
            <v>-7207620.1591666667</v>
          </cell>
          <cell r="AR1445" t="str">
            <v>62</v>
          </cell>
        </row>
        <row r="1446">
          <cell r="R1446">
            <v>0</v>
          </cell>
          <cell r="S1446">
            <v>0</v>
          </cell>
          <cell r="T1446">
            <v>-3529.07</v>
          </cell>
          <cell r="U1446">
            <v>-3529.07</v>
          </cell>
          <cell r="V1446">
            <v>-3529.07</v>
          </cell>
          <cell r="W1446">
            <v>-3823.24</v>
          </cell>
          <cell r="X1446">
            <v>-66930.080000000002</v>
          </cell>
          <cell r="Y1446">
            <v>-275141.28000000003</v>
          </cell>
          <cell r="Z1446">
            <v>-215850.84</v>
          </cell>
          <cell r="AA1446">
            <v>-215850.84</v>
          </cell>
          <cell r="AB1446">
            <v>-215850.84</v>
          </cell>
          <cell r="AC1446">
            <v>-215850.84</v>
          </cell>
          <cell r="AD1446">
            <v>0</v>
          </cell>
          <cell r="AE1446">
            <v>0</v>
          </cell>
          <cell r="AF1446">
            <v>-147.04458333333335</v>
          </cell>
          <cell r="AG1446">
            <v>-441.13375000000002</v>
          </cell>
          <cell r="AH1446">
            <v>-735.22291666666672</v>
          </cell>
          <cell r="AI1446">
            <v>-1041.5691666666669</v>
          </cell>
          <cell r="AJ1446">
            <v>-3989.624166666667</v>
          </cell>
          <cell r="AK1446">
            <v>-18242.5975</v>
          </cell>
          <cell r="AL1446">
            <v>-38700.602500000001</v>
          </cell>
          <cell r="AM1446">
            <v>-56688.172500000008</v>
          </cell>
          <cell r="AN1446">
            <v>-74675.742500000008</v>
          </cell>
          <cell r="AO1446">
            <v>-92663.3125</v>
          </cell>
          <cell r="AR1446" t="str">
            <v>62</v>
          </cell>
        </row>
        <row r="1447">
          <cell r="R1447">
            <v>-846981.15</v>
          </cell>
          <cell r="S1447">
            <v>-836898.04</v>
          </cell>
          <cell r="T1447">
            <v>-826814.93</v>
          </cell>
          <cell r="U1447">
            <v>-816731.82</v>
          </cell>
          <cell r="V1447">
            <v>-806648.71</v>
          </cell>
          <cell r="W1447">
            <v>-796565.6</v>
          </cell>
          <cell r="X1447">
            <v>-786482.49</v>
          </cell>
          <cell r="Y1447">
            <v>-776399.38</v>
          </cell>
          <cell r="Z1447">
            <v>-766316.27</v>
          </cell>
          <cell r="AA1447">
            <v>-756233.16</v>
          </cell>
          <cell r="AB1447">
            <v>-746150.05</v>
          </cell>
          <cell r="AC1447">
            <v>-736066.94</v>
          </cell>
          <cell r="AD1447">
            <v>-907479.80999999994</v>
          </cell>
          <cell r="AE1447">
            <v>-897396.70000000007</v>
          </cell>
          <cell r="AF1447">
            <v>-887313.58999999985</v>
          </cell>
          <cell r="AG1447">
            <v>-877230.48</v>
          </cell>
          <cell r="AH1447">
            <v>-867147.37</v>
          </cell>
          <cell r="AI1447">
            <v>-857064.25999999989</v>
          </cell>
          <cell r="AJ1447">
            <v>-846981.15</v>
          </cell>
          <cell r="AK1447">
            <v>-836898.04</v>
          </cell>
          <cell r="AL1447">
            <v>-826814.93</v>
          </cell>
          <cell r="AM1447">
            <v>-816731.82</v>
          </cell>
          <cell r="AN1447">
            <v>-806648.71</v>
          </cell>
          <cell r="AO1447">
            <v>-796565.60000000009</v>
          </cell>
          <cell r="AR1447" t="str">
            <v>2</v>
          </cell>
        </row>
        <row r="1448">
          <cell r="R1448">
            <v>0</v>
          </cell>
          <cell r="S1448">
            <v>0</v>
          </cell>
          <cell r="T1448">
            <v>0</v>
          </cell>
          <cell r="U1448">
            <v>0</v>
          </cell>
          <cell r="V1448">
            <v>0</v>
          </cell>
          <cell r="W1448">
            <v>0</v>
          </cell>
          <cell r="X1448">
            <v>0</v>
          </cell>
          <cell r="Y1448">
            <v>0</v>
          </cell>
          <cell r="Z1448">
            <v>0</v>
          </cell>
          <cell r="AA1448">
            <v>0</v>
          </cell>
          <cell r="AB1448">
            <v>0</v>
          </cell>
          <cell r="AC1448">
            <v>0</v>
          </cell>
          <cell r="AD1448">
            <v>-5236.1087500000003</v>
          </cell>
          <cell r="AE1448">
            <v>-1742.5362500000001</v>
          </cell>
          <cell r="AF1448">
            <v>0</v>
          </cell>
          <cell r="AG1448">
            <v>0</v>
          </cell>
          <cell r="AH1448">
            <v>0</v>
          </cell>
          <cell r="AI1448">
            <v>0</v>
          </cell>
          <cell r="AJ1448">
            <v>0</v>
          </cell>
          <cell r="AK1448">
            <v>0</v>
          </cell>
          <cell r="AL1448">
            <v>0</v>
          </cell>
          <cell r="AM1448">
            <v>0</v>
          </cell>
          <cell r="AN1448">
            <v>0</v>
          </cell>
          <cell r="AO1448">
            <v>0</v>
          </cell>
          <cell r="AR1448" t="str">
            <v>2</v>
          </cell>
        </row>
        <row r="1449">
          <cell r="R1449">
            <v>-190059.93</v>
          </cell>
          <cell r="S1449">
            <v>-189383.56</v>
          </cell>
          <cell r="T1449">
            <v>-188707.19</v>
          </cell>
          <cell r="U1449">
            <v>-188030.82</v>
          </cell>
          <cell r="V1449">
            <v>-187354.45</v>
          </cell>
          <cell r="W1449">
            <v>-186678.08</v>
          </cell>
          <cell r="X1449">
            <v>-186001.71</v>
          </cell>
          <cell r="Y1449">
            <v>-185325.34</v>
          </cell>
          <cell r="Z1449">
            <v>-184648.97</v>
          </cell>
          <cell r="AA1449">
            <v>-183972.6</v>
          </cell>
          <cell r="AB1449">
            <v>-183296.23</v>
          </cell>
          <cell r="AC1449">
            <v>-182619.86</v>
          </cell>
          <cell r="AD1449">
            <v>-185860.80124999999</v>
          </cell>
          <cell r="AE1449">
            <v>-193441.78</v>
          </cell>
          <cell r="AF1449">
            <v>-192765.41</v>
          </cell>
          <cell r="AG1449">
            <v>-192089.04</v>
          </cell>
          <cell r="AH1449">
            <v>-191412.67</v>
          </cell>
          <cell r="AI1449">
            <v>-190736.30000000002</v>
          </cell>
          <cell r="AJ1449">
            <v>-190059.93000000002</v>
          </cell>
          <cell r="AK1449">
            <v>-189383.55999999997</v>
          </cell>
          <cell r="AL1449">
            <v>-188707.19000000003</v>
          </cell>
          <cell r="AM1449">
            <v>-188030.81999999998</v>
          </cell>
          <cell r="AN1449">
            <v>-187354.45000000004</v>
          </cell>
          <cell r="AO1449">
            <v>-186678.08</v>
          </cell>
          <cell r="AR1449" t="str">
            <v>2</v>
          </cell>
        </row>
        <row r="1450">
          <cell r="R1450">
            <v>0</v>
          </cell>
          <cell r="S1450">
            <v>0</v>
          </cell>
          <cell r="T1450">
            <v>0</v>
          </cell>
          <cell r="U1450">
            <v>0</v>
          </cell>
          <cell r="V1450">
            <v>0</v>
          </cell>
          <cell r="W1450">
            <v>0</v>
          </cell>
          <cell r="X1450">
            <v>0</v>
          </cell>
          <cell r="Y1450">
            <v>0</v>
          </cell>
          <cell r="Z1450">
            <v>0</v>
          </cell>
          <cell r="AA1450">
            <v>0</v>
          </cell>
          <cell r="AB1450">
            <v>0</v>
          </cell>
          <cell r="AC1450">
            <v>0</v>
          </cell>
          <cell r="AD1450">
            <v>-1122.3841666666667</v>
          </cell>
          <cell r="AE1450">
            <v>-1122.3841666666667</v>
          </cell>
          <cell r="AF1450">
            <v>-1122.3841666666667</v>
          </cell>
          <cell r="AG1450">
            <v>-1122.3841666666667</v>
          </cell>
          <cell r="AH1450">
            <v>-1122.3841666666667</v>
          </cell>
          <cell r="AI1450">
            <v>-1122.3841666666667</v>
          </cell>
          <cell r="AJ1450">
            <v>-1122.3841666666667</v>
          </cell>
          <cell r="AK1450">
            <v>-1122.3841666666667</v>
          </cell>
          <cell r="AL1450">
            <v>-1122.3841666666667</v>
          </cell>
          <cell r="AM1450">
            <v>-1122.3841666666667</v>
          </cell>
          <cell r="AN1450">
            <v>-1122.3841666666667</v>
          </cell>
          <cell r="AO1450">
            <v>-561.19208333333336</v>
          </cell>
          <cell r="AR1450" t="str">
            <v>2</v>
          </cell>
        </row>
        <row r="1451">
          <cell r="R1451">
            <v>-71851894.800000012</v>
          </cell>
          <cell r="S1451">
            <v>-71851894.800000012</v>
          </cell>
          <cell r="T1451">
            <v>-71851894.800000012</v>
          </cell>
          <cell r="U1451">
            <v>-71851894.800000012</v>
          </cell>
          <cell r="V1451">
            <v>-71851894.800000012</v>
          </cell>
          <cell r="W1451">
            <v>-71851894.800000012</v>
          </cell>
          <cell r="X1451">
            <v>-71851894.800000012</v>
          </cell>
          <cell r="Y1451">
            <v>-71851894.800000012</v>
          </cell>
          <cell r="Z1451">
            <v>-73110126.800000012</v>
          </cell>
          <cell r="AA1451">
            <v>-75744126.800000012</v>
          </cell>
          <cell r="AB1451">
            <v>-77355126.800000012</v>
          </cell>
          <cell r="AC1451">
            <v>-79677126.800000012</v>
          </cell>
          <cell r="AD1451">
            <v>-71851894.799999997</v>
          </cell>
          <cell r="AE1451">
            <v>-71851894.799999997</v>
          </cell>
          <cell r="AF1451">
            <v>-71851894.799999997</v>
          </cell>
          <cell r="AG1451">
            <v>-71851894.799999997</v>
          </cell>
          <cell r="AH1451">
            <v>-71851894.799999997</v>
          </cell>
          <cell r="AI1451">
            <v>-71851894.799999997</v>
          </cell>
          <cell r="AJ1451">
            <v>-71851894.799999997</v>
          </cell>
          <cell r="AK1451">
            <v>-71851894.799999997</v>
          </cell>
          <cell r="AL1451">
            <v>-71904321.133333325</v>
          </cell>
          <cell r="AM1451">
            <v>-72118923.799999997</v>
          </cell>
          <cell r="AN1451">
            <v>-72510401.466666654</v>
          </cell>
          <cell r="AO1451">
            <v>-73065754.133333325</v>
          </cell>
          <cell r="AR1451" t="str">
            <v>17</v>
          </cell>
          <cell r="AS1451" t="str">
            <v>10</v>
          </cell>
        </row>
        <row r="1452">
          <cell r="R1452">
            <v>-3415000</v>
          </cell>
          <cell r="S1452">
            <v>-3394000</v>
          </cell>
          <cell r="T1452">
            <v>-3375000</v>
          </cell>
          <cell r="U1452">
            <v>-3353000</v>
          </cell>
          <cell r="V1452">
            <v>-3330000</v>
          </cell>
          <cell r="W1452">
            <v>-3310000</v>
          </cell>
          <cell r="X1452">
            <v>-3288000</v>
          </cell>
          <cell r="Y1452">
            <v>-3266000</v>
          </cell>
          <cell r="Z1452">
            <v>-3246000</v>
          </cell>
          <cell r="AA1452">
            <v>-3226000</v>
          </cell>
          <cell r="AB1452">
            <v>-3205000</v>
          </cell>
          <cell r="AC1452">
            <v>-3185000</v>
          </cell>
          <cell r="AD1452">
            <v>-3539375</v>
          </cell>
          <cell r="AE1452">
            <v>-3518458.3333333335</v>
          </cell>
          <cell r="AF1452">
            <v>-3497625</v>
          </cell>
          <cell r="AG1452">
            <v>-3476875</v>
          </cell>
          <cell r="AH1452">
            <v>-3456083.3333333335</v>
          </cell>
          <cell r="AI1452">
            <v>-3435208.3333333335</v>
          </cell>
          <cell r="AJ1452">
            <v>-3414250</v>
          </cell>
          <cell r="AK1452">
            <v>-3393208.3333333335</v>
          </cell>
          <cell r="AL1452">
            <v>-3372208.3333333335</v>
          </cell>
          <cell r="AM1452">
            <v>-3351375</v>
          </cell>
          <cell r="AN1452">
            <v>-3330666.6666666665</v>
          </cell>
          <cell r="AO1452">
            <v>-3309875</v>
          </cell>
          <cell r="AQ1452">
            <v>31</v>
          </cell>
          <cell r="AR1452" t="str">
            <v>56</v>
          </cell>
        </row>
        <row r="1453">
          <cell r="R1453">
            <v>-323092</v>
          </cell>
          <cell r="S1453">
            <v>-295092</v>
          </cell>
          <cell r="T1453">
            <v>-968526</v>
          </cell>
          <cell r="U1453">
            <v>-940526</v>
          </cell>
          <cell r="V1453">
            <v>-912526</v>
          </cell>
          <cell r="W1453">
            <v>-884526</v>
          </cell>
          <cell r="X1453">
            <v>-856526</v>
          </cell>
          <cell r="Y1453">
            <v>-828526</v>
          </cell>
          <cell r="Z1453">
            <v>-809526</v>
          </cell>
          <cell r="AA1453">
            <v>-782526</v>
          </cell>
          <cell r="AB1453">
            <v>-755526</v>
          </cell>
          <cell r="AC1453">
            <v>-728413</v>
          </cell>
          <cell r="AD1453">
            <v>-859828.29166666663</v>
          </cell>
          <cell r="AE1453">
            <v>-768815.70833333337</v>
          </cell>
          <cell r="AF1453">
            <v>-713112.875</v>
          </cell>
          <cell r="AG1453">
            <v>-692719.79166666663</v>
          </cell>
          <cell r="AH1453">
            <v>-678410.04166666663</v>
          </cell>
          <cell r="AI1453">
            <v>-670183.625</v>
          </cell>
          <cell r="AJ1453">
            <v>-668040.54166666663</v>
          </cell>
          <cell r="AK1453">
            <v>-671980.79166666663</v>
          </cell>
          <cell r="AL1453">
            <v>-682212.70833333337</v>
          </cell>
          <cell r="AM1453">
            <v>-694569.625</v>
          </cell>
          <cell r="AN1453">
            <v>-712926.54166666663</v>
          </cell>
          <cell r="AO1453">
            <v>-741389.20833333337</v>
          </cell>
          <cell r="AQ1453">
            <v>32</v>
          </cell>
          <cell r="AR1453" t="str">
            <v>56</v>
          </cell>
        </row>
        <row r="1454">
          <cell r="R1454">
            <v>-345632778</v>
          </cell>
          <cell r="S1454">
            <v>-348561778</v>
          </cell>
          <cell r="T1454">
            <v>-351355344</v>
          </cell>
          <cell r="U1454">
            <v>-354473344</v>
          </cell>
          <cell r="V1454">
            <v>-357591344</v>
          </cell>
          <cell r="W1454">
            <v>-360709344</v>
          </cell>
          <cell r="X1454">
            <v>-361369344</v>
          </cell>
          <cell r="Y1454">
            <v>-364487344</v>
          </cell>
          <cell r="Z1454">
            <v>-366716391</v>
          </cell>
          <cell r="AA1454">
            <v>-369927391</v>
          </cell>
          <cell r="AB1454">
            <v>-365576391</v>
          </cell>
          <cell r="AC1454">
            <v>-368099847</v>
          </cell>
          <cell r="AD1454">
            <v>-334154221.33333331</v>
          </cell>
          <cell r="AE1454">
            <v>-336031359.66666669</v>
          </cell>
          <cell r="AF1454">
            <v>-337936979.91666669</v>
          </cell>
          <cell r="AG1454">
            <v>-339967165.41666669</v>
          </cell>
          <cell r="AH1454">
            <v>-342142559.25</v>
          </cell>
          <cell r="AI1454">
            <v>-344441619.75</v>
          </cell>
          <cell r="AJ1454">
            <v>-346761930.25</v>
          </cell>
          <cell r="AK1454">
            <v>-349103490.75</v>
          </cell>
          <cell r="AL1454">
            <v>-351531719.875</v>
          </cell>
          <cell r="AM1454">
            <v>-354058659.29166669</v>
          </cell>
          <cell r="AN1454">
            <v>-356392223.70833331</v>
          </cell>
          <cell r="AO1454">
            <v>-358483550.45833331</v>
          </cell>
          <cell r="AQ1454">
            <v>33</v>
          </cell>
          <cell r="AR1454" t="str">
            <v>56</v>
          </cell>
        </row>
        <row r="1455">
          <cell r="R1455">
            <v>-938000</v>
          </cell>
          <cell r="S1455">
            <v>-937000</v>
          </cell>
          <cell r="T1455">
            <v>-937000</v>
          </cell>
          <cell r="U1455">
            <v>-936000</v>
          </cell>
          <cell r="V1455">
            <v>-936000</v>
          </cell>
          <cell r="W1455">
            <v>-935000</v>
          </cell>
          <cell r="X1455">
            <v>-934000</v>
          </cell>
          <cell r="Y1455">
            <v>-933000</v>
          </cell>
          <cell r="Z1455">
            <v>-933000</v>
          </cell>
          <cell r="AA1455">
            <v>-933000</v>
          </cell>
          <cell r="AB1455">
            <v>-932000</v>
          </cell>
          <cell r="AC1455">
            <v>-931000</v>
          </cell>
          <cell r="AD1455">
            <v>-940458.33333333337</v>
          </cell>
          <cell r="AE1455">
            <v>-940000</v>
          </cell>
          <cell r="AF1455">
            <v>-939541.66666666663</v>
          </cell>
          <cell r="AG1455">
            <v>-939083.33333333337</v>
          </cell>
          <cell r="AH1455">
            <v>-938583.33333333337</v>
          </cell>
          <cell r="AI1455">
            <v>-938083.33333333337</v>
          </cell>
          <cell r="AJ1455">
            <v>-937541.66666666663</v>
          </cell>
          <cell r="AK1455">
            <v>-936916.66666666663</v>
          </cell>
          <cell r="AL1455">
            <v>-936333.33333333337</v>
          </cell>
          <cell r="AM1455">
            <v>-935875</v>
          </cell>
          <cell r="AN1455">
            <v>-935458.33333333337</v>
          </cell>
          <cell r="AO1455">
            <v>-934916.66666666663</v>
          </cell>
          <cell r="AQ1455">
            <v>34</v>
          </cell>
          <cell r="AR1455" t="str">
            <v>56</v>
          </cell>
        </row>
        <row r="1456">
          <cell r="R1456">
            <v>-32874</v>
          </cell>
          <cell r="S1456">
            <v>-32874</v>
          </cell>
          <cell r="T1456">
            <v>-32874</v>
          </cell>
          <cell r="U1456">
            <v>-32874</v>
          </cell>
          <cell r="V1456">
            <v>-32874</v>
          </cell>
          <cell r="W1456">
            <v>-32874</v>
          </cell>
          <cell r="X1456">
            <v>-32874</v>
          </cell>
          <cell r="Y1456">
            <v>-32874</v>
          </cell>
          <cell r="Z1456">
            <v>-32874</v>
          </cell>
          <cell r="AA1456">
            <v>-32874</v>
          </cell>
          <cell r="AB1456">
            <v>-32874</v>
          </cell>
          <cell r="AC1456">
            <v>-32874</v>
          </cell>
          <cell r="AD1456">
            <v>-32874</v>
          </cell>
          <cell r="AE1456">
            <v>-32874</v>
          </cell>
          <cell r="AF1456">
            <v>-32874</v>
          </cell>
          <cell r="AG1456">
            <v>-32874</v>
          </cell>
          <cell r="AH1456">
            <v>-32874</v>
          </cell>
          <cell r="AI1456">
            <v>-32874</v>
          </cell>
          <cell r="AJ1456">
            <v>-32874</v>
          </cell>
          <cell r="AK1456">
            <v>-32874</v>
          </cell>
          <cell r="AL1456">
            <v>-32874</v>
          </cell>
          <cell r="AM1456">
            <v>-32874</v>
          </cell>
          <cell r="AN1456">
            <v>-32874</v>
          </cell>
          <cell r="AO1456">
            <v>-32874</v>
          </cell>
          <cell r="AQ1456" t="str">
            <v>35</v>
          </cell>
          <cell r="AR1456" t="str">
            <v>56</v>
          </cell>
        </row>
        <row r="1457">
          <cell r="R1457">
            <v>-63753000</v>
          </cell>
          <cell r="S1457">
            <v>-63753000</v>
          </cell>
          <cell r="T1457">
            <v>-63753000</v>
          </cell>
          <cell r="U1457">
            <v>-63753000</v>
          </cell>
          <cell r="V1457">
            <v>-63753000</v>
          </cell>
          <cell r="W1457">
            <v>-63753000</v>
          </cell>
          <cell r="X1457">
            <v>-63753000</v>
          </cell>
          <cell r="Y1457">
            <v>-63753000</v>
          </cell>
          <cell r="Z1457">
            <v>-63753000</v>
          </cell>
          <cell r="AA1457">
            <v>-63753000</v>
          </cell>
          <cell r="AB1457">
            <v>-63753000</v>
          </cell>
          <cell r="AC1457">
            <v>-63753000</v>
          </cell>
          <cell r="AD1457">
            <v>-52058750</v>
          </cell>
          <cell r="AE1457">
            <v>-53811041.666666664</v>
          </cell>
          <cell r="AF1457">
            <v>-55487708.333333336</v>
          </cell>
          <cell r="AG1457">
            <v>-57006916.666666664</v>
          </cell>
          <cell r="AH1457">
            <v>-58348666.666666664</v>
          </cell>
          <cell r="AI1457">
            <v>-59575833.333333336</v>
          </cell>
          <cell r="AJ1457">
            <v>-60690083.333333336</v>
          </cell>
          <cell r="AK1457">
            <v>-61692500</v>
          </cell>
          <cell r="AL1457">
            <v>-62502000</v>
          </cell>
          <cell r="AM1457">
            <v>-63094750</v>
          </cell>
          <cell r="AN1457">
            <v>-63552125</v>
          </cell>
          <cell r="AO1457">
            <v>-63753000</v>
          </cell>
          <cell r="AR1457" t="str">
            <v>17</v>
          </cell>
          <cell r="AS1457" t="str">
            <v>10</v>
          </cell>
        </row>
        <row r="1458">
          <cell r="Z1458">
            <v>-42927383</v>
          </cell>
          <cell r="AA1458">
            <v>-42927383</v>
          </cell>
          <cell r="AB1458">
            <v>-42927383</v>
          </cell>
          <cell r="AC1458">
            <v>-43082383</v>
          </cell>
          <cell r="AK1458">
            <v>0</v>
          </cell>
          <cell r="AL1458">
            <v>-1788640.9583333333</v>
          </cell>
          <cell r="AM1458">
            <v>-5365922.875</v>
          </cell>
          <cell r="AN1458">
            <v>-8943204.791666666</v>
          </cell>
          <cell r="AO1458">
            <v>-12526945.041666666</v>
          </cell>
          <cell r="AQ1458">
            <v>33</v>
          </cell>
          <cell r="AR1458" t="str">
            <v>56</v>
          </cell>
        </row>
        <row r="1459">
          <cell r="Z1459">
            <v>-29258523</v>
          </cell>
          <cell r="AA1459">
            <v>-29258523</v>
          </cell>
          <cell r="AB1459">
            <v>-29258523</v>
          </cell>
          <cell r="AC1459">
            <v>-29365523</v>
          </cell>
          <cell r="AK1459">
            <v>0</v>
          </cell>
          <cell r="AL1459">
            <v>-1219105.125</v>
          </cell>
          <cell r="AM1459">
            <v>-3657315.375</v>
          </cell>
          <cell r="AN1459">
            <v>-6095525.625</v>
          </cell>
          <cell r="AO1459">
            <v>-8538194.208333334</v>
          </cell>
          <cell r="AR1459" t="str">
            <v>17</v>
          </cell>
        </row>
        <row r="1460">
          <cell r="Z1460">
            <v>-6143748</v>
          </cell>
          <cell r="AA1460">
            <v>-6143748</v>
          </cell>
          <cell r="AB1460">
            <v>-6143748</v>
          </cell>
          <cell r="AC1460">
            <v>-6143748</v>
          </cell>
          <cell r="AK1460">
            <v>0</v>
          </cell>
          <cell r="AL1460">
            <v>-255989.5</v>
          </cell>
          <cell r="AM1460">
            <v>-767968.5</v>
          </cell>
          <cell r="AN1460">
            <v>-1279947.5</v>
          </cell>
          <cell r="AO1460">
            <v>-1791926.5</v>
          </cell>
          <cell r="AQ1460">
            <v>33</v>
          </cell>
          <cell r="AR1460" t="str">
            <v>56</v>
          </cell>
        </row>
        <row r="1461">
          <cell r="Z1461">
            <v>-4155604</v>
          </cell>
          <cell r="AA1461">
            <v>-4155604</v>
          </cell>
          <cell r="AB1461">
            <v>-4155604</v>
          </cell>
          <cell r="AC1461">
            <v>-4155604</v>
          </cell>
          <cell r="AK1461">
            <v>0</v>
          </cell>
          <cell r="AL1461">
            <v>-173150.16666666666</v>
          </cell>
          <cell r="AM1461">
            <v>-519450.5</v>
          </cell>
          <cell r="AN1461">
            <v>-865750.83333333337</v>
          </cell>
          <cell r="AO1461">
            <v>-1212051.1666666667</v>
          </cell>
          <cell r="AR1461" t="str">
            <v>56</v>
          </cell>
        </row>
        <row r="1462">
          <cell r="R1462">
            <v>141000</v>
          </cell>
          <cell r="S1462">
            <v>141000</v>
          </cell>
          <cell r="T1462">
            <v>-839000</v>
          </cell>
          <cell r="U1462">
            <v>-839000</v>
          </cell>
          <cell r="V1462">
            <v>-839000</v>
          </cell>
          <cell r="W1462">
            <v>-839000</v>
          </cell>
          <cell r="X1462">
            <v>-839000</v>
          </cell>
          <cell r="Y1462">
            <v>-839000</v>
          </cell>
          <cell r="Z1462">
            <v>-839000</v>
          </cell>
          <cell r="AA1462">
            <v>-839000</v>
          </cell>
          <cell r="AB1462">
            <v>-839000</v>
          </cell>
          <cell r="AC1462">
            <v>141000</v>
          </cell>
          <cell r="AD1462">
            <v>40875</v>
          </cell>
          <cell r="AE1462">
            <v>52625</v>
          </cell>
          <cell r="AF1462">
            <v>25541.666666666668</v>
          </cell>
          <cell r="AG1462">
            <v>-40375</v>
          </cell>
          <cell r="AH1462">
            <v>-106291.66666666667</v>
          </cell>
          <cell r="AI1462">
            <v>-174208.33333333334</v>
          </cell>
          <cell r="AJ1462">
            <v>-244125</v>
          </cell>
          <cell r="AK1462">
            <v>-314041.66666666669</v>
          </cell>
          <cell r="AL1462">
            <v>-389833.33333333331</v>
          </cell>
          <cell r="AM1462">
            <v>-471500</v>
          </cell>
          <cell r="AN1462">
            <v>-553166.66666666663</v>
          </cell>
          <cell r="AO1462">
            <v>-594000</v>
          </cell>
          <cell r="AR1462" t="str">
            <v>62</v>
          </cell>
        </row>
        <row r="1463">
          <cell r="R1463">
            <v>-1478847.03</v>
          </cell>
          <cell r="S1463">
            <v>-3841847.03</v>
          </cell>
          <cell r="T1463">
            <v>-6949847.0300000003</v>
          </cell>
          <cell r="U1463">
            <v>-9572847.0299999993</v>
          </cell>
          <cell r="V1463">
            <v>-12181847.029999999</v>
          </cell>
          <cell r="W1463">
            <v>-14818847.029999999</v>
          </cell>
          <cell r="X1463">
            <v>-17435847.030000001</v>
          </cell>
          <cell r="Y1463">
            <v>-20056847.030000001</v>
          </cell>
          <cell r="Z1463">
            <v>-20056847.030000001</v>
          </cell>
          <cell r="AA1463">
            <v>-20056847.030000001</v>
          </cell>
          <cell r="AB1463">
            <v>-20056847.030000001</v>
          </cell>
          <cell r="AC1463">
            <v>-20056847.030000001</v>
          </cell>
          <cell r="AD1463">
            <v>804861.30333333334</v>
          </cell>
          <cell r="AE1463">
            <v>507819.63666666654</v>
          </cell>
          <cell r="AF1463">
            <v>-17180.363333333476</v>
          </cell>
          <cell r="AG1463">
            <v>-780972.03000000014</v>
          </cell>
          <cell r="AH1463">
            <v>-1762763.6966666665</v>
          </cell>
          <cell r="AI1463">
            <v>-2963138.6966666668</v>
          </cell>
          <cell r="AJ1463">
            <v>-4382430.3633333333</v>
          </cell>
          <cell r="AK1463">
            <v>-6019972.0300000012</v>
          </cell>
          <cell r="AL1463">
            <v>-7766722.0300000012</v>
          </cell>
          <cell r="AM1463">
            <v>-9513472.0300000012</v>
          </cell>
          <cell r="AN1463">
            <v>-11260222.030000001</v>
          </cell>
          <cell r="AO1463">
            <v>-13006972.030000001</v>
          </cell>
          <cell r="AR1463" t="str">
            <v>17/20</v>
          </cell>
        </row>
        <row r="1464">
          <cell r="R1464">
            <v>-612000</v>
          </cell>
          <cell r="S1464">
            <v>-177000</v>
          </cell>
          <cell r="T1464">
            <v>258000</v>
          </cell>
          <cell r="U1464">
            <v>693000</v>
          </cell>
          <cell r="V1464">
            <v>1128000</v>
          </cell>
          <cell r="W1464">
            <v>1563000</v>
          </cell>
          <cell r="X1464">
            <v>1998000</v>
          </cell>
          <cell r="Y1464">
            <v>2433000</v>
          </cell>
          <cell r="Z1464">
            <v>-30771066</v>
          </cell>
          <cell r="AA1464">
            <v>-30336066</v>
          </cell>
          <cell r="AB1464">
            <v>-29901066</v>
          </cell>
          <cell r="AC1464">
            <v>-30700066</v>
          </cell>
          <cell r="AD1464">
            <v>-566250</v>
          </cell>
          <cell r="AE1464">
            <v>-599125</v>
          </cell>
          <cell r="AF1464">
            <v>-585166.66666666663</v>
          </cell>
          <cell r="AG1464">
            <v>-520833.33333333331</v>
          </cell>
          <cell r="AH1464">
            <v>-413166.66666666669</v>
          </cell>
          <cell r="AI1464">
            <v>-262166.66666666669</v>
          </cell>
          <cell r="AJ1464">
            <v>-67833.333333333328</v>
          </cell>
          <cell r="AK1464">
            <v>169833.33333333334</v>
          </cell>
          <cell r="AL1464">
            <v>-949461.08333333337</v>
          </cell>
          <cell r="AM1464">
            <v>-3425716.5833333335</v>
          </cell>
          <cell r="AN1464">
            <v>-5858638.75</v>
          </cell>
          <cell r="AO1464">
            <v>-8299810.916666667</v>
          </cell>
          <cell r="AR1464" t="str">
            <v>56</v>
          </cell>
        </row>
        <row r="1465">
          <cell r="R1465">
            <v>-27673328.77</v>
          </cell>
          <cell r="S1465">
            <v>-27673328.77</v>
          </cell>
          <cell r="T1465">
            <v>-27673328.77</v>
          </cell>
          <cell r="U1465">
            <v>-27673328.77</v>
          </cell>
          <cell r="V1465">
            <v>-27673328.77</v>
          </cell>
          <cell r="W1465">
            <v>-27673328.77</v>
          </cell>
          <cell r="X1465">
            <v>-27673328.77</v>
          </cell>
          <cell r="Y1465">
            <v>-27673328.77</v>
          </cell>
          <cell r="Z1465">
            <v>-27673328.77</v>
          </cell>
          <cell r="AA1465">
            <v>-27673328.77</v>
          </cell>
          <cell r="AB1465">
            <v>-27673328.77</v>
          </cell>
          <cell r="AC1465">
            <v>-27673328.77</v>
          </cell>
          <cell r="AD1465">
            <v>-27673328.77</v>
          </cell>
          <cell r="AE1465">
            <v>-27673328.77</v>
          </cell>
          <cell r="AF1465">
            <v>-27673328.77</v>
          </cell>
          <cell r="AG1465">
            <v>-27673328.77</v>
          </cell>
          <cell r="AH1465">
            <v>-27673328.77</v>
          </cell>
          <cell r="AI1465">
            <v>-27673328.77</v>
          </cell>
          <cell r="AJ1465">
            <v>-27673328.77</v>
          </cell>
          <cell r="AK1465">
            <v>-27673328.77</v>
          </cell>
          <cell r="AL1465">
            <v>-27673328.77</v>
          </cell>
          <cell r="AM1465">
            <v>-27673328.77</v>
          </cell>
          <cell r="AN1465">
            <v>-27673328.77</v>
          </cell>
          <cell r="AO1465">
            <v>-27673328.77</v>
          </cell>
          <cell r="AR1465" t="str">
            <v>17/21</v>
          </cell>
          <cell r="AS1465" t="str">
            <v>10</v>
          </cell>
        </row>
        <row r="1466">
          <cell r="Z1466">
            <v>-39250979</v>
          </cell>
          <cell r="AA1466">
            <v>-39484979</v>
          </cell>
          <cell r="AB1466">
            <v>-39718979</v>
          </cell>
          <cell r="AC1466">
            <v>-40025979</v>
          </cell>
          <cell r="AK1466">
            <v>0</v>
          </cell>
          <cell r="AL1466">
            <v>-1635457.4583333333</v>
          </cell>
          <cell r="AM1466">
            <v>-4916122.375</v>
          </cell>
          <cell r="AN1466">
            <v>-8216287.291666667</v>
          </cell>
          <cell r="AO1466">
            <v>-11538993.875</v>
          </cell>
          <cell r="AR1466" t="str">
            <v>62</v>
          </cell>
        </row>
        <row r="1467">
          <cell r="R1467">
            <v>-4489581</v>
          </cell>
          <cell r="S1467">
            <v>-4489581</v>
          </cell>
          <cell r="T1467">
            <v>-4489581</v>
          </cell>
          <cell r="U1467">
            <v>-4489581</v>
          </cell>
          <cell r="V1467">
            <v>-4489581</v>
          </cell>
          <cell r="W1467">
            <v>-4489581</v>
          </cell>
          <cell r="X1467">
            <v>-4489581</v>
          </cell>
          <cell r="Y1467">
            <v>-4489581</v>
          </cell>
          <cell r="Z1467">
            <v>-4489581</v>
          </cell>
          <cell r="AA1467">
            <v>-4489581</v>
          </cell>
          <cell r="AB1467">
            <v>-4489581</v>
          </cell>
          <cell r="AC1467">
            <v>-4489581</v>
          </cell>
          <cell r="AD1467">
            <v>-4489581</v>
          </cell>
          <cell r="AE1467">
            <v>-4489581</v>
          </cell>
          <cell r="AF1467">
            <v>-4489581</v>
          </cell>
          <cell r="AG1467">
            <v>-4489581</v>
          </cell>
          <cell r="AH1467">
            <v>-4489581</v>
          </cell>
          <cell r="AI1467">
            <v>-4489581</v>
          </cell>
          <cell r="AJ1467">
            <v>-4489581</v>
          </cell>
          <cell r="AK1467">
            <v>-4489581</v>
          </cell>
          <cell r="AL1467">
            <v>-4489581</v>
          </cell>
          <cell r="AM1467">
            <v>-4489581</v>
          </cell>
          <cell r="AN1467">
            <v>-4489581</v>
          </cell>
          <cell r="AO1467">
            <v>-4489581</v>
          </cell>
          <cell r="AR1467" t="str">
            <v>17/20</v>
          </cell>
        </row>
        <row r="1468">
          <cell r="Z1468">
            <v>-4845122</v>
          </cell>
          <cell r="AA1468">
            <v>-4792122</v>
          </cell>
          <cell r="AB1468">
            <v>-4739122</v>
          </cell>
          <cell r="AC1468">
            <v>-4686122</v>
          </cell>
          <cell r="AK1468">
            <v>0</v>
          </cell>
          <cell r="AL1468">
            <v>-201880.08333333334</v>
          </cell>
          <cell r="AM1468">
            <v>-603431.91666666663</v>
          </cell>
          <cell r="AN1468">
            <v>-1000567.0833333334</v>
          </cell>
          <cell r="AO1468">
            <v>-1393285.5833333333</v>
          </cell>
          <cell r="AR1468" t="str">
            <v>2</v>
          </cell>
        </row>
        <row r="1469">
          <cell r="R1469">
            <v>-269554.90999999997</v>
          </cell>
          <cell r="S1469">
            <v>-269554.90999999997</v>
          </cell>
          <cell r="T1469">
            <v>-269554.90999999997</v>
          </cell>
          <cell r="U1469">
            <v>-269554.90999999997</v>
          </cell>
          <cell r="V1469">
            <v>-269554.90999999997</v>
          </cell>
          <cell r="W1469">
            <v>-269554.90999999997</v>
          </cell>
          <cell r="X1469">
            <v>-269554.90999999997</v>
          </cell>
          <cell r="Y1469">
            <v>-269554.90999999997</v>
          </cell>
          <cell r="Z1469">
            <v>-269554.90999999997</v>
          </cell>
          <cell r="AA1469">
            <v>-269554.90999999997</v>
          </cell>
          <cell r="AB1469">
            <v>-269554.90999999997</v>
          </cell>
          <cell r="AC1469">
            <v>-269554.90999999997</v>
          </cell>
          <cell r="AD1469">
            <v>-269554.91000000003</v>
          </cell>
          <cell r="AE1469">
            <v>-269554.91000000003</v>
          </cell>
          <cell r="AF1469">
            <v>-269554.91000000003</v>
          </cell>
          <cell r="AG1469">
            <v>-269554.91000000003</v>
          </cell>
          <cell r="AH1469">
            <v>-269554.91000000003</v>
          </cell>
          <cell r="AI1469">
            <v>-269554.91000000003</v>
          </cell>
          <cell r="AJ1469">
            <v>-269554.91000000003</v>
          </cell>
          <cell r="AK1469">
            <v>-269554.91000000003</v>
          </cell>
          <cell r="AL1469">
            <v>-269554.91000000003</v>
          </cell>
          <cell r="AM1469">
            <v>-269554.91000000003</v>
          </cell>
          <cell r="AN1469">
            <v>-269554.91000000003</v>
          </cell>
          <cell r="AO1469">
            <v>-269554.91000000003</v>
          </cell>
          <cell r="AR1469" t="str">
            <v>17/20</v>
          </cell>
        </row>
        <row r="1470">
          <cell r="R1470">
            <v>-443787.06</v>
          </cell>
          <cell r="S1470">
            <v>-443787.06</v>
          </cell>
          <cell r="T1470">
            <v>-443787.06</v>
          </cell>
          <cell r="U1470">
            <v>-443787.06</v>
          </cell>
          <cell r="V1470">
            <v>-443787.06</v>
          </cell>
          <cell r="W1470">
            <v>-443787.06</v>
          </cell>
          <cell r="X1470">
            <v>-443787.06</v>
          </cell>
          <cell r="Y1470">
            <v>-443787.06</v>
          </cell>
          <cell r="Z1470">
            <v>-443787.06</v>
          </cell>
          <cell r="AA1470">
            <v>-443787.06</v>
          </cell>
          <cell r="AB1470">
            <v>-443787.06</v>
          </cell>
          <cell r="AC1470">
            <v>-443787.06</v>
          </cell>
          <cell r="AD1470">
            <v>-443787.05999999988</v>
          </cell>
          <cell r="AE1470">
            <v>-443787.05999999988</v>
          </cell>
          <cell r="AF1470">
            <v>-443787.05999999988</v>
          </cell>
          <cell r="AG1470">
            <v>-443787.05999999988</v>
          </cell>
          <cell r="AH1470">
            <v>-443787.05999999988</v>
          </cell>
          <cell r="AI1470">
            <v>-443787.05999999988</v>
          </cell>
          <cell r="AJ1470">
            <v>-443787.05999999988</v>
          </cell>
          <cell r="AK1470">
            <v>-443787.05999999988</v>
          </cell>
          <cell r="AL1470">
            <v>-443787.05999999988</v>
          </cell>
          <cell r="AM1470">
            <v>-443787.05999999988</v>
          </cell>
          <cell r="AN1470">
            <v>-443787.05999999988</v>
          </cell>
          <cell r="AO1470">
            <v>-443787.05999999988</v>
          </cell>
          <cell r="AR1470" t="str">
            <v>17/20</v>
          </cell>
        </row>
        <row r="1471">
          <cell r="R1471">
            <v>-1614.97</v>
          </cell>
          <cell r="S1471">
            <v>-1614.97</v>
          </cell>
          <cell r="T1471">
            <v>-1614.97</v>
          </cell>
          <cell r="U1471">
            <v>-1614.97</v>
          </cell>
          <cell r="V1471">
            <v>-1614.97</v>
          </cell>
          <cell r="W1471">
            <v>-1614.97</v>
          </cell>
          <cell r="X1471">
            <v>-1614.97</v>
          </cell>
          <cell r="Y1471">
            <v>-1614.97</v>
          </cell>
          <cell r="Z1471">
            <v>-1614.97</v>
          </cell>
          <cell r="AA1471">
            <v>-1614.97</v>
          </cell>
          <cell r="AB1471">
            <v>-1614.97</v>
          </cell>
          <cell r="AC1471">
            <v>-1614.97</v>
          </cell>
          <cell r="AD1471">
            <v>-1614.97</v>
          </cell>
          <cell r="AE1471">
            <v>-1614.97</v>
          </cell>
          <cell r="AF1471">
            <v>-1614.97</v>
          </cell>
          <cell r="AG1471">
            <v>-1614.97</v>
          </cell>
          <cell r="AH1471">
            <v>-1614.97</v>
          </cell>
          <cell r="AI1471">
            <v>-1614.97</v>
          </cell>
          <cell r="AJ1471">
            <v>-1614.97</v>
          </cell>
          <cell r="AK1471">
            <v>-1614.97</v>
          </cell>
          <cell r="AL1471">
            <v>-1614.97</v>
          </cell>
          <cell r="AM1471">
            <v>-1614.97</v>
          </cell>
          <cell r="AN1471">
            <v>-1614.97</v>
          </cell>
          <cell r="AO1471">
            <v>-1614.97</v>
          </cell>
          <cell r="AR1471" t="str">
            <v>17/20</v>
          </cell>
        </row>
        <row r="1472">
          <cell r="R1472">
            <v>-48687.62</v>
          </cell>
          <cell r="S1472">
            <v>-48687.62</v>
          </cell>
          <cell r="T1472">
            <v>-48687.62</v>
          </cell>
          <cell r="U1472">
            <v>-48687.62</v>
          </cell>
          <cell r="V1472">
            <v>-48687.62</v>
          </cell>
          <cell r="W1472">
            <v>-48687.62</v>
          </cell>
          <cell r="X1472">
            <v>-48687.62</v>
          </cell>
          <cell r="Y1472">
            <v>-48687.62</v>
          </cell>
          <cell r="Z1472">
            <v>-48687.62</v>
          </cell>
          <cell r="AA1472">
            <v>-48687.62</v>
          </cell>
          <cell r="AB1472">
            <v>-48687.62</v>
          </cell>
          <cell r="AC1472">
            <v>-48687.62</v>
          </cell>
          <cell r="AD1472">
            <v>-48687.62</v>
          </cell>
          <cell r="AE1472">
            <v>-48687.62</v>
          </cell>
          <cell r="AF1472">
            <v>-48687.62</v>
          </cell>
          <cell r="AG1472">
            <v>-48687.62</v>
          </cell>
          <cell r="AH1472">
            <v>-48687.62</v>
          </cell>
          <cell r="AI1472">
            <v>-48687.62</v>
          </cell>
          <cell r="AJ1472">
            <v>-48687.62</v>
          </cell>
          <cell r="AK1472">
            <v>-48687.62</v>
          </cell>
          <cell r="AL1472">
            <v>-48687.62</v>
          </cell>
          <cell r="AM1472">
            <v>-48687.62</v>
          </cell>
          <cell r="AN1472">
            <v>-48687.62</v>
          </cell>
          <cell r="AO1472">
            <v>-48687.62</v>
          </cell>
          <cell r="AR1472" t="str">
            <v>17/20</v>
          </cell>
        </row>
        <row r="1473">
          <cell r="R1473">
            <v>-76732.02</v>
          </cell>
          <cell r="S1473">
            <v>-76732.02</v>
          </cell>
          <cell r="T1473">
            <v>-76732.02</v>
          </cell>
          <cell r="U1473">
            <v>-76732.02</v>
          </cell>
          <cell r="V1473">
            <v>-76732.02</v>
          </cell>
          <cell r="W1473">
            <v>-76732.02</v>
          </cell>
          <cell r="X1473">
            <v>-76732.02</v>
          </cell>
          <cell r="Y1473">
            <v>-76732.02</v>
          </cell>
          <cell r="Z1473">
            <v>-76732.02</v>
          </cell>
          <cell r="AA1473">
            <v>-76732.02</v>
          </cell>
          <cell r="AB1473">
            <v>-76732.02</v>
          </cell>
          <cell r="AC1473">
            <v>-76732.02</v>
          </cell>
          <cell r="AD1473">
            <v>-76732.02</v>
          </cell>
          <cell r="AE1473">
            <v>-76732.02</v>
          </cell>
          <cell r="AF1473">
            <v>-76732.02</v>
          </cell>
          <cell r="AG1473">
            <v>-76732.02</v>
          </cell>
          <cell r="AH1473">
            <v>-76732.02</v>
          </cell>
          <cell r="AI1473">
            <v>-76732.02</v>
          </cell>
          <cell r="AJ1473">
            <v>-76732.02</v>
          </cell>
          <cell r="AK1473">
            <v>-76732.02</v>
          </cell>
          <cell r="AL1473">
            <v>-76732.02</v>
          </cell>
          <cell r="AM1473">
            <v>-76732.02</v>
          </cell>
          <cell r="AN1473">
            <v>-76732.02</v>
          </cell>
          <cell r="AO1473">
            <v>-76732.02</v>
          </cell>
          <cell r="AR1473" t="str">
            <v>17/20</v>
          </cell>
        </row>
        <row r="1474">
          <cell r="R1474">
            <v>-2475</v>
          </cell>
          <cell r="S1474">
            <v>-2475</v>
          </cell>
          <cell r="T1474">
            <v>-2475</v>
          </cell>
          <cell r="U1474">
            <v>-2475</v>
          </cell>
          <cell r="V1474">
            <v>-2475</v>
          </cell>
          <cell r="W1474">
            <v>-2475</v>
          </cell>
          <cell r="X1474">
            <v>-2475</v>
          </cell>
          <cell r="Y1474">
            <v>-2475</v>
          </cell>
          <cell r="Z1474">
            <v>-2475</v>
          </cell>
          <cell r="AA1474">
            <v>-2475</v>
          </cell>
          <cell r="AB1474">
            <v>-2475</v>
          </cell>
          <cell r="AC1474">
            <v>-2475</v>
          </cell>
          <cell r="AD1474">
            <v>-2475</v>
          </cell>
          <cell r="AE1474">
            <v>-2475</v>
          </cell>
          <cell r="AF1474">
            <v>-2475</v>
          </cell>
          <cell r="AG1474">
            <v>-2475</v>
          </cell>
          <cell r="AH1474">
            <v>-2475</v>
          </cell>
          <cell r="AI1474">
            <v>-2475</v>
          </cell>
          <cell r="AJ1474">
            <v>-2475</v>
          </cell>
          <cell r="AK1474">
            <v>-2475</v>
          </cell>
          <cell r="AL1474">
            <v>-2475</v>
          </cell>
          <cell r="AM1474">
            <v>-2475</v>
          </cell>
          <cell r="AN1474">
            <v>-2475</v>
          </cell>
          <cell r="AO1474">
            <v>-2475</v>
          </cell>
          <cell r="AR1474" t="str">
            <v>17/20</v>
          </cell>
        </row>
        <row r="1475">
          <cell r="R1475">
            <v>97405</v>
          </cell>
          <cell r="S1475">
            <v>97405</v>
          </cell>
          <cell r="T1475">
            <v>97405</v>
          </cell>
          <cell r="U1475">
            <v>97405</v>
          </cell>
          <cell r="V1475">
            <v>97405</v>
          </cell>
          <cell r="W1475">
            <v>97405</v>
          </cell>
          <cell r="X1475">
            <v>97405</v>
          </cell>
          <cell r="Y1475">
            <v>97405</v>
          </cell>
          <cell r="Z1475">
            <v>97405</v>
          </cell>
          <cell r="AA1475">
            <v>97405</v>
          </cell>
          <cell r="AB1475">
            <v>97405</v>
          </cell>
          <cell r="AC1475">
            <v>97405</v>
          </cell>
          <cell r="AD1475">
            <v>97405</v>
          </cell>
          <cell r="AE1475">
            <v>97405</v>
          </cell>
          <cell r="AF1475">
            <v>97405</v>
          </cell>
          <cell r="AG1475">
            <v>97405</v>
          </cell>
          <cell r="AH1475">
            <v>97405</v>
          </cell>
          <cell r="AI1475">
            <v>97405</v>
          </cell>
          <cell r="AJ1475">
            <v>97405</v>
          </cell>
          <cell r="AK1475">
            <v>97405</v>
          </cell>
          <cell r="AL1475">
            <v>97405</v>
          </cell>
          <cell r="AM1475">
            <v>97405</v>
          </cell>
          <cell r="AN1475">
            <v>97405</v>
          </cell>
          <cell r="AO1475">
            <v>97405</v>
          </cell>
          <cell r="AR1475" t="str">
            <v>17/20</v>
          </cell>
        </row>
        <row r="1476">
          <cell r="R1476">
            <v>-4106</v>
          </cell>
          <cell r="S1476">
            <v>-4106</v>
          </cell>
          <cell r="T1476">
            <v>-4106</v>
          </cell>
          <cell r="U1476">
            <v>-4106</v>
          </cell>
          <cell r="V1476">
            <v>-4106</v>
          </cell>
          <cell r="W1476">
            <v>-4106</v>
          </cell>
          <cell r="X1476">
            <v>-4106</v>
          </cell>
          <cell r="Y1476">
            <v>-4106</v>
          </cell>
          <cell r="Z1476">
            <v>-4106</v>
          </cell>
          <cell r="AA1476">
            <v>-4106</v>
          </cell>
          <cell r="AB1476">
            <v>-4106</v>
          </cell>
          <cell r="AC1476">
            <v>-4106</v>
          </cell>
          <cell r="AD1476">
            <v>-4106</v>
          </cell>
          <cell r="AE1476">
            <v>-4106</v>
          </cell>
          <cell r="AF1476">
            <v>-4106</v>
          </cell>
          <cell r="AG1476">
            <v>-4106</v>
          </cell>
          <cell r="AH1476">
            <v>-4106</v>
          </cell>
          <cell r="AI1476">
            <v>-4106</v>
          </cell>
          <cell r="AJ1476">
            <v>-4106</v>
          </cell>
          <cell r="AK1476">
            <v>-4106</v>
          </cell>
          <cell r="AL1476">
            <v>-4106</v>
          </cell>
          <cell r="AM1476">
            <v>-4106</v>
          </cell>
          <cell r="AN1476">
            <v>-4106</v>
          </cell>
          <cell r="AO1476">
            <v>-4106</v>
          </cell>
          <cell r="AR1476" t="str">
            <v>17/20</v>
          </cell>
        </row>
        <row r="1477">
          <cell r="R1477">
            <v>-171529</v>
          </cell>
          <cell r="S1477">
            <v>-171529</v>
          </cell>
          <cell r="T1477">
            <v>-171529</v>
          </cell>
          <cell r="U1477">
            <v>-171529</v>
          </cell>
          <cell r="V1477">
            <v>-171529</v>
          </cell>
          <cell r="W1477">
            <v>-171529</v>
          </cell>
          <cell r="X1477">
            <v>-171529</v>
          </cell>
          <cell r="Y1477">
            <v>-171529</v>
          </cell>
          <cell r="Z1477">
            <v>-171529</v>
          </cell>
          <cell r="AA1477">
            <v>-171529</v>
          </cell>
          <cell r="AB1477">
            <v>-171529</v>
          </cell>
          <cell r="AC1477">
            <v>-171529</v>
          </cell>
          <cell r="AD1477">
            <v>-171529</v>
          </cell>
          <cell r="AE1477">
            <v>-171529</v>
          </cell>
          <cell r="AF1477">
            <v>-171529</v>
          </cell>
          <cell r="AG1477">
            <v>-171529</v>
          </cell>
          <cell r="AH1477">
            <v>-171529</v>
          </cell>
          <cell r="AI1477">
            <v>-171529</v>
          </cell>
          <cell r="AJ1477">
            <v>-171529</v>
          </cell>
          <cell r="AK1477">
            <v>-171529</v>
          </cell>
          <cell r="AL1477">
            <v>-171529</v>
          </cell>
          <cell r="AM1477">
            <v>-171529</v>
          </cell>
          <cell r="AN1477">
            <v>-171529</v>
          </cell>
          <cell r="AO1477">
            <v>-171529</v>
          </cell>
          <cell r="AR1477" t="str">
            <v>17/20</v>
          </cell>
        </row>
        <row r="1478">
          <cell r="R1478">
            <v>8644960</v>
          </cell>
          <cell r="S1478">
            <v>8644960</v>
          </cell>
          <cell r="T1478">
            <v>0</v>
          </cell>
          <cell r="U1478">
            <v>0</v>
          </cell>
          <cell r="V1478">
            <v>0</v>
          </cell>
          <cell r="W1478">
            <v>12789013</v>
          </cell>
          <cell r="X1478">
            <v>12789013</v>
          </cell>
          <cell r="Y1478">
            <v>12789013</v>
          </cell>
          <cell r="Z1478">
            <v>20720232</v>
          </cell>
          <cell r="AA1478">
            <v>17211339</v>
          </cell>
          <cell r="AB1478">
            <v>16845346</v>
          </cell>
          <cell r="AC1478">
            <v>10783546</v>
          </cell>
          <cell r="AD1478">
            <v>1080620</v>
          </cell>
          <cell r="AE1478">
            <v>1801033.3333333333</v>
          </cell>
          <cell r="AF1478">
            <v>2161240</v>
          </cell>
          <cell r="AG1478">
            <v>2161240</v>
          </cell>
          <cell r="AH1478">
            <v>2161240</v>
          </cell>
          <cell r="AI1478">
            <v>2694115.5416666665</v>
          </cell>
          <cell r="AJ1478">
            <v>3759866.625</v>
          </cell>
          <cell r="AK1478">
            <v>4825617.708333333</v>
          </cell>
          <cell r="AL1478">
            <v>6221836.25</v>
          </cell>
          <cell r="AM1478">
            <v>7802318.375</v>
          </cell>
          <cell r="AN1478">
            <v>9221346.916666666</v>
          </cell>
          <cell r="AO1478">
            <v>10012344.083333334</v>
          </cell>
          <cell r="AQ1478">
            <v>36</v>
          </cell>
          <cell r="AR1478" t="str">
            <v>56</v>
          </cell>
        </row>
        <row r="1479">
          <cell r="R1479">
            <v>-152467</v>
          </cell>
          <cell r="S1479">
            <v>-152467</v>
          </cell>
          <cell r="T1479">
            <v>-152467</v>
          </cell>
          <cell r="U1479">
            <v>-152467</v>
          </cell>
          <cell r="V1479">
            <v>-152467</v>
          </cell>
          <cell r="W1479">
            <v>-152467</v>
          </cell>
          <cell r="X1479">
            <v>-152467</v>
          </cell>
          <cell r="Y1479">
            <v>-152467</v>
          </cell>
          <cell r="Z1479">
            <v>-152467</v>
          </cell>
          <cell r="AA1479">
            <v>-152467</v>
          </cell>
          <cell r="AB1479">
            <v>-152467</v>
          </cell>
          <cell r="AC1479">
            <v>-152467</v>
          </cell>
          <cell r="AD1479">
            <v>-152467</v>
          </cell>
          <cell r="AE1479">
            <v>-152467</v>
          </cell>
          <cell r="AF1479">
            <v>-152467</v>
          </cell>
          <cell r="AG1479">
            <v>-152467</v>
          </cell>
          <cell r="AH1479">
            <v>-152467</v>
          </cell>
          <cell r="AI1479">
            <v>-152467</v>
          </cell>
          <cell r="AJ1479">
            <v>-152467</v>
          </cell>
          <cell r="AK1479">
            <v>-152467</v>
          </cell>
          <cell r="AL1479">
            <v>-152467</v>
          </cell>
          <cell r="AM1479">
            <v>-152467</v>
          </cell>
          <cell r="AN1479">
            <v>-152467</v>
          </cell>
          <cell r="AO1479">
            <v>-152467</v>
          </cell>
          <cell r="AR1479" t="str">
            <v>17/20</v>
          </cell>
        </row>
        <row r="1480">
          <cell r="R1480">
            <v>1365117.79</v>
          </cell>
          <cell r="S1480">
            <v>1365117.79</v>
          </cell>
          <cell r="T1480">
            <v>1365117.79</v>
          </cell>
          <cell r="U1480">
            <v>1365117.79</v>
          </cell>
          <cell r="V1480">
            <v>1365117.79</v>
          </cell>
          <cell r="W1480">
            <v>1365117.79</v>
          </cell>
          <cell r="X1480">
            <v>1365117.79</v>
          </cell>
          <cell r="Y1480">
            <v>1365117.79</v>
          </cell>
          <cell r="Z1480">
            <v>1365117.79</v>
          </cell>
          <cell r="AA1480">
            <v>1365117.79</v>
          </cell>
          <cell r="AB1480">
            <v>1365117.79</v>
          </cell>
          <cell r="AC1480">
            <v>1365117.79</v>
          </cell>
          <cell r="AD1480">
            <v>1365117.7899999998</v>
          </cell>
          <cell r="AE1480">
            <v>1365117.7899999998</v>
          </cell>
          <cell r="AF1480">
            <v>1365117.7899999998</v>
          </cell>
          <cell r="AG1480">
            <v>1365117.7899999998</v>
          </cell>
          <cell r="AH1480">
            <v>1365117.7899999998</v>
          </cell>
          <cell r="AI1480">
            <v>1365117.7899999998</v>
          </cell>
          <cell r="AJ1480">
            <v>1365117.7899999998</v>
          </cell>
          <cell r="AK1480">
            <v>1365117.7899999998</v>
          </cell>
          <cell r="AL1480">
            <v>1365117.7899999998</v>
          </cell>
          <cell r="AM1480">
            <v>1365117.7899999998</v>
          </cell>
          <cell r="AN1480">
            <v>1365117.7899999998</v>
          </cell>
          <cell r="AO1480">
            <v>1365117.7899999998</v>
          </cell>
          <cell r="AR1480" t="str">
            <v>56</v>
          </cell>
        </row>
        <row r="1481">
          <cell r="R1481">
            <v>0</v>
          </cell>
          <cell r="S1481">
            <v>0</v>
          </cell>
          <cell r="T1481">
            <v>0</v>
          </cell>
          <cell r="U1481">
            <v>0</v>
          </cell>
          <cell r="V1481">
            <v>0</v>
          </cell>
          <cell r="W1481">
            <v>0</v>
          </cell>
          <cell r="X1481">
            <v>0</v>
          </cell>
          <cell r="Y1481">
            <v>0</v>
          </cell>
          <cell r="Z1481">
            <v>0</v>
          </cell>
          <cell r="AA1481">
            <v>0</v>
          </cell>
          <cell r="AB1481">
            <v>0</v>
          </cell>
          <cell r="AC1481">
            <v>0</v>
          </cell>
          <cell r="AD1481">
            <v>0</v>
          </cell>
          <cell r="AE1481">
            <v>0</v>
          </cell>
          <cell r="AF1481">
            <v>0</v>
          </cell>
          <cell r="AG1481">
            <v>0</v>
          </cell>
          <cell r="AH1481">
            <v>0</v>
          </cell>
          <cell r="AI1481">
            <v>0</v>
          </cell>
          <cell r="AJ1481">
            <v>0</v>
          </cell>
          <cell r="AK1481">
            <v>0</v>
          </cell>
          <cell r="AL1481">
            <v>0</v>
          </cell>
          <cell r="AM1481">
            <v>0</v>
          </cell>
          <cell r="AN1481">
            <v>0</v>
          </cell>
          <cell r="AO1481">
            <v>0</v>
          </cell>
          <cell r="AQ1481">
            <v>36</v>
          </cell>
          <cell r="AR1481" t="str">
            <v>56</v>
          </cell>
        </row>
        <row r="1482">
          <cell r="R1482">
            <v>0</v>
          </cell>
          <cell r="S1482">
            <v>0</v>
          </cell>
          <cell r="T1482">
            <v>0</v>
          </cell>
          <cell r="U1482">
            <v>0</v>
          </cell>
          <cell r="V1482">
            <v>0</v>
          </cell>
          <cell r="W1482">
            <v>0</v>
          </cell>
          <cell r="X1482">
            <v>0</v>
          </cell>
          <cell r="Y1482">
            <v>0</v>
          </cell>
          <cell r="Z1482">
            <v>0</v>
          </cell>
          <cell r="AA1482">
            <v>0</v>
          </cell>
          <cell r="AB1482">
            <v>0</v>
          </cell>
          <cell r="AC1482">
            <v>0</v>
          </cell>
          <cell r="AD1482">
            <v>0</v>
          </cell>
          <cell r="AE1482">
            <v>0</v>
          </cell>
          <cell r="AF1482">
            <v>0</v>
          </cell>
          <cell r="AG1482">
            <v>0</v>
          </cell>
          <cell r="AH1482">
            <v>0</v>
          </cell>
          <cell r="AI1482">
            <v>0</v>
          </cell>
          <cell r="AJ1482">
            <v>0</v>
          </cell>
          <cell r="AK1482">
            <v>0</v>
          </cell>
          <cell r="AL1482">
            <v>0</v>
          </cell>
          <cell r="AM1482">
            <v>0</v>
          </cell>
          <cell r="AN1482">
            <v>0</v>
          </cell>
          <cell r="AO1482">
            <v>0</v>
          </cell>
          <cell r="AR1482" t="str">
            <v>62</v>
          </cell>
        </row>
        <row r="1483">
          <cell r="R1483">
            <v>-477999.57</v>
          </cell>
          <cell r="S1483">
            <v>-477999.57</v>
          </cell>
          <cell r="T1483">
            <v>-477999.57</v>
          </cell>
          <cell r="U1483">
            <v>-477999.57</v>
          </cell>
          <cell r="V1483">
            <v>-477999.57</v>
          </cell>
          <cell r="W1483">
            <v>-477999.57</v>
          </cell>
          <cell r="X1483">
            <v>-477999.57</v>
          </cell>
          <cell r="Y1483">
            <v>-477999.57</v>
          </cell>
          <cell r="Z1483">
            <v>-477999.57</v>
          </cell>
          <cell r="AA1483">
            <v>-477999.57</v>
          </cell>
          <cell r="AB1483">
            <v>-477999.57</v>
          </cell>
          <cell r="AC1483">
            <v>-477999.57</v>
          </cell>
          <cell r="AD1483">
            <v>-477999.57000000007</v>
          </cell>
          <cell r="AE1483">
            <v>-477999.57000000007</v>
          </cell>
          <cell r="AF1483">
            <v>-477999.57000000007</v>
          </cell>
          <cell r="AG1483">
            <v>-477999.57000000007</v>
          </cell>
          <cell r="AH1483">
            <v>-477999.57000000007</v>
          </cell>
          <cell r="AI1483">
            <v>-477999.57000000007</v>
          </cell>
          <cell r="AJ1483">
            <v>-477999.57000000007</v>
          </cell>
          <cell r="AK1483">
            <v>-477999.57000000007</v>
          </cell>
          <cell r="AL1483">
            <v>-477999.57000000007</v>
          </cell>
          <cell r="AM1483">
            <v>-477999.57000000007</v>
          </cell>
          <cell r="AN1483">
            <v>-477999.57000000007</v>
          </cell>
          <cell r="AO1483">
            <v>-477999.57000000007</v>
          </cell>
          <cell r="AR1483" t="str">
            <v>56</v>
          </cell>
        </row>
        <row r="1484">
          <cell r="R1484">
            <v>-3665</v>
          </cell>
          <cell r="S1484">
            <v>-3665</v>
          </cell>
          <cell r="T1484">
            <v>-3665</v>
          </cell>
          <cell r="U1484">
            <v>-3665</v>
          </cell>
          <cell r="V1484">
            <v>-3665</v>
          </cell>
          <cell r="W1484">
            <v>-3665</v>
          </cell>
          <cell r="X1484">
            <v>-3665</v>
          </cell>
          <cell r="Y1484">
            <v>-3665</v>
          </cell>
          <cell r="Z1484">
            <v>-3665</v>
          </cell>
          <cell r="AA1484">
            <v>-3665</v>
          </cell>
          <cell r="AB1484">
            <v>-3665</v>
          </cell>
          <cell r="AC1484">
            <v>0</v>
          </cell>
          <cell r="AD1484">
            <v>-3665</v>
          </cell>
          <cell r="AE1484">
            <v>-3665</v>
          </cell>
          <cell r="AF1484">
            <v>-3665</v>
          </cell>
          <cell r="AG1484">
            <v>-3665</v>
          </cell>
          <cell r="AH1484">
            <v>-3665</v>
          </cell>
          <cell r="AI1484">
            <v>-3665</v>
          </cell>
          <cell r="AJ1484">
            <v>-3665</v>
          </cell>
          <cell r="AK1484">
            <v>-3665</v>
          </cell>
          <cell r="AL1484">
            <v>-3665</v>
          </cell>
          <cell r="AM1484">
            <v>-3665</v>
          </cell>
          <cell r="AN1484">
            <v>-3665</v>
          </cell>
          <cell r="AO1484">
            <v>-3512.2916666666665</v>
          </cell>
          <cell r="AR1484" t="str">
            <v>62</v>
          </cell>
        </row>
        <row r="1485">
          <cell r="R1485">
            <v>-6562000</v>
          </cell>
          <cell r="S1485">
            <v>-6439000</v>
          </cell>
          <cell r="T1485">
            <v>-6316000</v>
          </cell>
          <cell r="U1485">
            <v>-6193000</v>
          </cell>
          <cell r="V1485">
            <v>-6070000</v>
          </cell>
          <cell r="W1485">
            <v>-5947000</v>
          </cell>
          <cell r="X1485">
            <v>-5824000</v>
          </cell>
          <cell r="Y1485">
            <v>-5701000</v>
          </cell>
          <cell r="Z1485">
            <v>-5690481</v>
          </cell>
          <cell r="AA1485">
            <v>-5567481</v>
          </cell>
          <cell r="AB1485">
            <v>-5444481</v>
          </cell>
          <cell r="AC1485">
            <v>-5434481</v>
          </cell>
          <cell r="AD1485">
            <v>-7269625</v>
          </cell>
          <cell r="AE1485">
            <v>-7141791.666666667</v>
          </cell>
          <cell r="AF1485">
            <v>-7024208.333333333</v>
          </cell>
          <cell r="AG1485">
            <v>-6906625</v>
          </cell>
          <cell r="AH1485">
            <v>-6789041.666666667</v>
          </cell>
          <cell r="AI1485">
            <v>-6671458.333333333</v>
          </cell>
          <cell r="AJ1485">
            <v>-6553875</v>
          </cell>
          <cell r="AK1485">
            <v>-6436291.666666667</v>
          </cell>
          <cell r="AL1485">
            <v>-6320686.708333333</v>
          </cell>
          <cell r="AM1485">
            <v>-6207060.125</v>
          </cell>
          <cell r="AN1485">
            <v>-6093433.541666667</v>
          </cell>
          <cell r="AO1485">
            <v>-5984515.291666667</v>
          </cell>
          <cell r="AR1485" t="str">
            <v>56</v>
          </cell>
        </row>
        <row r="1486">
          <cell r="R1486">
            <v>-947000</v>
          </cell>
          <cell r="S1486">
            <v>-947000</v>
          </cell>
          <cell r="T1486">
            <v>-947000</v>
          </cell>
          <cell r="U1486">
            <v>-947000</v>
          </cell>
          <cell r="V1486">
            <v>-947000</v>
          </cell>
          <cell r="W1486">
            <v>-947000</v>
          </cell>
          <cell r="X1486">
            <v>-947000</v>
          </cell>
          <cell r="Y1486">
            <v>-947000</v>
          </cell>
          <cell r="Z1486">
            <v>-947000</v>
          </cell>
          <cell r="AA1486">
            <v>-947000</v>
          </cell>
          <cell r="AB1486">
            <v>-947000</v>
          </cell>
          <cell r="AC1486">
            <v>-947000</v>
          </cell>
          <cell r="AD1486">
            <v>-947000</v>
          </cell>
          <cell r="AE1486">
            <v>-947000</v>
          </cell>
          <cell r="AF1486">
            <v>-947000</v>
          </cell>
          <cell r="AG1486">
            <v>-947000</v>
          </cell>
          <cell r="AH1486">
            <v>-947000</v>
          </cell>
          <cell r="AI1486">
            <v>-947000</v>
          </cell>
          <cell r="AJ1486">
            <v>-947000</v>
          </cell>
          <cell r="AK1486">
            <v>-947000</v>
          </cell>
          <cell r="AL1486">
            <v>-947000</v>
          </cell>
          <cell r="AM1486">
            <v>-947000</v>
          </cell>
          <cell r="AN1486">
            <v>-947000</v>
          </cell>
          <cell r="AO1486">
            <v>-947000</v>
          </cell>
          <cell r="AR1486" t="str">
            <v>62</v>
          </cell>
        </row>
        <row r="1487">
          <cell r="R1487">
            <v>-4261226</v>
          </cell>
          <cell r="S1487">
            <v>-4226226</v>
          </cell>
          <cell r="T1487">
            <v>-4205226</v>
          </cell>
          <cell r="U1487">
            <v>-4184226</v>
          </cell>
          <cell r="V1487">
            <v>-4163226</v>
          </cell>
          <cell r="W1487">
            <v>-4142226</v>
          </cell>
          <cell r="X1487">
            <v>-4121226</v>
          </cell>
          <cell r="Y1487">
            <v>-4893226</v>
          </cell>
          <cell r="Z1487">
            <v>0</v>
          </cell>
          <cell r="AA1487">
            <v>0</v>
          </cell>
          <cell r="AB1487">
            <v>0</v>
          </cell>
          <cell r="AC1487">
            <v>0</v>
          </cell>
          <cell r="AD1487">
            <v>-4003751.4166666665</v>
          </cell>
          <cell r="AE1487">
            <v>-4168811.9166666665</v>
          </cell>
          <cell r="AF1487">
            <v>-4275705.75</v>
          </cell>
          <cell r="AG1487">
            <v>-4318224.583333333</v>
          </cell>
          <cell r="AH1487">
            <v>-4321410.083333333</v>
          </cell>
          <cell r="AI1487">
            <v>-4295095.583333333</v>
          </cell>
          <cell r="AJ1487">
            <v>-4272697.75</v>
          </cell>
          <cell r="AK1487">
            <v>-4281383.25</v>
          </cell>
          <cell r="AL1487">
            <v>-4117258.25</v>
          </cell>
          <cell r="AM1487">
            <v>-3751281.0833333335</v>
          </cell>
          <cell r="AN1487">
            <v>-3388220.5833333335</v>
          </cell>
          <cell r="AO1487">
            <v>-3028576.75</v>
          </cell>
          <cell r="AQ1487">
            <v>37</v>
          </cell>
          <cell r="AR1487" t="str">
            <v>56</v>
          </cell>
        </row>
        <row r="1488">
          <cell r="R1488">
            <v>0</v>
          </cell>
          <cell r="S1488">
            <v>0</v>
          </cell>
          <cell r="T1488">
            <v>0</v>
          </cell>
          <cell r="U1488">
            <v>0</v>
          </cell>
          <cell r="V1488">
            <v>0</v>
          </cell>
          <cell r="W1488">
            <v>0</v>
          </cell>
          <cell r="X1488">
            <v>0</v>
          </cell>
          <cell r="Y1488">
            <v>0</v>
          </cell>
          <cell r="Z1488">
            <v>0</v>
          </cell>
          <cell r="AA1488">
            <v>0</v>
          </cell>
          <cell r="AB1488">
            <v>0</v>
          </cell>
          <cell r="AC1488">
            <v>0</v>
          </cell>
          <cell r="AD1488">
            <v>0</v>
          </cell>
          <cell r="AE1488">
            <v>0</v>
          </cell>
          <cell r="AF1488">
            <v>0</v>
          </cell>
          <cell r="AG1488">
            <v>0</v>
          </cell>
          <cell r="AH1488">
            <v>0</v>
          </cell>
          <cell r="AI1488">
            <v>0</v>
          </cell>
          <cell r="AJ1488">
            <v>0</v>
          </cell>
          <cell r="AK1488">
            <v>0</v>
          </cell>
          <cell r="AL1488">
            <v>0</v>
          </cell>
          <cell r="AM1488">
            <v>0</v>
          </cell>
          <cell r="AN1488">
            <v>0</v>
          </cell>
          <cell r="AO1488">
            <v>0</v>
          </cell>
          <cell r="AR1488" t="str">
            <v>62</v>
          </cell>
        </row>
        <row r="1489">
          <cell r="R1489">
            <v>-3829000</v>
          </cell>
          <cell r="S1489">
            <v>-3829000</v>
          </cell>
          <cell r="T1489">
            <v>-3937000</v>
          </cell>
          <cell r="U1489">
            <v>-3937000</v>
          </cell>
          <cell r="V1489">
            <v>-3933000</v>
          </cell>
          <cell r="W1489">
            <v>-3931000</v>
          </cell>
          <cell r="X1489">
            <v>-3931000</v>
          </cell>
          <cell r="Y1489">
            <v>-3931000</v>
          </cell>
          <cell r="Z1489">
            <v>-3936000</v>
          </cell>
          <cell r="AA1489">
            <v>-3936000</v>
          </cell>
          <cell r="AB1489">
            <v>-3936000</v>
          </cell>
          <cell r="AC1489">
            <v>-3935000</v>
          </cell>
          <cell r="AD1489">
            <v>-455458.33333333331</v>
          </cell>
          <cell r="AE1489">
            <v>-774541.66666666663</v>
          </cell>
          <cell r="AF1489">
            <v>-1098125</v>
          </cell>
          <cell r="AG1489">
            <v>-1426208.3333333333</v>
          </cell>
          <cell r="AH1489">
            <v>-1754125</v>
          </cell>
          <cell r="AI1489">
            <v>-2081791.6666666667</v>
          </cell>
          <cell r="AJ1489">
            <v>-2409375</v>
          </cell>
          <cell r="AK1489">
            <v>-2736958.3333333335</v>
          </cell>
          <cell r="AL1489">
            <v>-3064750</v>
          </cell>
          <cell r="AM1489">
            <v>-3392750</v>
          </cell>
          <cell r="AN1489">
            <v>-3720750</v>
          </cell>
          <cell r="AO1489">
            <v>-3900750</v>
          </cell>
          <cell r="AR1489" t="str">
            <v>62</v>
          </cell>
        </row>
        <row r="1490">
          <cell r="R1490">
            <v>-48134.03</v>
          </cell>
          <cell r="S1490">
            <v>-42982.79</v>
          </cell>
          <cell r="T1490">
            <v>-37831.550000000003</v>
          </cell>
          <cell r="U1490">
            <v>-32680.31</v>
          </cell>
          <cell r="V1490">
            <v>-27529.07</v>
          </cell>
          <cell r="W1490">
            <v>-22377.83</v>
          </cell>
          <cell r="X1490">
            <v>-17226.59</v>
          </cell>
          <cell r="Y1490">
            <v>-12075.35</v>
          </cell>
          <cell r="Z1490">
            <v>-6924.11</v>
          </cell>
          <cell r="AA1490">
            <v>-6902.08</v>
          </cell>
          <cell r="AB1490">
            <v>-6880.05</v>
          </cell>
          <cell r="AC1490">
            <v>-6858.02</v>
          </cell>
          <cell r="AD1490">
            <v>-96019.256666666668</v>
          </cell>
          <cell r="AE1490">
            <v>-86888.847916666666</v>
          </cell>
          <cell r="AF1490">
            <v>-78288.99500000001</v>
          </cell>
          <cell r="AG1490">
            <v>-70219.697916666686</v>
          </cell>
          <cell r="AH1490">
            <v>-62680.956666666672</v>
          </cell>
          <cell r="AI1490">
            <v>-55672.771249999998</v>
          </cell>
          <cell r="AJ1490">
            <v>-49195.141666666663</v>
          </cell>
          <cell r="AK1490">
            <v>-43248.067916666667</v>
          </cell>
          <cell r="AL1490">
            <v>-37831.549999999996</v>
          </cell>
          <cell r="AM1490">
            <v>-32894.027083333334</v>
          </cell>
          <cell r="AN1490">
            <v>-28383.938333333339</v>
          </cell>
          <cell r="AO1490">
            <v>-24301.283749999999</v>
          </cell>
          <cell r="AR1490" t="str">
            <v>62</v>
          </cell>
        </row>
        <row r="1491">
          <cell r="R1491">
            <v>-53286</v>
          </cell>
          <cell r="S1491">
            <v>-53286</v>
          </cell>
          <cell r="T1491">
            <v>-52017</v>
          </cell>
          <cell r="U1491">
            <v>-52017</v>
          </cell>
          <cell r="V1491">
            <v>-52017</v>
          </cell>
          <cell r="W1491">
            <v>-50748</v>
          </cell>
          <cell r="X1491">
            <v>-50748</v>
          </cell>
          <cell r="Y1491">
            <v>-50748</v>
          </cell>
          <cell r="Z1491">
            <v>-49479</v>
          </cell>
          <cell r="AA1491">
            <v>-49479</v>
          </cell>
          <cell r="AB1491">
            <v>-49479</v>
          </cell>
          <cell r="AC1491">
            <v>-48210</v>
          </cell>
          <cell r="AD1491">
            <v>7563.25</v>
          </cell>
          <cell r="AE1491">
            <v>1768.0833333333333</v>
          </cell>
          <cell r="AF1491">
            <v>-3974.2083333333335</v>
          </cell>
          <cell r="AG1491">
            <v>-9663.625</v>
          </cell>
          <cell r="AH1491">
            <v>-15353.041666666666</v>
          </cell>
          <cell r="AI1491">
            <v>-20989.583333333332</v>
          </cell>
          <cell r="AJ1491">
            <v>-26573.25</v>
          </cell>
          <cell r="AK1491">
            <v>-32156.916666666668</v>
          </cell>
          <cell r="AL1491">
            <v>-37687.708333333336</v>
          </cell>
          <cell r="AM1491">
            <v>-43165.625</v>
          </cell>
          <cell r="AN1491">
            <v>-48643.541666666664</v>
          </cell>
          <cell r="AO1491">
            <v>-51171</v>
          </cell>
          <cell r="AR1491" t="str">
            <v>62</v>
          </cell>
        </row>
        <row r="1492">
          <cell r="R1492">
            <v>-132630689</v>
          </cell>
          <cell r="S1492">
            <v>-132630689</v>
          </cell>
          <cell r="T1492">
            <v>-130528689</v>
          </cell>
          <cell r="U1492">
            <v>-130528689</v>
          </cell>
          <cell r="V1492">
            <v>-130528689</v>
          </cell>
          <cell r="W1492">
            <v>-128228689</v>
          </cell>
          <cell r="X1492">
            <v>-128228689</v>
          </cell>
          <cell r="Y1492">
            <v>-128228689</v>
          </cell>
          <cell r="Z1492">
            <v>-125340689</v>
          </cell>
          <cell r="AA1492">
            <v>-125340689</v>
          </cell>
          <cell r="AB1492">
            <v>-125340689</v>
          </cell>
          <cell r="AC1492">
            <v>-116578689</v>
          </cell>
          <cell r="AD1492">
            <v>-152345439</v>
          </cell>
          <cell r="AE1492">
            <v>-149681605.66666666</v>
          </cell>
          <cell r="AF1492">
            <v>-147167147.33333334</v>
          </cell>
          <cell r="AG1492">
            <v>-144802064</v>
          </cell>
          <cell r="AH1492">
            <v>-142436980.66666666</v>
          </cell>
          <cell r="AI1492">
            <v>-140207105.66666666</v>
          </cell>
          <cell r="AJ1492">
            <v>-138112439</v>
          </cell>
          <cell r="AK1492">
            <v>-136017772.33333334</v>
          </cell>
          <cell r="AL1492">
            <v>-134005730.66666667</v>
          </cell>
          <cell r="AM1492">
            <v>-132076314</v>
          </cell>
          <cell r="AN1492">
            <v>-130146897.33333333</v>
          </cell>
          <cell r="AO1492">
            <v>-128513355.66666667</v>
          </cell>
          <cell r="AR1492" t="str">
            <v>62</v>
          </cell>
        </row>
        <row r="1493">
          <cell r="R1493">
            <v>0</v>
          </cell>
          <cell r="S1493">
            <v>0</v>
          </cell>
          <cell r="T1493">
            <v>0</v>
          </cell>
          <cell r="U1493">
            <v>0</v>
          </cell>
          <cell r="V1493">
            <v>0</v>
          </cell>
          <cell r="W1493">
            <v>-75000</v>
          </cell>
          <cell r="X1493">
            <v>-75000</v>
          </cell>
          <cell r="Y1493">
            <v>-75000</v>
          </cell>
          <cell r="Z1493">
            <v>-85000</v>
          </cell>
          <cell r="AA1493">
            <v>-85000</v>
          </cell>
          <cell r="AB1493">
            <v>-85000</v>
          </cell>
          <cell r="AC1493">
            <v>-437000</v>
          </cell>
          <cell r="AD1493">
            <v>0</v>
          </cell>
          <cell r="AE1493">
            <v>0</v>
          </cell>
          <cell r="AF1493">
            <v>0</v>
          </cell>
          <cell r="AG1493">
            <v>0</v>
          </cell>
          <cell r="AH1493">
            <v>0</v>
          </cell>
          <cell r="AI1493">
            <v>-3125</v>
          </cell>
          <cell r="AJ1493">
            <v>-9375</v>
          </cell>
          <cell r="AK1493">
            <v>-15625</v>
          </cell>
          <cell r="AL1493">
            <v>-22291.666666666668</v>
          </cell>
          <cell r="AM1493">
            <v>-29375</v>
          </cell>
          <cell r="AN1493">
            <v>-36458.333333333336</v>
          </cell>
          <cell r="AO1493">
            <v>-58208.333333333336</v>
          </cell>
          <cell r="AR1493" t="str">
            <v>17</v>
          </cell>
        </row>
        <row r="1494">
          <cell r="R1494">
            <v>546000</v>
          </cell>
          <cell r="S1494">
            <v>546000</v>
          </cell>
          <cell r="T1494">
            <v>545000</v>
          </cell>
          <cell r="U1494">
            <v>545000</v>
          </cell>
          <cell r="V1494">
            <v>545000</v>
          </cell>
          <cell r="W1494">
            <v>545000</v>
          </cell>
          <cell r="X1494">
            <v>545000</v>
          </cell>
          <cell r="Y1494">
            <v>545000</v>
          </cell>
          <cell r="Z1494">
            <v>425000</v>
          </cell>
          <cell r="AA1494">
            <v>425000</v>
          </cell>
          <cell r="AB1494">
            <v>425000</v>
          </cell>
          <cell r="AC1494">
            <v>529000</v>
          </cell>
          <cell r="AD1494">
            <v>202125</v>
          </cell>
          <cell r="AE1494">
            <v>254041.66666666666</v>
          </cell>
          <cell r="AF1494">
            <v>304583.33333333331</v>
          </cell>
          <cell r="AG1494">
            <v>353750</v>
          </cell>
          <cell r="AH1494">
            <v>402916.66666666669</v>
          </cell>
          <cell r="AI1494">
            <v>439125</v>
          </cell>
          <cell r="AJ1494">
            <v>462375</v>
          </cell>
          <cell r="AK1494">
            <v>485625</v>
          </cell>
          <cell r="AL1494">
            <v>500250</v>
          </cell>
          <cell r="AM1494">
            <v>506250</v>
          </cell>
          <cell r="AN1494">
            <v>512250</v>
          </cell>
          <cell r="AO1494">
            <v>514541.66666666669</v>
          </cell>
          <cell r="AR1494" t="str">
            <v>62</v>
          </cell>
        </row>
        <row r="1495">
          <cell r="R1495">
            <v>0</v>
          </cell>
          <cell r="S1495">
            <v>0</v>
          </cell>
          <cell r="T1495">
            <v>0</v>
          </cell>
          <cell r="U1495">
            <v>0</v>
          </cell>
          <cell r="V1495">
            <v>0</v>
          </cell>
          <cell r="W1495">
            <v>0</v>
          </cell>
          <cell r="X1495">
            <v>0</v>
          </cell>
          <cell r="Y1495">
            <v>0</v>
          </cell>
          <cell r="Z1495">
            <v>0</v>
          </cell>
          <cell r="AA1495">
            <v>0</v>
          </cell>
          <cell r="AB1495">
            <v>0</v>
          </cell>
          <cell r="AC1495">
            <v>0</v>
          </cell>
          <cell r="AD1495">
            <v>0</v>
          </cell>
          <cell r="AE1495">
            <v>0</v>
          </cell>
          <cell r="AF1495">
            <v>0</v>
          </cell>
          <cell r="AG1495">
            <v>0</v>
          </cell>
          <cell r="AH1495">
            <v>0</v>
          </cell>
          <cell r="AI1495">
            <v>0</v>
          </cell>
          <cell r="AJ1495">
            <v>0</v>
          </cell>
          <cell r="AK1495">
            <v>0</v>
          </cell>
          <cell r="AL1495">
            <v>0</v>
          </cell>
          <cell r="AM1495">
            <v>0</v>
          </cell>
          <cell r="AN1495">
            <v>0</v>
          </cell>
          <cell r="AO1495">
            <v>0</v>
          </cell>
          <cell r="AR1495" t="str">
            <v>62</v>
          </cell>
        </row>
        <row r="1496">
          <cell r="R1496">
            <v>-2754000</v>
          </cell>
          <cell r="S1496">
            <v>-2579000</v>
          </cell>
          <cell r="T1496">
            <v>-2404000</v>
          </cell>
          <cell r="U1496">
            <v>-2229000</v>
          </cell>
          <cell r="V1496">
            <v>-2054000</v>
          </cell>
          <cell r="W1496">
            <v>-1879000</v>
          </cell>
          <cell r="X1496">
            <v>-1704000</v>
          </cell>
          <cell r="Y1496">
            <v>-1529000</v>
          </cell>
          <cell r="Z1496">
            <v>-1354000</v>
          </cell>
          <cell r="AA1496">
            <v>-1179000</v>
          </cell>
          <cell r="AB1496">
            <v>-1004000</v>
          </cell>
          <cell r="AC1496">
            <v>-829000</v>
          </cell>
          <cell r="AD1496">
            <v>-3804000</v>
          </cell>
          <cell r="AE1496">
            <v>-3629000</v>
          </cell>
          <cell r="AF1496">
            <v>-3454000</v>
          </cell>
          <cell r="AG1496">
            <v>-3279000</v>
          </cell>
          <cell r="AH1496">
            <v>-3104000</v>
          </cell>
          <cell r="AI1496">
            <v>-2929000</v>
          </cell>
          <cell r="AJ1496">
            <v>-2754000</v>
          </cell>
          <cell r="AK1496">
            <v>-2579000</v>
          </cell>
          <cell r="AL1496">
            <v>-2404000</v>
          </cell>
          <cell r="AM1496">
            <v>-2229000</v>
          </cell>
          <cell r="AN1496">
            <v>-2054000</v>
          </cell>
          <cell r="AO1496">
            <v>-1879000</v>
          </cell>
          <cell r="AR1496" t="str">
            <v>62</v>
          </cell>
        </row>
        <row r="1497">
          <cell r="R1497">
            <v>-1673000</v>
          </cell>
          <cell r="S1497">
            <v>-1673000</v>
          </cell>
          <cell r="T1497">
            <v>-1673000</v>
          </cell>
          <cell r="U1497">
            <v>-1673000</v>
          </cell>
          <cell r="V1497">
            <v>-1673000</v>
          </cell>
          <cell r="W1497">
            <v>-1673000</v>
          </cell>
          <cell r="X1497">
            <v>-1673000</v>
          </cell>
          <cell r="Y1497">
            <v>-1673000</v>
          </cell>
          <cell r="Z1497">
            <v>-1673000</v>
          </cell>
          <cell r="AA1497">
            <v>-1673000</v>
          </cell>
          <cell r="AB1497">
            <v>-1673000</v>
          </cell>
          <cell r="AC1497">
            <v>-1673000</v>
          </cell>
          <cell r="AD1497">
            <v>-1673000</v>
          </cell>
          <cell r="AE1497">
            <v>-1673000</v>
          </cell>
          <cell r="AF1497">
            <v>-1673000</v>
          </cell>
          <cell r="AG1497">
            <v>-1673000</v>
          </cell>
          <cell r="AH1497">
            <v>-1673000</v>
          </cell>
          <cell r="AI1497">
            <v>-1673000</v>
          </cell>
          <cell r="AJ1497">
            <v>-1673000</v>
          </cell>
          <cell r="AK1497">
            <v>-1673000</v>
          </cell>
          <cell r="AL1497">
            <v>-1673000</v>
          </cell>
          <cell r="AM1497">
            <v>-1673000</v>
          </cell>
          <cell r="AN1497">
            <v>-1673000</v>
          </cell>
          <cell r="AO1497">
            <v>-1673000</v>
          </cell>
          <cell r="AR1497" t="str">
            <v>62</v>
          </cell>
        </row>
        <row r="1498">
          <cell r="R1498">
            <v>0</v>
          </cell>
          <cell r="S1498">
            <v>0</v>
          </cell>
          <cell r="T1498">
            <v>0</v>
          </cell>
          <cell r="U1498">
            <v>0</v>
          </cell>
          <cell r="V1498">
            <v>0</v>
          </cell>
          <cell r="W1498">
            <v>0</v>
          </cell>
          <cell r="X1498">
            <v>0</v>
          </cell>
          <cell r="Y1498">
            <v>0</v>
          </cell>
          <cell r="Z1498">
            <v>0</v>
          </cell>
          <cell r="AA1498">
            <v>0</v>
          </cell>
          <cell r="AB1498">
            <v>0</v>
          </cell>
          <cell r="AC1498">
            <v>0</v>
          </cell>
          <cell r="AD1498">
            <v>0</v>
          </cell>
          <cell r="AE1498">
            <v>0</v>
          </cell>
          <cell r="AF1498">
            <v>0</v>
          </cell>
          <cell r="AG1498">
            <v>0</v>
          </cell>
          <cell r="AH1498">
            <v>0</v>
          </cell>
          <cell r="AI1498">
            <v>0</v>
          </cell>
          <cell r="AJ1498">
            <v>0</v>
          </cell>
          <cell r="AK1498">
            <v>0</v>
          </cell>
          <cell r="AL1498">
            <v>0</v>
          </cell>
          <cell r="AM1498">
            <v>0</v>
          </cell>
          <cell r="AN1498">
            <v>0</v>
          </cell>
          <cell r="AO1498">
            <v>0</v>
          </cell>
          <cell r="AR1498" t="str">
            <v>62</v>
          </cell>
        </row>
        <row r="1499">
          <cell r="R1499">
            <v>-15109956</v>
          </cell>
          <cell r="S1499">
            <v>-15015956</v>
          </cell>
          <cell r="T1499">
            <v>-14921956</v>
          </cell>
          <cell r="U1499">
            <v>-14827956</v>
          </cell>
          <cell r="V1499">
            <v>-14733956</v>
          </cell>
          <cell r="W1499">
            <v>-14640956</v>
          </cell>
          <cell r="X1499">
            <v>-14546956</v>
          </cell>
          <cell r="Y1499">
            <v>-14452956</v>
          </cell>
          <cell r="Z1499">
            <v>-14358956</v>
          </cell>
          <cell r="AA1499">
            <v>-14264956</v>
          </cell>
          <cell r="AB1499">
            <v>-14171956</v>
          </cell>
          <cell r="AC1499">
            <v>-14077738</v>
          </cell>
          <cell r="AD1499">
            <v>-15673146.75</v>
          </cell>
          <cell r="AE1499">
            <v>-15579295.25</v>
          </cell>
          <cell r="AF1499">
            <v>-15485443.75</v>
          </cell>
          <cell r="AG1499">
            <v>-15391592.25</v>
          </cell>
          <cell r="AH1499">
            <v>-15297740.75</v>
          </cell>
          <cell r="AI1499">
            <v>-15203889.25</v>
          </cell>
          <cell r="AJ1499">
            <v>-15109996.083333334</v>
          </cell>
          <cell r="AK1499">
            <v>-15016019.583333334</v>
          </cell>
          <cell r="AL1499">
            <v>-14922084.75</v>
          </cell>
          <cell r="AM1499">
            <v>-14828233.25</v>
          </cell>
          <cell r="AN1499">
            <v>-14734423.416666666</v>
          </cell>
          <cell r="AO1499">
            <v>-14640613.583333334</v>
          </cell>
          <cell r="AR1499" t="str">
            <v>62</v>
          </cell>
        </row>
        <row r="1500">
          <cell r="R1500">
            <v>-43839000</v>
          </cell>
          <cell r="S1500">
            <v>-43839000</v>
          </cell>
          <cell r="T1500">
            <v>-43839000</v>
          </cell>
          <cell r="U1500">
            <v>-43839000</v>
          </cell>
          <cell r="V1500">
            <v>-43839000</v>
          </cell>
          <cell r="W1500">
            <v>-43839000</v>
          </cell>
          <cell r="X1500">
            <v>-43839000</v>
          </cell>
          <cell r="Y1500">
            <v>-43839000</v>
          </cell>
          <cell r="Z1500">
            <v>-43839000</v>
          </cell>
          <cell r="AA1500">
            <v>-43839000</v>
          </cell>
          <cell r="AB1500">
            <v>-43839000</v>
          </cell>
          <cell r="AC1500">
            <v>-43839000</v>
          </cell>
          <cell r="AD1500">
            <v>-39561541.666666664</v>
          </cell>
          <cell r="AE1500">
            <v>-40250583.333333336</v>
          </cell>
          <cell r="AF1500">
            <v>-40915458.333333336</v>
          </cell>
          <cell r="AG1500">
            <v>-41554541.666666664</v>
          </cell>
          <cell r="AH1500">
            <v>-42166833.333333336</v>
          </cell>
          <cell r="AI1500">
            <v>-42639916.666666664</v>
          </cell>
          <cell r="AJ1500">
            <v>-42937791.666666664</v>
          </cell>
          <cell r="AK1500">
            <v>-43173583.333333336</v>
          </cell>
          <cell r="AL1500">
            <v>-43389916.666666664</v>
          </cell>
          <cell r="AM1500">
            <v>-43588166.666666664</v>
          </cell>
          <cell r="AN1500">
            <v>-43759875</v>
          </cell>
          <cell r="AO1500">
            <v>-43839000</v>
          </cell>
          <cell r="AR1500" t="str">
            <v>17</v>
          </cell>
          <cell r="AS1500" t="str">
            <v>10</v>
          </cell>
        </row>
        <row r="1501">
          <cell r="R1501">
            <v>-12256000</v>
          </cell>
          <cell r="S1501">
            <v>-12256000</v>
          </cell>
          <cell r="T1501">
            <v>-12027000</v>
          </cell>
          <cell r="U1501">
            <v>-11954000</v>
          </cell>
          <cell r="V1501">
            <v>-11881000</v>
          </cell>
          <cell r="W1501">
            <v>-11808000</v>
          </cell>
          <cell r="X1501">
            <v>-11735000</v>
          </cell>
          <cell r="Y1501">
            <v>-11662000</v>
          </cell>
          <cell r="Z1501">
            <v>-11589000</v>
          </cell>
          <cell r="AA1501">
            <v>-11516000</v>
          </cell>
          <cell r="AB1501">
            <v>-11443000</v>
          </cell>
          <cell r="AC1501">
            <v>-11371000</v>
          </cell>
          <cell r="AD1501">
            <v>-13222833.333333334</v>
          </cell>
          <cell r="AE1501">
            <v>-13107458.333333334</v>
          </cell>
          <cell r="AF1501">
            <v>-12987458.333333334</v>
          </cell>
          <cell r="AG1501">
            <v>-12859791.666666666</v>
          </cell>
          <cell r="AH1501">
            <v>-12730958.333333334</v>
          </cell>
          <cell r="AI1501">
            <v>-12600958.333333334</v>
          </cell>
          <cell r="AJ1501">
            <v>-12469791.666666666</v>
          </cell>
          <cell r="AK1501">
            <v>-12337458.333333334</v>
          </cell>
          <cell r="AL1501">
            <v>-12203958.333333334</v>
          </cell>
          <cell r="AM1501">
            <v>-12069291.666666666</v>
          </cell>
          <cell r="AN1501">
            <v>-11933458.333333334</v>
          </cell>
          <cell r="AO1501">
            <v>-11828375</v>
          </cell>
          <cell r="AQ1501" t="str">
            <v>37a</v>
          </cell>
          <cell r="AR1501" t="str">
            <v>62</v>
          </cell>
        </row>
        <row r="1502">
          <cell r="R1502">
            <v>1332692</v>
          </cell>
          <cell r="S1502">
            <v>1332692</v>
          </cell>
          <cell r="T1502">
            <v>1332692</v>
          </cell>
          <cell r="U1502">
            <v>1332692</v>
          </cell>
          <cell r="V1502">
            <v>1332692</v>
          </cell>
          <cell r="W1502">
            <v>1332692</v>
          </cell>
          <cell r="X1502">
            <v>1332692</v>
          </cell>
          <cell r="Y1502">
            <v>1332692</v>
          </cell>
          <cell r="Z1502">
            <v>1332692</v>
          </cell>
          <cell r="AA1502">
            <v>1332692</v>
          </cell>
          <cell r="AB1502">
            <v>1332692</v>
          </cell>
          <cell r="AC1502">
            <v>1332692</v>
          </cell>
          <cell r="AD1502">
            <v>1332692</v>
          </cell>
          <cell r="AE1502">
            <v>1332692</v>
          </cell>
          <cell r="AF1502">
            <v>1332692</v>
          </cell>
          <cell r="AG1502">
            <v>1332692</v>
          </cell>
          <cell r="AH1502">
            <v>1332692</v>
          </cell>
          <cell r="AI1502">
            <v>1332692</v>
          </cell>
          <cell r="AJ1502">
            <v>1332692</v>
          </cell>
          <cell r="AK1502">
            <v>1332692</v>
          </cell>
          <cell r="AL1502">
            <v>1332692</v>
          </cell>
          <cell r="AM1502">
            <v>1332692</v>
          </cell>
          <cell r="AN1502">
            <v>1332692</v>
          </cell>
          <cell r="AO1502">
            <v>1332692</v>
          </cell>
        </row>
        <row r="1503">
          <cell r="R1503">
            <v>-3452000</v>
          </cell>
          <cell r="S1503">
            <v>-3401000</v>
          </cell>
          <cell r="T1503">
            <v>-2692000</v>
          </cell>
          <cell r="U1503">
            <v>-2641000</v>
          </cell>
          <cell r="V1503">
            <v>-2590000</v>
          </cell>
          <cell r="W1503">
            <v>-2539000</v>
          </cell>
          <cell r="X1503">
            <v>-2488000</v>
          </cell>
          <cell r="Y1503">
            <v>-2437000</v>
          </cell>
          <cell r="Z1503">
            <v>-2387000</v>
          </cell>
          <cell r="AA1503">
            <v>-2337000</v>
          </cell>
          <cell r="AB1503">
            <v>-2286000</v>
          </cell>
          <cell r="AC1503">
            <v>-2235000</v>
          </cell>
          <cell r="AD1503">
            <v>-3812125</v>
          </cell>
          <cell r="AE1503">
            <v>-3757250</v>
          </cell>
          <cell r="AF1503">
            <v>-3674708.3333333335</v>
          </cell>
          <cell r="AG1503">
            <v>-3564500</v>
          </cell>
          <cell r="AH1503">
            <v>-3454041.6666666665</v>
          </cell>
          <cell r="AI1503">
            <v>-3343291.6666666665</v>
          </cell>
          <cell r="AJ1503">
            <v>-3232208.3333333335</v>
          </cell>
          <cell r="AK1503">
            <v>-3120791.6666666665</v>
          </cell>
          <cell r="AL1503">
            <v>-3009166.6666666665</v>
          </cell>
          <cell r="AM1503">
            <v>-2897416.6666666665</v>
          </cell>
          <cell r="AN1503">
            <v>-2785458.3333333335</v>
          </cell>
          <cell r="AO1503">
            <v>-2676583.3333333335</v>
          </cell>
          <cell r="AQ1503" t="str">
            <v>37b</v>
          </cell>
          <cell r="AR1503" t="str">
            <v>62</v>
          </cell>
        </row>
        <row r="1504">
          <cell r="R1504">
            <v>5635154.54</v>
          </cell>
          <cell r="S1504">
            <v>5635154.54</v>
          </cell>
          <cell r="T1504">
            <v>5635154.54</v>
          </cell>
          <cell r="U1504">
            <v>5635154.54</v>
          </cell>
          <cell r="V1504">
            <v>5635154.54</v>
          </cell>
          <cell r="W1504">
            <v>5635154.54</v>
          </cell>
          <cell r="X1504">
            <v>5635154.54</v>
          </cell>
          <cell r="Y1504">
            <v>5635154.54</v>
          </cell>
          <cell r="Z1504">
            <v>5635154.54</v>
          </cell>
          <cell r="AA1504">
            <v>5635154.54</v>
          </cell>
          <cell r="AB1504">
            <v>5635154.54</v>
          </cell>
          <cell r="AC1504">
            <v>5635154.54</v>
          </cell>
          <cell r="AD1504">
            <v>5635154.54</v>
          </cell>
          <cell r="AE1504">
            <v>5635154.54</v>
          </cell>
          <cell r="AF1504">
            <v>5635154.54</v>
          </cell>
          <cell r="AG1504">
            <v>5635154.54</v>
          </cell>
          <cell r="AH1504">
            <v>5635154.54</v>
          </cell>
          <cell r="AI1504">
            <v>5635154.54</v>
          </cell>
          <cell r="AJ1504">
            <v>5635154.54</v>
          </cell>
          <cell r="AK1504">
            <v>5635154.54</v>
          </cell>
          <cell r="AL1504">
            <v>5635154.54</v>
          </cell>
          <cell r="AM1504">
            <v>5635154.54</v>
          </cell>
          <cell r="AN1504">
            <v>5635154.54</v>
          </cell>
          <cell r="AO1504">
            <v>5635154.54</v>
          </cell>
        </row>
        <row r="1505">
          <cell r="R1505">
            <v>-10997000</v>
          </cell>
          <cell r="S1505">
            <v>-10995000</v>
          </cell>
          <cell r="T1505">
            <v>-11041000</v>
          </cell>
          <cell r="U1505">
            <v>-11060000</v>
          </cell>
          <cell r="V1505">
            <v>-11107000</v>
          </cell>
          <cell r="W1505">
            <v>-11051000</v>
          </cell>
          <cell r="X1505">
            <v>-10991000</v>
          </cell>
          <cell r="Y1505">
            <v>-10847000</v>
          </cell>
          <cell r="Z1505">
            <v>-10796000</v>
          </cell>
          <cell r="AA1505">
            <v>-10735000</v>
          </cell>
          <cell r="AB1505">
            <v>-10689000</v>
          </cell>
          <cell r="AC1505">
            <v>-10704000</v>
          </cell>
          <cell r="AD1505">
            <v>-10581541.666666666</v>
          </cell>
          <cell r="AE1505">
            <v>-10641000</v>
          </cell>
          <cell r="AF1505">
            <v>-10684833.333333334</v>
          </cell>
          <cell r="AG1505">
            <v>-10735500</v>
          </cell>
          <cell r="AH1505">
            <v>-10797291.666666666</v>
          </cell>
          <cell r="AI1505">
            <v>-10855375</v>
          </cell>
          <cell r="AJ1505">
            <v>-10905958.333333334</v>
          </cell>
          <cell r="AK1505">
            <v>-10941875</v>
          </cell>
          <cell r="AL1505">
            <v>-10960250</v>
          </cell>
          <cell r="AM1505">
            <v>-10961166.666666666</v>
          </cell>
          <cell r="AN1505">
            <v>-10947875</v>
          </cell>
          <cell r="AO1505">
            <v>-10928458.333333334</v>
          </cell>
          <cell r="AR1505" t="str">
            <v>56</v>
          </cell>
        </row>
        <row r="1506">
          <cell r="R1506">
            <v>376</v>
          </cell>
          <cell r="S1506">
            <v>-162</v>
          </cell>
          <cell r="T1506">
            <v>-7289410</v>
          </cell>
          <cell r="U1506">
            <v>-7287620</v>
          </cell>
          <cell r="V1506">
            <v>-7286283</v>
          </cell>
          <cell r="W1506">
            <v>-3726501</v>
          </cell>
          <cell r="X1506">
            <v>-3504191</v>
          </cell>
          <cell r="Y1506">
            <v>-3216898</v>
          </cell>
          <cell r="Z1506">
            <v>-8032795</v>
          </cell>
          <cell r="AA1506">
            <v>-4202112</v>
          </cell>
          <cell r="AB1506">
            <v>-3832422</v>
          </cell>
          <cell r="AC1506">
            <v>-650551</v>
          </cell>
          <cell r="AD1506">
            <v>-67728.5</v>
          </cell>
          <cell r="AE1506">
            <v>-68888.958333333328</v>
          </cell>
          <cell r="AF1506">
            <v>-364601.41666666669</v>
          </cell>
          <cell r="AG1506">
            <v>-956773.70833333337</v>
          </cell>
          <cell r="AH1506">
            <v>-1551737.2083333333</v>
          </cell>
          <cell r="AI1506">
            <v>-1995954.625</v>
          </cell>
          <cell r="AJ1506">
            <v>-2280380.375</v>
          </cell>
          <cell r="AK1506">
            <v>-2544335.9166666665</v>
          </cell>
          <cell r="AL1506">
            <v>-3008812.125</v>
          </cell>
          <cell r="AM1506">
            <v>-3525591.25</v>
          </cell>
          <cell r="AN1506">
            <v>-3867507.1666666665</v>
          </cell>
          <cell r="AO1506">
            <v>-4058571.1666666665</v>
          </cell>
          <cell r="AR1506" t="str">
            <v>62</v>
          </cell>
        </row>
        <row r="1507">
          <cell r="R1507">
            <v>0</v>
          </cell>
          <cell r="S1507">
            <v>0</v>
          </cell>
          <cell r="T1507">
            <v>0</v>
          </cell>
          <cell r="U1507">
            <v>0</v>
          </cell>
          <cell r="V1507">
            <v>0</v>
          </cell>
          <cell r="W1507">
            <v>0</v>
          </cell>
          <cell r="X1507">
            <v>0</v>
          </cell>
          <cell r="Y1507">
            <v>0</v>
          </cell>
          <cell r="Z1507">
            <v>0</v>
          </cell>
          <cell r="AA1507">
            <v>0</v>
          </cell>
          <cell r="AB1507">
            <v>0</v>
          </cell>
          <cell r="AC1507">
            <v>0</v>
          </cell>
          <cell r="AD1507">
            <v>0</v>
          </cell>
          <cell r="AE1507">
            <v>0</v>
          </cell>
          <cell r="AF1507">
            <v>0</v>
          </cell>
          <cell r="AG1507">
            <v>0</v>
          </cell>
          <cell r="AH1507">
            <v>0</v>
          </cell>
          <cell r="AI1507">
            <v>0</v>
          </cell>
          <cell r="AJ1507">
            <v>0</v>
          </cell>
          <cell r="AK1507">
            <v>0</v>
          </cell>
          <cell r="AL1507">
            <v>0</v>
          </cell>
          <cell r="AM1507">
            <v>0</v>
          </cell>
          <cell r="AN1507">
            <v>0</v>
          </cell>
          <cell r="AO1507">
            <v>0</v>
          </cell>
          <cell r="AR1507" t="str">
            <v>62</v>
          </cell>
        </row>
        <row r="1508">
          <cell r="R1508">
            <v>-33312000</v>
          </cell>
          <cell r="S1508">
            <v>-33312000</v>
          </cell>
          <cell r="T1508">
            <v>-33312000</v>
          </cell>
          <cell r="U1508">
            <v>-33312000</v>
          </cell>
          <cell r="V1508">
            <v>-33312000</v>
          </cell>
          <cell r="W1508">
            <v>-33312000</v>
          </cell>
          <cell r="X1508">
            <v>-33312000</v>
          </cell>
          <cell r="Y1508">
            <v>-33312000</v>
          </cell>
          <cell r="Z1508">
            <v>0</v>
          </cell>
          <cell r="AA1508">
            <v>0</v>
          </cell>
          <cell r="AB1508">
            <v>0</v>
          </cell>
          <cell r="AC1508">
            <v>0</v>
          </cell>
          <cell r="AD1508">
            <v>-33329708.333333332</v>
          </cell>
          <cell r="AE1508">
            <v>-33319083.333333332</v>
          </cell>
          <cell r="AF1508">
            <v>-33312000</v>
          </cell>
          <cell r="AG1508">
            <v>-33312000</v>
          </cell>
          <cell r="AH1508">
            <v>-33312000</v>
          </cell>
          <cell r="AI1508">
            <v>-33312000</v>
          </cell>
          <cell r="AJ1508">
            <v>-33312000</v>
          </cell>
          <cell r="AK1508">
            <v>-33312000</v>
          </cell>
          <cell r="AL1508">
            <v>-31924000</v>
          </cell>
          <cell r="AM1508">
            <v>-29148000</v>
          </cell>
          <cell r="AN1508">
            <v>-26372000</v>
          </cell>
          <cell r="AO1508">
            <v>-23596000</v>
          </cell>
          <cell r="AR1508" t="str">
            <v>56</v>
          </cell>
        </row>
        <row r="1509">
          <cell r="R1509">
            <v>-1769000</v>
          </cell>
          <cell r="S1509">
            <v>-4356000</v>
          </cell>
          <cell r="T1509">
            <v>-6117000</v>
          </cell>
          <cell r="U1509">
            <v>-7367000</v>
          </cell>
          <cell r="V1509">
            <v>0</v>
          </cell>
          <cell r="W1509">
            <v>-745000</v>
          </cell>
          <cell r="X1509">
            <v>-745000</v>
          </cell>
          <cell r="Y1509">
            <v>-745000</v>
          </cell>
          <cell r="Z1509">
            <v>-745000</v>
          </cell>
          <cell r="AA1509">
            <v>-745000</v>
          </cell>
          <cell r="AB1509">
            <v>-745000</v>
          </cell>
          <cell r="AC1509">
            <v>-719000</v>
          </cell>
          <cell r="AD1509">
            <v>-534791.66666666663</v>
          </cell>
          <cell r="AE1509">
            <v>-790000</v>
          </cell>
          <cell r="AF1509">
            <v>-1226375</v>
          </cell>
          <cell r="AG1509">
            <v>-1788208.3333333333</v>
          </cell>
          <cell r="AH1509">
            <v>-2095166.6666666667</v>
          </cell>
          <cell r="AI1509">
            <v>-2126208.3333333335</v>
          </cell>
          <cell r="AJ1509">
            <v>-2188291.6666666665</v>
          </cell>
          <cell r="AK1509">
            <v>-2250375</v>
          </cell>
          <cell r="AL1509">
            <v>-2252875</v>
          </cell>
          <cell r="AM1509">
            <v>-2195791.6666666665</v>
          </cell>
          <cell r="AN1509">
            <v>-2138708.3333333335</v>
          </cell>
          <cell r="AO1509">
            <v>-2088333.3333333333</v>
          </cell>
          <cell r="AR1509" t="str">
            <v>57</v>
          </cell>
        </row>
        <row r="1510">
          <cell r="R1510">
            <v>-70915653</v>
          </cell>
          <cell r="S1510">
            <v>-70997653</v>
          </cell>
          <cell r="T1510">
            <v>-71079653</v>
          </cell>
          <cell r="U1510">
            <v>-71161653</v>
          </cell>
          <cell r="V1510">
            <v>-71243653</v>
          </cell>
          <cell r="W1510">
            <v>-71325653</v>
          </cell>
          <cell r="X1510">
            <v>-71407653</v>
          </cell>
          <cell r="Y1510">
            <v>-71489653</v>
          </cell>
          <cell r="Z1510">
            <v>0</v>
          </cell>
          <cell r="AA1510">
            <v>0</v>
          </cell>
          <cell r="AB1510">
            <v>0</v>
          </cell>
          <cell r="AC1510">
            <v>0</v>
          </cell>
          <cell r="AD1510">
            <v>-73826819.666666672</v>
          </cell>
          <cell r="AE1510">
            <v>-73721569.666666672</v>
          </cell>
          <cell r="AF1510">
            <v>-73550236.333333328</v>
          </cell>
          <cell r="AG1510">
            <v>-73288528</v>
          </cell>
          <cell r="AH1510">
            <v>-72985069.666666672</v>
          </cell>
          <cell r="AI1510">
            <v>-72639861.333333328</v>
          </cell>
          <cell r="AJ1510">
            <v>-72252903</v>
          </cell>
          <cell r="AK1510">
            <v>-71824194.666666672</v>
          </cell>
          <cell r="AL1510">
            <v>-68575875.791666672</v>
          </cell>
          <cell r="AM1510">
            <v>-62514321.375</v>
          </cell>
          <cell r="AN1510">
            <v>-56423766.958333336</v>
          </cell>
          <cell r="AO1510">
            <v>-50419837.541666664</v>
          </cell>
          <cell r="AR1510" t="str">
            <v>56</v>
          </cell>
        </row>
        <row r="1511">
          <cell r="R1511">
            <v>0</v>
          </cell>
          <cell r="S1511">
            <v>0</v>
          </cell>
          <cell r="T1511">
            <v>0</v>
          </cell>
          <cell r="U1511">
            <v>0</v>
          </cell>
          <cell r="V1511">
            <v>0</v>
          </cell>
          <cell r="W1511">
            <v>0</v>
          </cell>
          <cell r="X1511">
            <v>0</v>
          </cell>
          <cell r="Y1511">
            <v>0</v>
          </cell>
          <cell r="Z1511">
            <v>0</v>
          </cell>
          <cell r="AA1511">
            <v>0</v>
          </cell>
          <cell r="AB1511">
            <v>0</v>
          </cell>
          <cell r="AC1511">
            <v>0</v>
          </cell>
          <cell r="AD1511">
            <v>9919.8029166666674</v>
          </cell>
          <cell r="AE1511">
            <v>9497.6837500000001</v>
          </cell>
          <cell r="AF1511">
            <v>9075.5645833333347</v>
          </cell>
          <cell r="AG1511">
            <v>8442.3858333333337</v>
          </cell>
          <cell r="AH1511">
            <v>7598.1475000000019</v>
          </cell>
          <cell r="AI1511">
            <v>6753.9091666666673</v>
          </cell>
          <cell r="AJ1511">
            <v>5804.1408333333338</v>
          </cell>
          <cell r="AK1511">
            <v>4748.8424999999997</v>
          </cell>
          <cell r="AL1511">
            <v>3693.5441666666666</v>
          </cell>
          <cell r="AM1511">
            <v>2638.2458333333334</v>
          </cell>
          <cell r="AN1511">
            <v>1582.9475</v>
          </cell>
          <cell r="AO1511">
            <v>527.6491666666667</v>
          </cell>
          <cell r="AR1511" t="str">
            <v>8b</v>
          </cell>
        </row>
        <row r="1512">
          <cell r="R1512">
            <v>0</v>
          </cell>
          <cell r="S1512">
            <v>0</v>
          </cell>
          <cell r="T1512">
            <v>0</v>
          </cell>
          <cell r="U1512">
            <v>0</v>
          </cell>
          <cell r="V1512">
            <v>0</v>
          </cell>
          <cell r="W1512">
            <v>0</v>
          </cell>
          <cell r="X1512">
            <v>0</v>
          </cell>
          <cell r="Y1512">
            <v>0</v>
          </cell>
          <cell r="Z1512">
            <v>0</v>
          </cell>
          <cell r="AA1512">
            <v>0</v>
          </cell>
          <cell r="AB1512">
            <v>0</v>
          </cell>
          <cell r="AC1512">
            <v>0</v>
          </cell>
          <cell r="AD1512">
            <v>35020.725000000006</v>
          </cell>
          <cell r="AE1512">
            <v>33527.584999999999</v>
          </cell>
          <cell r="AF1512">
            <v>32034.445000000003</v>
          </cell>
          <cell r="AG1512">
            <v>29794.735000000001</v>
          </cell>
          <cell r="AH1512">
            <v>26808.455000000002</v>
          </cell>
          <cell r="AI1512">
            <v>23822.174999999999</v>
          </cell>
          <cell r="AJ1512">
            <v>20468.282083333335</v>
          </cell>
          <cell r="AK1512">
            <v>16746.776249999999</v>
          </cell>
          <cell r="AL1512">
            <v>13025.270416666666</v>
          </cell>
          <cell r="AM1512">
            <v>9303.7645833333336</v>
          </cell>
          <cell r="AN1512">
            <v>5582.25875</v>
          </cell>
          <cell r="AO1512">
            <v>1860.7529166666666</v>
          </cell>
          <cell r="AR1512" t="str">
            <v>8b</v>
          </cell>
        </row>
        <row r="1513">
          <cell r="R1513">
            <v>0</v>
          </cell>
          <cell r="S1513">
            <v>0</v>
          </cell>
          <cell r="T1513">
            <v>0</v>
          </cell>
          <cell r="U1513">
            <v>0</v>
          </cell>
          <cell r="V1513">
            <v>0</v>
          </cell>
          <cell r="W1513">
            <v>0</v>
          </cell>
          <cell r="X1513">
            <v>0</v>
          </cell>
          <cell r="Y1513">
            <v>0</v>
          </cell>
          <cell r="Z1513">
            <v>0</v>
          </cell>
          <cell r="AA1513">
            <v>0</v>
          </cell>
          <cell r="AB1513">
            <v>0</v>
          </cell>
          <cell r="AC1513">
            <v>0</v>
          </cell>
          <cell r="AD1513">
            <v>1419824.2212499997</v>
          </cell>
          <cell r="AE1513">
            <v>1353222.6587499997</v>
          </cell>
          <cell r="AF1513">
            <v>1286621.0962499997</v>
          </cell>
          <cell r="AG1513">
            <v>1192773.4399999997</v>
          </cell>
          <cell r="AH1513">
            <v>1071679.6899999997</v>
          </cell>
          <cell r="AI1513">
            <v>950585.93999999983</v>
          </cell>
          <cell r="AJ1513">
            <v>815869.14291666646</v>
          </cell>
          <cell r="AK1513">
            <v>667529.29874999996</v>
          </cell>
          <cell r="AL1513">
            <v>519189.45458333334</v>
          </cell>
          <cell r="AM1513">
            <v>370849.6104166666</v>
          </cell>
          <cell r="AN1513">
            <v>222509.76624999999</v>
          </cell>
          <cell r="AO1513">
            <v>74169.922083333324</v>
          </cell>
          <cell r="AR1513" t="str">
            <v>8b</v>
          </cell>
        </row>
        <row r="1514">
          <cell r="R1514">
            <v>0</v>
          </cell>
          <cell r="S1514">
            <v>0</v>
          </cell>
          <cell r="T1514">
            <v>0</v>
          </cell>
          <cell r="U1514">
            <v>0</v>
          </cell>
          <cell r="V1514">
            <v>0</v>
          </cell>
          <cell r="W1514">
            <v>0</v>
          </cell>
          <cell r="X1514">
            <v>0</v>
          </cell>
          <cell r="Y1514">
            <v>0</v>
          </cell>
          <cell r="Z1514">
            <v>0</v>
          </cell>
          <cell r="AA1514">
            <v>0</v>
          </cell>
          <cell r="AB1514">
            <v>0</v>
          </cell>
          <cell r="AC1514">
            <v>0</v>
          </cell>
          <cell r="AD1514">
            <v>0</v>
          </cell>
          <cell r="AE1514">
            <v>0</v>
          </cell>
          <cell r="AF1514">
            <v>0</v>
          </cell>
          <cell r="AG1514">
            <v>0</v>
          </cell>
          <cell r="AH1514">
            <v>0</v>
          </cell>
          <cell r="AI1514">
            <v>0</v>
          </cell>
          <cell r="AJ1514">
            <v>0</v>
          </cell>
          <cell r="AK1514">
            <v>0</v>
          </cell>
          <cell r="AL1514">
            <v>0</v>
          </cell>
          <cell r="AM1514">
            <v>0</v>
          </cell>
          <cell r="AN1514">
            <v>0</v>
          </cell>
          <cell r="AO1514">
            <v>0</v>
          </cell>
          <cell r="AR1514" t="str">
            <v>8b</v>
          </cell>
        </row>
        <row r="1515">
          <cell r="R1515">
            <v>0</v>
          </cell>
          <cell r="S1515">
            <v>0</v>
          </cell>
          <cell r="T1515">
            <v>0</v>
          </cell>
          <cell r="U1515">
            <v>0</v>
          </cell>
          <cell r="V1515">
            <v>0</v>
          </cell>
          <cell r="W1515">
            <v>0</v>
          </cell>
          <cell r="X1515">
            <v>0</v>
          </cell>
          <cell r="Y1515">
            <v>0</v>
          </cell>
          <cell r="Z1515">
            <v>0</v>
          </cell>
          <cell r="AA1515">
            <v>0</v>
          </cell>
          <cell r="AB1515">
            <v>0</v>
          </cell>
          <cell r="AC1515">
            <v>0</v>
          </cell>
          <cell r="AD1515">
            <v>2591972.7704166672</v>
          </cell>
          <cell r="AE1515">
            <v>2498847.7612500004</v>
          </cell>
          <cell r="AF1515">
            <v>2405722.7520833337</v>
          </cell>
          <cell r="AG1515">
            <v>2266035.2383333337</v>
          </cell>
          <cell r="AH1515">
            <v>2079785.22</v>
          </cell>
          <cell r="AI1515">
            <v>1893535.2016666669</v>
          </cell>
          <cell r="AJ1515">
            <v>1660722.67875</v>
          </cell>
          <cell r="AK1515">
            <v>1381347.6512499999</v>
          </cell>
          <cell r="AL1515">
            <v>1086452.62375</v>
          </cell>
          <cell r="AM1515">
            <v>776037.59166666667</v>
          </cell>
          <cell r="AN1515">
            <v>465622.55499999999</v>
          </cell>
          <cell r="AO1515">
            <v>155207.51833333334</v>
          </cell>
          <cell r="AR1515" t="str">
            <v>8b</v>
          </cell>
        </row>
        <row r="1516">
          <cell r="R1516">
            <v>0</v>
          </cell>
          <cell r="S1516">
            <v>0</v>
          </cell>
          <cell r="T1516">
            <v>0</v>
          </cell>
          <cell r="U1516">
            <v>0</v>
          </cell>
          <cell r="V1516">
            <v>0</v>
          </cell>
          <cell r="W1516">
            <v>0</v>
          </cell>
          <cell r="X1516">
            <v>0</v>
          </cell>
          <cell r="Y1516">
            <v>0</v>
          </cell>
          <cell r="Z1516">
            <v>0</v>
          </cell>
          <cell r="AA1516">
            <v>0</v>
          </cell>
          <cell r="AB1516">
            <v>0</v>
          </cell>
          <cell r="AC1516">
            <v>0</v>
          </cell>
          <cell r="AD1516">
            <v>0</v>
          </cell>
          <cell r="AE1516">
            <v>0</v>
          </cell>
          <cell r="AF1516">
            <v>0</v>
          </cell>
          <cell r="AG1516">
            <v>0</v>
          </cell>
          <cell r="AH1516">
            <v>0</v>
          </cell>
          <cell r="AI1516">
            <v>0</v>
          </cell>
          <cell r="AJ1516">
            <v>0</v>
          </cell>
          <cell r="AK1516">
            <v>0</v>
          </cell>
          <cell r="AL1516">
            <v>0</v>
          </cell>
          <cell r="AM1516">
            <v>0</v>
          </cell>
          <cell r="AN1516">
            <v>0</v>
          </cell>
          <cell r="AO1516">
            <v>0</v>
          </cell>
          <cell r="AR1516" t="str">
            <v>8b</v>
          </cell>
        </row>
        <row r="1517">
          <cell r="R1517">
            <v>0</v>
          </cell>
          <cell r="S1517">
            <v>0</v>
          </cell>
          <cell r="T1517">
            <v>0</v>
          </cell>
          <cell r="U1517">
            <v>0</v>
          </cell>
          <cell r="V1517">
            <v>0</v>
          </cell>
          <cell r="W1517">
            <v>0</v>
          </cell>
          <cell r="X1517">
            <v>0</v>
          </cell>
          <cell r="Y1517">
            <v>0</v>
          </cell>
          <cell r="Z1517">
            <v>0</v>
          </cell>
          <cell r="AA1517">
            <v>0</v>
          </cell>
          <cell r="AB1517">
            <v>0</v>
          </cell>
          <cell r="AC1517">
            <v>0</v>
          </cell>
          <cell r="AD1517">
            <v>0</v>
          </cell>
          <cell r="AE1517">
            <v>0</v>
          </cell>
          <cell r="AF1517">
            <v>0</v>
          </cell>
          <cell r="AG1517">
            <v>0</v>
          </cell>
          <cell r="AH1517">
            <v>0</v>
          </cell>
          <cell r="AI1517">
            <v>0</v>
          </cell>
          <cell r="AJ1517">
            <v>0</v>
          </cell>
          <cell r="AK1517">
            <v>0</v>
          </cell>
          <cell r="AL1517">
            <v>0</v>
          </cell>
          <cell r="AM1517">
            <v>0</v>
          </cell>
          <cell r="AN1517">
            <v>0</v>
          </cell>
          <cell r="AO1517">
            <v>0</v>
          </cell>
          <cell r="AR1517" t="str">
            <v>8b</v>
          </cell>
        </row>
        <row r="1518">
          <cell r="R1518">
            <v>0</v>
          </cell>
          <cell r="S1518">
            <v>22430624.030000001</v>
          </cell>
          <cell r="T1518">
            <v>22430624.030000001</v>
          </cell>
          <cell r="U1518">
            <v>22430624.030000001</v>
          </cell>
          <cell r="V1518">
            <v>44114050.240000002</v>
          </cell>
          <cell r="W1518">
            <v>44114050.240000002</v>
          </cell>
          <cell r="X1518">
            <v>44114050.240000002</v>
          </cell>
          <cell r="Y1518">
            <v>65876369.420000002</v>
          </cell>
          <cell r="Z1518">
            <v>65876369.420000002</v>
          </cell>
          <cell r="AA1518">
            <v>65876369.420000002</v>
          </cell>
          <cell r="AB1518">
            <v>87699836.459999993</v>
          </cell>
          <cell r="AC1518">
            <v>87699836.459999993</v>
          </cell>
          <cell r="AD1518">
            <v>43843068.830000006</v>
          </cell>
          <cell r="AE1518">
            <v>43936897.709583335</v>
          </cell>
          <cell r="AF1518">
            <v>44124555.468750007</v>
          </cell>
          <cell r="AG1518">
            <v>44312213.227916665</v>
          </cell>
          <cell r="AH1518">
            <v>44560348.16708333</v>
          </cell>
          <cell r="AI1518">
            <v>44868960.286249995</v>
          </cell>
          <cell r="AJ1518">
            <v>45177572.40541666</v>
          </cell>
          <cell r="AK1518">
            <v>45547122.641249992</v>
          </cell>
          <cell r="AL1518">
            <v>45977613.791249998</v>
          </cell>
          <cell r="AM1518">
            <v>46408107.738750003</v>
          </cell>
          <cell r="AN1518">
            <v>46897991.117500007</v>
          </cell>
          <cell r="AO1518">
            <v>47447263.927500002</v>
          </cell>
          <cell r="AR1518" t="str">
            <v>8b</v>
          </cell>
        </row>
        <row r="1519">
          <cell r="R1519">
            <v>0</v>
          </cell>
          <cell r="S1519">
            <v>0</v>
          </cell>
          <cell r="T1519">
            <v>0</v>
          </cell>
          <cell r="U1519">
            <v>0</v>
          </cell>
          <cell r="V1519">
            <v>0</v>
          </cell>
          <cell r="W1519">
            <v>0</v>
          </cell>
          <cell r="X1519">
            <v>0</v>
          </cell>
          <cell r="Y1519">
            <v>0</v>
          </cell>
          <cell r="Z1519">
            <v>0</v>
          </cell>
          <cell r="AA1519">
            <v>0</v>
          </cell>
          <cell r="AB1519">
            <v>0</v>
          </cell>
          <cell r="AC1519">
            <v>0</v>
          </cell>
          <cell r="AD1519">
            <v>0</v>
          </cell>
          <cell r="AE1519">
            <v>0</v>
          </cell>
          <cell r="AF1519">
            <v>0</v>
          </cell>
          <cell r="AG1519">
            <v>0</v>
          </cell>
          <cell r="AH1519">
            <v>0</v>
          </cell>
          <cell r="AI1519">
            <v>0</v>
          </cell>
          <cell r="AJ1519">
            <v>0</v>
          </cell>
          <cell r="AK1519">
            <v>0</v>
          </cell>
          <cell r="AL1519">
            <v>0</v>
          </cell>
          <cell r="AM1519">
            <v>0</v>
          </cell>
          <cell r="AN1519">
            <v>0</v>
          </cell>
          <cell r="AO1519">
            <v>0</v>
          </cell>
          <cell r="AR1519" t="str">
            <v>8b</v>
          </cell>
        </row>
        <row r="1520">
          <cell r="R1520">
            <v>-5269627728.3599949</v>
          </cell>
          <cell r="S1520">
            <v>-5311623829.9800043</v>
          </cell>
          <cell r="T1520">
            <v>-5254973849.8399992</v>
          </cell>
          <cell r="U1520">
            <v>-5202890360.1200008</v>
          </cell>
          <cell r="V1520">
            <v>-5198796705.8000011</v>
          </cell>
          <cell r="W1520">
            <v>-5156274329.7900019</v>
          </cell>
          <cell r="X1520">
            <v>-5347915777.9699984</v>
          </cell>
          <cell r="Y1520">
            <v>-5313557295.0699997</v>
          </cell>
          <cell r="Z1520">
            <v>-5275417958.2299986</v>
          </cell>
          <cell r="AA1520">
            <v>-5385977432.8900042</v>
          </cell>
          <cell r="AB1520">
            <v>-5385667283.6500025</v>
          </cell>
          <cell r="AC1520">
            <v>-5393609371.0699987</v>
          </cell>
          <cell r="AD1520">
            <v>-5230477485.5345831</v>
          </cell>
          <cell r="AE1520">
            <v>-5228146323.8500004</v>
          </cell>
          <cell r="AF1520">
            <v>-5226912960.5612497</v>
          </cell>
          <cell r="AG1520">
            <v>-5223976800.5541658</v>
          </cell>
          <cell r="AH1520">
            <v>-5225522741.9020834</v>
          </cell>
          <cell r="AI1520">
            <v>-5223548998.5008335</v>
          </cell>
          <cell r="AJ1520">
            <v>-5221209024.9929161</v>
          </cell>
          <cell r="AK1520">
            <v>-5227843247.4712505</v>
          </cell>
          <cell r="AL1520">
            <v>-5236267256.3466673</v>
          </cell>
          <cell r="AM1520">
            <v>-5252183485.0395842</v>
          </cell>
          <cell r="AN1520">
            <v>-5269706020.076251</v>
          </cell>
          <cell r="AO1520">
            <v>-5283400789.2787514</v>
          </cell>
        </row>
        <row r="1521">
          <cell r="R1521">
            <v>0</v>
          </cell>
          <cell r="S1521">
            <v>0</v>
          </cell>
          <cell r="T1521">
            <v>0</v>
          </cell>
          <cell r="U1521">
            <v>0</v>
          </cell>
          <cell r="V1521">
            <v>0</v>
          </cell>
          <cell r="W1521">
            <v>0</v>
          </cell>
          <cell r="X1521">
            <v>0</v>
          </cell>
          <cell r="Y1521">
            <v>0</v>
          </cell>
          <cell r="Z1521">
            <v>0</v>
          </cell>
          <cell r="AA1521">
            <v>-7.62939453125E-6</v>
          </cell>
          <cell r="AB1521">
            <v>0</v>
          </cell>
          <cell r="AC1521">
            <v>0</v>
          </cell>
          <cell r="AD1521">
            <v>0</v>
          </cell>
          <cell r="AE1521">
            <v>0</v>
          </cell>
          <cell r="AF1521">
            <v>0</v>
          </cell>
          <cell r="AG1521">
            <v>0</v>
          </cell>
          <cell r="AH1521">
            <v>0</v>
          </cell>
          <cell r="AI1521">
            <v>0</v>
          </cell>
          <cell r="AJ1521">
            <v>0</v>
          </cell>
          <cell r="AK1521">
            <v>0</v>
          </cell>
          <cell r="AL1521">
            <v>0</v>
          </cell>
          <cell r="AM1521">
            <v>0</v>
          </cell>
          <cell r="AN1521">
            <v>0</v>
          </cell>
          <cell r="AO1521">
            <v>0</v>
          </cell>
        </row>
        <row r="1530">
          <cell r="AD1530">
            <v>1.9073486328125E-6</v>
          </cell>
          <cell r="AE1530">
            <v>6.67572021484375E-6</v>
          </cell>
          <cell r="AF1530">
            <v>9.5367431640625E-7</v>
          </cell>
          <cell r="AG1530">
            <v>-9.5367431640625E-7</v>
          </cell>
          <cell r="AH1530">
            <v>-9.5367431640625E-7</v>
          </cell>
          <cell r="AI1530">
            <v>2.86102294921875E-6</v>
          </cell>
          <cell r="AJ1530">
            <v>9.5367431640625E-7</v>
          </cell>
          <cell r="AK1530">
            <v>-9.5367431640625E-7</v>
          </cell>
          <cell r="AL1530">
            <v>-1.239776611328125E-5</v>
          </cell>
          <cell r="AM1530">
            <v>-4.76837158203125E-6</v>
          </cell>
          <cell r="AN1530">
            <v>6.67572021484375E-6</v>
          </cell>
          <cell r="AO1530">
            <v>-3.814697265625E-6</v>
          </cell>
        </row>
        <row r="1536">
          <cell r="AD1536">
            <v>1.9073486328125E-6</v>
          </cell>
          <cell r="AE1536">
            <v>6.67572021484375E-6</v>
          </cell>
          <cell r="AF1536">
            <v>9.5367431640625E-7</v>
          </cell>
          <cell r="AG1536">
            <v>-9.5367431640625E-7</v>
          </cell>
          <cell r="AH1536">
            <v>-9.5367431640625E-7</v>
          </cell>
          <cell r="AI1536">
            <v>2.86102294921875E-6</v>
          </cell>
          <cell r="AJ1536">
            <v>9.5367431640625E-7</v>
          </cell>
          <cell r="AK1536">
            <v>-9.5367431640625E-7</v>
          </cell>
          <cell r="AL1536">
            <v>-1.239776611328125E-5</v>
          </cell>
          <cell r="AM1536">
            <v>-4.76837158203125E-6</v>
          </cell>
          <cell r="AN1536">
            <v>6.67572021484375E-6</v>
          </cell>
        </row>
      </sheetData>
      <sheetData sheetId="14"/>
      <sheetData sheetId="15"/>
      <sheetData sheetId="16"/>
      <sheetData sheetId="17"/>
      <sheetData sheetId="18"/>
      <sheetData sheetId="19"/>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List"/>
      <sheetName val="Inputs"/>
      <sheetName val="Summary Table"/>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JAM Download"/>
      <sheetName val="Func Study"/>
      <sheetName val="Func Allocation Options"/>
      <sheetName val="Func Factor Table"/>
      <sheetName val="Func Dist Factor Table"/>
      <sheetName val="COS Allocation Options"/>
      <sheetName val="COS Factor Table"/>
      <sheetName val="Demand Factors"/>
      <sheetName val="Dist. Factors"/>
      <sheetName val="Energy Factor"/>
      <sheetName val="Cust Factors"/>
      <sheetName val="Cust Advances"/>
      <sheetName val="MetersServices"/>
      <sheetName val="Uncollectables"/>
      <sheetName val="CustSrvDSM"/>
      <sheetName val="SalesExp"/>
      <sheetName val="Revenues"/>
      <sheetName val="TransInvest"/>
      <sheetName val="DistInvest"/>
      <sheetName val="200 Top Hrs"/>
      <sheetName val="100 S_100W Hrs"/>
      <sheetName val="Sys_100S_100W hours"/>
      <sheetName val="ErrorCheck"/>
      <sheetName val="Message"/>
      <sheetName val="Dialog"/>
      <sheetName val="Print Module"/>
      <sheetName val="Menu_Options"/>
      <sheetName val="Menu_Unbundle"/>
    </sheetNames>
    <sheetDataSet>
      <sheetData sheetId="0" refreshError="1"/>
      <sheetData sheetId="1" refreshError="1">
        <row r="5">
          <cell r="T5">
            <v>3</v>
          </cell>
        </row>
        <row r="6">
          <cell r="C6" t="str">
            <v xml:space="preserve">Commission Method </v>
          </cell>
        </row>
        <row r="9">
          <cell r="D9">
            <v>0.8423786643034451</v>
          </cell>
        </row>
        <row r="29">
          <cell r="G29">
            <v>8.1064007222136497E-2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61">
          <cell r="H61">
            <v>6.9188435929027195E-2</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Variables"/>
      <sheetName val="Function"/>
      <sheetName val="Report"/>
      <sheetName val="Results"/>
      <sheetName val="NRO"/>
      <sheetName val="ADJ"/>
      <sheetName val="URO"/>
      <sheetName val="UTCR"/>
      <sheetName val="Unadj Data for RAM"/>
      <sheetName val="CWC"/>
      <sheetName val="Factors"/>
      <sheetName val="Check"/>
      <sheetName val="WelcomeDialog"/>
      <sheetName val="Macro"/>
    </sheetNames>
    <sheetDataSet>
      <sheetData sheetId="0" refreshError="1"/>
      <sheetData sheetId="1" refreshError="1">
        <row r="23">
          <cell r="D23">
            <v>0.59916000000000003</v>
          </cell>
        </row>
        <row r="25">
          <cell r="D25">
            <v>6.79E-3</v>
          </cell>
        </row>
        <row r="26">
          <cell r="D26">
            <v>2.1319999999999999E-2</v>
          </cell>
        </row>
        <row r="27">
          <cell r="D27">
            <v>3.2599999999999999E-3</v>
          </cell>
        </row>
        <row r="28">
          <cell r="D28">
            <v>5.1999999999999995E-4</v>
          </cell>
        </row>
        <row r="29">
          <cell r="D29">
            <v>1.09E-3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s (Input)"/>
      <sheetName val="Results-Print"/>
      <sheetName val="Summary of Results"/>
      <sheetName val="Income Statement (Results)"/>
      <sheetName val="Cash Flow Statement (Results)"/>
      <sheetName val="Tax Statement (Results)"/>
      <sheetName val="MiscItems(Input)"/>
      <sheetName val="Capital Projects(Input)"/>
      <sheetName val="Plant(Input)"/>
      <sheetName val="Capital Projects(Results)"/>
      <sheetName val="Book Depreciation"/>
      <sheetName val="Tax Depreciation"/>
      <sheetName val="MACRS RATES"/>
      <sheetName val="Sheet1"/>
    </sheetNames>
    <sheetDataSet>
      <sheetData sheetId="0">
        <row r="5">
          <cell r="B5">
            <v>0.35</v>
          </cell>
        </row>
        <row r="6">
          <cell r="B6">
            <v>1</v>
          </cell>
        </row>
        <row r="7">
          <cell r="B7">
            <v>5.1998314171835648E-3</v>
          </cell>
        </row>
        <row r="8">
          <cell r="B8">
            <v>4.5621000000000002E-2</v>
          </cell>
        </row>
        <row r="9">
          <cell r="B9">
            <v>6.2450845342655007E-4</v>
          </cell>
        </row>
        <row r="11">
          <cell r="B11">
            <v>0</v>
          </cell>
        </row>
        <row r="12">
          <cell r="B12" t="str">
            <v>Yes</v>
          </cell>
          <cell r="C12">
            <v>1</v>
          </cell>
        </row>
        <row r="13">
          <cell r="B13" t="str">
            <v>No</v>
          </cell>
        </row>
        <row r="37">
          <cell r="D37">
            <v>6.6900000000000001E-2</v>
          </cell>
        </row>
      </sheetData>
      <sheetData sheetId="1"/>
      <sheetData sheetId="2"/>
      <sheetData sheetId="3"/>
      <sheetData sheetId="4"/>
      <sheetData sheetId="5"/>
      <sheetData sheetId="6"/>
      <sheetData sheetId="7">
        <row r="7">
          <cell r="D7">
            <v>2014</v>
          </cell>
        </row>
        <row r="8">
          <cell r="D8">
            <v>2005</v>
          </cell>
        </row>
        <row r="9">
          <cell r="D9">
            <v>2006</v>
          </cell>
        </row>
        <row r="10">
          <cell r="D10">
            <v>2007</v>
          </cell>
        </row>
        <row r="11">
          <cell r="D11">
            <v>2004</v>
          </cell>
        </row>
        <row r="12">
          <cell r="D12">
            <v>2006</v>
          </cell>
        </row>
        <row r="13">
          <cell r="D13">
            <v>2003</v>
          </cell>
        </row>
        <row r="14">
          <cell r="D14">
            <v>2004</v>
          </cell>
        </row>
        <row r="15">
          <cell r="D15">
            <v>2004</v>
          </cell>
        </row>
        <row r="16">
          <cell r="D16">
            <v>2008</v>
          </cell>
        </row>
        <row r="17">
          <cell r="D17">
            <v>2003</v>
          </cell>
        </row>
        <row r="18">
          <cell r="D18">
            <v>2006</v>
          </cell>
        </row>
        <row r="19">
          <cell r="D19">
            <v>2007</v>
          </cell>
        </row>
        <row r="20">
          <cell r="D20">
            <v>2003</v>
          </cell>
        </row>
        <row r="21">
          <cell r="D21">
            <v>2008</v>
          </cell>
        </row>
        <row r="22">
          <cell r="D22">
            <v>2006</v>
          </cell>
        </row>
        <row r="23">
          <cell r="D23">
            <v>2015</v>
          </cell>
        </row>
        <row r="24">
          <cell r="D24">
            <v>2014</v>
          </cell>
        </row>
        <row r="25">
          <cell r="D25">
            <v>2002</v>
          </cell>
        </row>
        <row r="26">
          <cell r="D26">
            <v>2003</v>
          </cell>
        </row>
        <row r="27">
          <cell r="D27">
            <v>2004</v>
          </cell>
        </row>
        <row r="28">
          <cell r="D28">
            <v>2005</v>
          </cell>
        </row>
        <row r="29">
          <cell r="D29">
            <v>2006</v>
          </cell>
        </row>
        <row r="30">
          <cell r="D30">
            <v>2007</v>
          </cell>
        </row>
        <row r="31">
          <cell r="D31">
            <v>2008</v>
          </cell>
        </row>
        <row r="32">
          <cell r="D32">
            <v>2009</v>
          </cell>
        </row>
        <row r="33">
          <cell r="D33">
            <v>2010</v>
          </cell>
        </row>
        <row r="34">
          <cell r="D34">
            <v>2011</v>
          </cell>
        </row>
        <row r="35">
          <cell r="D35">
            <v>2012</v>
          </cell>
        </row>
        <row r="36">
          <cell r="D36">
            <v>2013</v>
          </cell>
        </row>
        <row r="37">
          <cell r="D37">
            <v>2014</v>
          </cell>
        </row>
        <row r="38">
          <cell r="D38">
            <v>2015</v>
          </cell>
        </row>
        <row r="39">
          <cell r="D39">
            <v>2016</v>
          </cell>
        </row>
        <row r="40">
          <cell r="D40">
            <v>2017</v>
          </cell>
        </row>
        <row r="41">
          <cell r="D41">
            <v>2018</v>
          </cell>
        </row>
        <row r="42">
          <cell r="D42">
            <v>2019</v>
          </cell>
        </row>
        <row r="43">
          <cell r="D43">
            <v>2020</v>
          </cell>
        </row>
        <row r="44">
          <cell r="D44">
            <v>2021</v>
          </cell>
        </row>
        <row r="45">
          <cell r="D45">
            <v>2022</v>
          </cell>
        </row>
        <row r="46">
          <cell r="D46">
            <v>2023</v>
          </cell>
        </row>
        <row r="47">
          <cell r="D47">
            <v>2015</v>
          </cell>
        </row>
        <row r="48">
          <cell r="D48">
            <v>2021</v>
          </cell>
        </row>
        <row r="49">
          <cell r="D49">
            <v>2022</v>
          </cell>
        </row>
        <row r="50">
          <cell r="D50">
            <v>2023</v>
          </cell>
        </row>
        <row r="51">
          <cell r="D51">
            <v>2024</v>
          </cell>
        </row>
        <row r="52">
          <cell r="D52">
            <v>2025</v>
          </cell>
        </row>
        <row r="53">
          <cell r="D53">
            <v>2026</v>
          </cell>
        </row>
      </sheetData>
      <sheetData sheetId="8"/>
      <sheetData sheetId="9"/>
      <sheetData sheetId="10"/>
      <sheetData sheetId="11"/>
      <sheetData sheetId="12">
        <row r="3">
          <cell r="A3">
            <v>0</v>
          </cell>
          <cell r="B3">
            <v>1.0000000000000001E-9</v>
          </cell>
          <cell r="C3">
            <v>1.0000000000000001E-9</v>
          </cell>
          <cell r="D3">
            <v>1.0000000000000001E-9</v>
          </cell>
          <cell r="E3">
            <v>1.0000000000000001E-9</v>
          </cell>
          <cell r="F3">
            <v>1.0000000000000001E-9</v>
          </cell>
          <cell r="G3">
            <v>1.0000000000000001E-9</v>
          </cell>
          <cell r="H3">
            <v>1.0000000000000001E-9</v>
          </cell>
          <cell r="I3">
            <v>1.0000000000000001E-9</v>
          </cell>
          <cell r="J3">
            <v>1.0000000000000001E-9</v>
          </cell>
          <cell r="K3">
            <v>1.0000000000000001E-9</v>
          </cell>
          <cell r="L3">
            <v>1.0000000000000001E-9</v>
          </cell>
          <cell r="M3">
            <v>1.0000000000000001E-9</v>
          </cell>
          <cell r="N3">
            <v>1.0000000000000001E-9</v>
          </cell>
          <cell r="O3">
            <v>1.0000000000000001E-9</v>
          </cell>
          <cell r="P3">
            <v>1.0000000000000001E-9</v>
          </cell>
          <cell r="Q3">
            <v>1.0000000000000001E-9</v>
          </cell>
          <cell r="R3">
            <v>1.0000000000000001E-9</v>
          </cell>
          <cell r="S3">
            <v>1.0000000000000001E-9</v>
          </cell>
          <cell r="T3">
            <v>1.0000000000000001E-9</v>
          </cell>
          <cell r="U3">
            <v>1.0000000000000001E-9</v>
          </cell>
          <cell r="V3">
            <v>1.0000000000000001E-9</v>
          </cell>
          <cell r="W3">
            <v>1.0000000000000001E-9</v>
          </cell>
          <cell r="X3">
            <v>1.0000000000000001E-9</v>
          </cell>
          <cell r="Y3">
            <v>1.0000000000000001E-9</v>
          </cell>
          <cell r="Z3">
            <v>1.0000000000000001E-9</v>
          </cell>
          <cell r="AA3">
            <v>1.0000000000000001E-9</v>
          </cell>
          <cell r="AB3">
            <v>1.0000000000000001E-9</v>
          </cell>
          <cell r="AC3">
            <v>1.0000000000000001E-9</v>
          </cell>
          <cell r="AD3">
            <v>1.0000000000000001E-9</v>
          </cell>
          <cell r="AE3">
            <v>1.0000000000000001E-9</v>
          </cell>
          <cell r="AF3">
            <v>1.0000000000000001E-9</v>
          </cell>
          <cell r="AG3">
            <v>1.0000000000000001E-9</v>
          </cell>
          <cell r="AH3">
            <v>1.0000000000000001E-9</v>
          </cell>
          <cell r="AI3">
            <v>1.0000000000000001E-9</v>
          </cell>
          <cell r="AJ3">
            <v>1.0000000000000001E-9</v>
          </cell>
          <cell r="AK3">
            <v>1.0000000000000001E-9</v>
          </cell>
          <cell r="AL3">
            <v>1.0000000000000001E-9</v>
          </cell>
          <cell r="AM3">
            <v>1.0000000000000001E-9</v>
          </cell>
          <cell r="AN3">
            <v>1.0000000000000001E-9</v>
          </cell>
          <cell r="AO3">
            <v>1.0000000000000001E-9</v>
          </cell>
        </row>
        <row r="4">
          <cell r="A4">
            <v>3</v>
          </cell>
          <cell r="B4">
            <v>0.33333333333333331</v>
          </cell>
          <cell r="C4">
            <v>0.44444444444444448</v>
          </cell>
          <cell r="D4">
            <v>0.14814814814814817</v>
          </cell>
          <cell r="E4">
            <v>7.407407407407407E-2</v>
          </cell>
          <cell r="F4">
            <v>0</v>
          </cell>
          <cell r="G4">
            <v>0</v>
          </cell>
          <cell r="H4">
            <v>0</v>
          </cell>
          <cell r="I4">
            <v>0</v>
          </cell>
          <cell r="J4">
            <v>0</v>
          </cell>
          <cell r="K4">
            <v>0</v>
          </cell>
          <cell r="L4">
            <v>0</v>
          </cell>
          <cell r="M4">
            <v>0</v>
          </cell>
          <cell r="N4">
            <v>0</v>
          </cell>
          <cell r="O4">
            <v>0</v>
          </cell>
          <cell r="P4">
            <v>0</v>
          </cell>
          <cell r="Q4">
            <v>0</v>
          </cell>
          <cell r="R4">
            <v>0</v>
          </cell>
          <cell r="S4">
            <v>0</v>
          </cell>
          <cell r="T4">
            <v>0</v>
          </cell>
          <cell r="U4">
            <v>0</v>
          </cell>
          <cell r="V4">
            <v>0</v>
          </cell>
          <cell r="W4">
            <v>0</v>
          </cell>
          <cell r="X4">
            <v>0</v>
          </cell>
          <cell r="Y4">
            <v>0</v>
          </cell>
          <cell r="Z4">
            <v>0</v>
          </cell>
          <cell r="AA4">
            <v>0</v>
          </cell>
          <cell r="AB4">
            <v>0</v>
          </cell>
          <cell r="AC4">
            <v>0</v>
          </cell>
          <cell r="AD4">
            <v>0</v>
          </cell>
          <cell r="AE4">
            <v>0</v>
          </cell>
          <cell r="AF4">
            <v>0</v>
          </cell>
          <cell r="AG4">
            <v>0</v>
          </cell>
          <cell r="AH4">
            <v>0</v>
          </cell>
          <cell r="AI4">
            <v>0</v>
          </cell>
          <cell r="AJ4">
            <v>0</v>
          </cell>
          <cell r="AK4">
            <v>0</v>
          </cell>
          <cell r="AL4">
            <v>0</v>
          </cell>
          <cell r="AM4">
            <v>0</v>
          </cell>
          <cell r="AN4">
            <v>0</v>
          </cell>
          <cell r="AO4">
            <v>0</v>
          </cell>
        </row>
        <row r="5">
          <cell r="A5">
            <v>5</v>
          </cell>
          <cell r="B5">
            <v>0.2</v>
          </cell>
          <cell r="C5">
            <v>0.32</v>
          </cell>
          <cell r="D5">
            <v>0.192</v>
          </cell>
          <cell r="E5">
            <v>0.11520000000000001</v>
          </cell>
          <cell r="F5">
            <v>0.11520000000000001</v>
          </cell>
          <cell r="G5">
            <v>5.7600000000000096E-2</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row>
        <row r="6">
          <cell r="A6">
            <v>7</v>
          </cell>
          <cell r="B6">
            <v>0.14285714285714285</v>
          </cell>
          <cell r="C6">
            <v>0.24489795918367349</v>
          </cell>
          <cell r="D6">
            <v>0.1749271137026239</v>
          </cell>
          <cell r="E6">
            <v>0.12494793835901707</v>
          </cell>
          <cell r="F6">
            <v>8.9200000000000002E-2</v>
          </cell>
          <cell r="G6">
            <v>8.9200000000000002E-2</v>
          </cell>
          <cell r="H6">
            <v>8.9200000000000002E-2</v>
          </cell>
          <cell r="I6">
            <v>4.4769845897542737E-2</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row>
        <row r="7">
          <cell r="A7">
            <v>10</v>
          </cell>
          <cell r="B7">
            <v>0.1</v>
          </cell>
          <cell r="C7">
            <v>0.18</v>
          </cell>
          <cell r="D7">
            <v>0.14399999999999999</v>
          </cell>
          <cell r="E7">
            <v>0.1152</v>
          </cell>
          <cell r="F7">
            <v>9.2159999999999992E-2</v>
          </cell>
          <cell r="G7">
            <v>7.3727999999999988E-2</v>
          </cell>
          <cell r="H7">
            <v>6.5535999999999983E-2</v>
          </cell>
          <cell r="I7">
            <v>6.5535999999999983E-2</v>
          </cell>
          <cell r="J7">
            <v>6.5535999999999983E-2</v>
          </cell>
          <cell r="K7">
            <v>6.5535999999999983E-2</v>
          </cell>
          <cell r="L7">
            <v>3.2767999999999908E-2</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row>
        <row r="8">
          <cell r="A8">
            <v>15</v>
          </cell>
          <cell r="B8">
            <v>0.05</v>
          </cell>
          <cell r="C8">
            <v>9.5000000000000001E-2</v>
          </cell>
          <cell r="D8">
            <v>8.5500000000000007E-2</v>
          </cell>
          <cell r="E8">
            <v>7.6999999999999999E-2</v>
          </cell>
          <cell r="F8">
            <v>6.9199999999999998E-2</v>
          </cell>
          <cell r="G8">
            <v>6.2300000000000001E-2</v>
          </cell>
          <cell r="H8">
            <v>5.91E-2</v>
          </cell>
          <cell r="I8">
            <v>5.91E-2</v>
          </cell>
          <cell r="J8">
            <v>5.91E-2</v>
          </cell>
          <cell r="K8">
            <v>5.91E-2</v>
          </cell>
          <cell r="L8">
            <v>5.91E-2</v>
          </cell>
          <cell r="M8">
            <v>5.91E-2</v>
          </cell>
          <cell r="N8">
            <v>5.91E-2</v>
          </cell>
          <cell r="O8">
            <v>5.91E-2</v>
          </cell>
          <cell r="P8">
            <v>5.91E-2</v>
          </cell>
          <cell r="Q8">
            <v>2.9100000000000001E-2</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row>
        <row r="9">
          <cell r="A9">
            <v>20</v>
          </cell>
          <cell r="B9">
            <v>3.7499999999999999E-2</v>
          </cell>
          <cell r="C9">
            <v>7.22E-2</v>
          </cell>
          <cell r="D9">
            <v>6.6799999999999998E-2</v>
          </cell>
          <cell r="E9">
            <v>6.1800000000000001E-2</v>
          </cell>
          <cell r="F9">
            <v>5.7099999999999998E-2</v>
          </cell>
          <cell r="G9">
            <v>5.28E-2</v>
          </cell>
          <cell r="H9">
            <v>4.8899999999999999E-2</v>
          </cell>
          <cell r="I9">
            <v>4.4699999999999997E-2</v>
          </cell>
          <cell r="J9">
            <v>4.4699999999999997E-2</v>
          </cell>
          <cell r="K9">
            <v>4.4699999999999997E-2</v>
          </cell>
          <cell r="L9">
            <v>4.4699999999999997E-2</v>
          </cell>
          <cell r="M9">
            <v>4.4699999999999997E-2</v>
          </cell>
          <cell r="N9">
            <v>4.4699999999999997E-2</v>
          </cell>
          <cell r="O9">
            <v>4.4699999999999997E-2</v>
          </cell>
          <cell r="P9">
            <v>4.4699999999999997E-2</v>
          </cell>
          <cell r="Q9">
            <v>4.4699999999999997E-2</v>
          </cell>
          <cell r="R9">
            <v>4.4699999999999997E-2</v>
          </cell>
          <cell r="S9">
            <v>4.4699999999999997E-2</v>
          </cell>
          <cell r="T9">
            <v>4.4699999999999997E-2</v>
          </cell>
          <cell r="U9">
            <v>4.4699999999999997E-2</v>
          </cell>
          <cell r="V9">
            <v>2.18E-2</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row>
        <row r="10">
          <cell r="A10">
            <v>40</v>
          </cell>
          <cell r="B10">
            <v>2.5000000000000001E-2</v>
          </cell>
          <cell r="C10">
            <v>2.5000000000000001E-2</v>
          </cell>
          <cell r="D10">
            <v>2.5000000000000001E-2</v>
          </cell>
          <cell r="E10">
            <v>2.5000000000000001E-2</v>
          </cell>
          <cell r="F10">
            <v>2.5000000000000001E-2</v>
          </cell>
          <cell r="G10">
            <v>2.5000000000000001E-2</v>
          </cell>
          <cell r="H10">
            <v>2.5000000000000001E-2</v>
          </cell>
          <cell r="I10">
            <v>2.5000000000000001E-2</v>
          </cell>
          <cell r="J10">
            <v>2.5000000000000001E-2</v>
          </cell>
          <cell r="K10">
            <v>2.5000000000000001E-2</v>
          </cell>
          <cell r="L10">
            <v>2.5000000000000001E-2</v>
          </cell>
          <cell r="M10">
            <v>2.5000000000000001E-2</v>
          </cell>
          <cell r="N10">
            <v>2.5000000000000001E-2</v>
          </cell>
          <cell r="O10">
            <v>2.5000000000000001E-2</v>
          </cell>
          <cell r="P10">
            <v>2.5000000000000001E-2</v>
          </cell>
          <cell r="Q10">
            <v>2.5000000000000001E-2</v>
          </cell>
          <cell r="R10">
            <v>2.5000000000000001E-2</v>
          </cell>
          <cell r="S10">
            <v>2.5000000000000001E-2</v>
          </cell>
          <cell r="T10">
            <v>2.5000000000000001E-2</v>
          </cell>
          <cell r="U10">
            <v>2.5000000000000001E-2</v>
          </cell>
          <cell r="V10">
            <v>2.5000000000000001E-2</v>
          </cell>
          <cell r="W10">
            <v>2.5000000000000001E-2</v>
          </cell>
          <cell r="X10">
            <v>2.5000000000000001E-2</v>
          </cell>
          <cell r="Y10">
            <v>2.5000000000000001E-2</v>
          </cell>
          <cell r="Z10">
            <v>2.5000000000000001E-2</v>
          </cell>
          <cell r="AA10">
            <v>2.5000000000000001E-2</v>
          </cell>
          <cell r="AB10">
            <v>2.5000000000000001E-2</v>
          </cell>
          <cell r="AC10">
            <v>2.5000000000000001E-2</v>
          </cell>
          <cell r="AD10">
            <v>2.5000000000000001E-2</v>
          </cell>
          <cell r="AE10">
            <v>2.5000000000000001E-2</v>
          </cell>
          <cell r="AF10">
            <v>2.5000000000000001E-2</v>
          </cell>
          <cell r="AG10">
            <v>2.5000000000000001E-2</v>
          </cell>
          <cell r="AH10">
            <v>2.5000000000000001E-2</v>
          </cell>
          <cell r="AI10">
            <v>2.5000000000000001E-2</v>
          </cell>
          <cell r="AJ10">
            <v>2.5000000000000001E-2</v>
          </cell>
          <cell r="AK10">
            <v>2.5000000000000001E-2</v>
          </cell>
          <cell r="AL10">
            <v>2.5000000000000001E-2</v>
          </cell>
          <cell r="AM10">
            <v>2.5000000000000001E-2</v>
          </cell>
          <cell r="AN10">
            <v>2.5000000000000001E-2</v>
          </cell>
          <cell r="AO10">
            <v>2.5000000000000001E-2</v>
          </cell>
        </row>
      </sheetData>
      <sheetData sheetId="13"/>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_1 A"/>
      <sheetName val="tab_1"/>
      <sheetName val="Encogen_A"/>
      <sheetName val="Income"/>
      <sheetName val="O&amp;M"/>
      <sheetName val="Gas Cost Calc Monthly"/>
      <sheetName val="12.1.02 Aurora Run"/>
      <sheetName val="Encogen Costs"/>
      <sheetName val="MTM of Gas"/>
      <sheetName val="OLD Gas Cost Calc Monthly OLD"/>
      <sheetName val="Gas Cost Calc"/>
      <sheetName val="Cabot Gas Replacement"/>
      <sheetName val="Cabot Amort"/>
      <sheetName val="Cabot Stretch Goal 2000"/>
      <sheetName val="Cascade Prices"/>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8">
          <cell r="B8">
            <v>2000</v>
          </cell>
          <cell r="C8">
            <v>335</v>
          </cell>
          <cell r="D8">
            <v>10000</v>
          </cell>
          <cell r="E8">
            <v>2.4451000000000001</v>
          </cell>
          <cell r="F8">
            <v>2.1025</v>
          </cell>
        </row>
        <row r="9">
          <cell r="B9">
            <v>2001</v>
          </cell>
          <cell r="C9">
            <v>365</v>
          </cell>
          <cell r="D9">
            <v>10000</v>
          </cell>
          <cell r="E9">
            <v>2.5672999999999999</v>
          </cell>
          <cell r="F9">
            <v>2.19</v>
          </cell>
        </row>
        <row r="10">
          <cell r="B10">
            <v>2002</v>
          </cell>
          <cell r="C10">
            <v>365</v>
          </cell>
          <cell r="D10">
            <v>10000</v>
          </cell>
          <cell r="E10">
            <v>2.6957</v>
          </cell>
          <cell r="F10">
            <v>2.21</v>
          </cell>
        </row>
        <row r="11">
          <cell r="B11">
            <v>2003</v>
          </cell>
          <cell r="C11">
            <v>365</v>
          </cell>
          <cell r="D11">
            <v>10000</v>
          </cell>
          <cell r="E11">
            <v>2.8304999999999998</v>
          </cell>
          <cell r="F11">
            <v>2.25</v>
          </cell>
        </row>
        <row r="12">
          <cell r="B12">
            <v>2004</v>
          </cell>
          <cell r="C12">
            <v>366</v>
          </cell>
          <cell r="D12">
            <v>10000</v>
          </cell>
          <cell r="E12">
            <v>2.972</v>
          </cell>
          <cell r="F12">
            <v>2.3199999999999998</v>
          </cell>
        </row>
        <row r="13">
          <cell r="B13">
            <v>2005</v>
          </cell>
          <cell r="C13">
            <v>365</v>
          </cell>
          <cell r="D13">
            <v>10000</v>
          </cell>
          <cell r="E13">
            <v>3.1206</v>
          </cell>
          <cell r="F13">
            <v>2.38</v>
          </cell>
        </row>
        <row r="14">
          <cell r="B14">
            <v>2006</v>
          </cell>
          <cell r="C14">
            <v>366</v>
          </cell>
          <cell r="D14">
            <v>10000</v>
          </cell>
          <cell r="E14">
            <v>3.2766000000000002</v>
          </cell>
          <cell r="F14">
            <v>2.44</v>
          </cell>
        </row>
        <row r="15">
          <cell r="B15">
            <v>2007</v>
          </cell>
          <cell r="C15">
            <v>365</v>
          </cell>
          <cell r="D15">
            <v>10000</v>
          </cell>
          <cell r="E15">
            <v>3.4403999999999999</v>
          </cell>
          <cell r="F15">
            <v>2.5099999999999998</v>
          </cell>
        </row>
        <row r="16">
          <cell r="B16">
            <v>2008</v>
          </cell>
          <cell r="C16">
            <v>182</v>
          </cell>
          <cell r="D16">
            <v>10000</v>
          </cell>
          <cell r="E16">
            <v>3.5243000000000002</v>
          </cell>
          <cell r="F16">
            <v>2.62</v>
          </cell>
        </row>
      </sheetData>
      <sheetData sheetId="12" refreshError="1"/>
      <sheetData sheetId="13" refreshError="1"/>
      <sheetData sheetId="14" refreshError="1"/>
      <sheetData sheetId="15"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are Rev Req "/>
      <sheetName val="EnXco Categories"/>
      <sheetName val="Capital Expenditures"/>
      <sheetName val="CapEx Depr Table"/>
      <sheetName val="TypeConsol"/>
      <sheetName val="Type1"/>
      <sheetName val="Type2"/>
      <sheetName val="Type5"/>
      <sheetName val="Type6"/>
      <sheetName val="Type7"/>
      <sheetName val="Type8"/>
      <sheetName val="Type9"/>
      <sheetName val="Lump 1 Depr Class"/>
      <sheetName val="SL Tables"/>
      <sheetName val="MACRS Tables"/>
      <sheetName val="Assumptions"/>
      <sheetName val="Summary"/>
      <sheetName val="Wind Acquisition"/>
      <sheetName val="Questions-concerns"/>
      <sheetName val="Graphs"/>
      <sheetName val="PPA 1"/>
      <sheetName val="PPA 2"/>
      <sheetName val="PPA 3"/>
      <sheetName val="PPA 4"/>
      <sheetName val="Wind PPA"/>
      <sheetName val="Acquisition Inputs"/>
      <sheetName val="Wind Inputs"/>
      <sheetName val="Proposal OpEx"/>
      <sheetName val="Emissions Inputs"/>
      <sheetName val="Fuel Consumption"/>
      <sheetName val="OMfromenxcoASM4"/>
      <sheetName val="OandM Documentation"/>
      <sheetName val="OandM Documentationold"/>
      <sheetName val="Capital Costs"/>
      <sheetName val="Transmission Doc"/>
      <sheetName val="Emissions"/>
      <sheetName val="Results Summary"/>
      <sheetName val="Acquisition 1"/>
      <sheetName val="Acquisition 2"/>
      <sheetName val="Chart1"/>
      <sheetName val="PPA Rollup"/>
      <sheetName val="End Effects"/>
      <sheetName val="Equity Equalization - PPA"/>
      <sheetName val="&lt;Dispatch Model&gt;"/>
      <sheetName val="CB Assumptions"/>
      <sheetName val="CB Correlation Matrix"/>
      <sheetName val="Dispatch"/>
      <sheetName val="Load Shape"/>
      <sheetName val="Price Data"/>
      <sheetName val="Wind Data"/>
      <sheetName val="Thermal Plants"/>
      <sheetName val="&lt;Data Sheets&gt;"/>
      <sheetName val="WACC"/>
      <sheetName val="Not used Capital Expenditur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row r="5">
          <cell r="D5" t="str">
            <v>Yes</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A"/>
      <sheetName val="Approval History"/>
      <sheetName val="INPUT TAB"/>
      <sheetName val="LeadSht"/>
      <sheetName val="$ &amp; KWH Rsbl"/>
      <sheetName val="Rider Rsbl"/>
      <sheetName val="Loss Factor"/>
      <sheetName val="Sch120Rsbl"/>
      <sheetName val="Sch_120"/>
      <sheetName val="Sch120Read"/>
      <sheetName val="Sch95Rsbl"/>
      <sheetName val="Bs Unbl Rt"/>
      <sheetName val="GPI (2)"/>
      <sheetName val="GPI"/>
      <sheetName val="CY GPI Allocation"/>
      <sheetName val="PY GPI Allocation"/>
      <sheetName val="Pended"/>
      <sheetName val="Target KWHs"/>
      <sheetName val="KWH Rsbl"/>
      <sheetName val="Billing Loss"/>
      <sheetName val="Historical"/>
      <sheetName val="Sch_194"/>
      <sheetName val="Sch194KWHs"/>
      <sheetName val="RateInc"/>
      <sheetName val="2-03 Rd Schd"/>
      <sheetName val="Page 1"/>
      <sheetName val="UnbDays"/>
      <sheetName val="Sch94Read"/>
      <sheetName val="Sch94Read0408"/>
      <sheetName val="Sch194 Rlfwd"/>
      <sheetName val="Sch_194Rsbl"/>
      <sheetName val="Sch_95A"/>
      <sheetName val="Sch95Read"/>
      <sheetName val="Sch_132"/>
      <sheetName val="Sch132Rsbl"/>
      <sheetName val="Sch132Read"/>
      <sheetName val="Sch_133"/>
      <sheetName val="Sch133Read"/>
      <sheetName val="Sch_137"/>
      <sheetName val="Sch137Read"/>
      <sheetName val="Unbilled Revenue"/>
      <sheetName val="Billed KWHs"/>
      <sheetName val="APUA"/>
      <sheetName val="UnbLowIncJE"/>
      <sheetName val="UnbLowInc Rsbl"/>
      <sheetName val="Unbilled Days elec"/>
      <sheetName val="Unbilled Days elec (2)"/>
      <sheetName val="JE #s"/>
      <sheetName val="INPUT TAB 2011"/>
      <sheetName val="INPUT TAB 2010"/>
      <sheetName val="INPUT TAB 2009"/>
      <sheetName val="INPUT TAB 2008"/>
      <sheetName val="INPUT TAB 2007"/>
      <sheetName val="INPUT TAB 2006"/>
      <sheetName val="INPUT TAB 2005"/>
      <sheetName val="Module1"/>
    </sheetNames>
    <sheetDataSet>
      <sheetData sheetId="0"/>
      <sheetData sheetId="1"/>
      <sheetData sheetId="2"/>
      <sheetData sheetId="3">
        <row r="10">
          <cell r="L10">
            <v>853377517</v>
          </cell>
        </row>
      </sheetData>
      <sheetData sheetId="4"/>
      <sheetData sheetId="5"/>
      <sheetData sheetId="6"/>
      <sheetData sheetId="7"/>
      <sheetData sheetId="8">
        <row r="21">
          <cell r="I21">
            <v>4727703</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row r="31">
          <cell r="M31">
            <v>-6.7850000000000002E-3</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sheetName val="FCR Rates"/>
      <sheetName val="Lvl FCR"/>
      <sheetName val="LvlFCR Land"/>
      <sheetName val="Backup"/>
      <sheetName val="A&amp;G and O&amp;M"/>
      <sheetName val="Tariff"/>
    </sheetNames>
    <sheetDataSet>
      <sheetData sheetId="0" refreshError="1"/>
      <sheetData sheetId="1" refreshError="1"/>
      <sheetData sheetId="2" refreshError="1">
        <row r="10">
          <cell r="G10">
            <v>35</v>
          </cell>
        </row>
      </sheetData>
      <sheetData sheetId="3" refreshError="1"/>
      <sheetData sheetId="4" refreshError="1"/>
      <sheetData sheetId="5" refreshError="1"/>
      <sheetData sheetId="6"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ings"/>
      <sheetName val="Capacity"/>
      <sheetName val="Backup"/>
      <sheetName val="Check"/>
      <sheetName val="SAPCHKREQ"/>
      <sheetName val="E072"/>
      <sheetName val="MACROS"/>
    </sheetNames>
    <sheetDataSet>
      <sheetData sheetId="0" refreshError="1">
        <row r="2">
          <cell r="B2">
            <v>8.92</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
      <sheetName val="INPUTS"/>
      <sheetName val="CLASSIFIERS"/>
      <sheetName val="EXTERNAL"/>
      <sheetName val="INTERNAL"/>
      <sheetName val="ACCOUNTS"/>
      <sheetName val="CLASS"/>
      <sheetName val="FUNCALLOC"/>
      <sheetName val="CLASSALLOC"/>
      <sheetName val="ACCOUNTALLOC"/>
      <sheetName val="ALLOC"/>
      <sheetName val="REV REQ"/>
      <sheetName val="SUMMARY"/>
      <sheetName val="Account Summary"/>
      <sheetName val="BC detail"/>
      <sheetName val="Salary &amp; Wage Summary"/>
      <sheetName val="ErrorCheck"/>
      <sheetName val="Class Summary"/>
      <sheetName val="Energy Summary"/>
      <sheetName val="Demand Summary"/>
      <sheetName val="Customer Summary"/>
      <sheetName val="Revenue Summary"/>
      <sheetName val="Expense Summary"/>
      <sheetName val="Ratebase Summary"/>
      <sheetName val="Basic Charge"/>
      <sheetName val="Sch 40 Feeder "/>
      <sheetName val="Sch 40 Substation O&amp;M"/>
      <sheetName val="Sch 40 Substation A&amp;G"/>
    </sheetNames>
    <sheetDataSet>
      <sheetData sheetId="0"/>
      <sheetData sheetId="1">
        <row r="11">
          <cell r="C11">
            <v>2</v>
          </cell>
        </row>
        <row r="29">
          <cell r="F29">
            <v>7.8E-2</v>
          </cell>
        </row>
        <row r="30">
          <cell r="F30">
            <v>3.1E-2</v>
          </cell>
        </row>
        <row r="34">
          <cell r="F34">
            <v>0</v>
          </cell>
        </row>
        <row r="35">
          <cell r="F35">
            <v>0</v>
          </cell>
        </row>
        <row r="36">
          <cell r="F36">
            <v>0</v>
          </cell>
        </row>
        <row r="39">
          <cell r="F39">
            <v>0</v>
          </cell>
        </row>
        <row r="44">
          <cell r="F44">
            <v>0.620749</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lfwd-SUPP"/>
      <sheetName val="Exhibits==&gt;"/>
      <sheetName val="KJB-3,11 Def"/>
      <sheetName val="KJB-6,13 Cmn Adj"/>
      <sheetName val="Power Cost Bridge to A-1"/>
      <sheetName val="KJB-7,14 El Adj"/>
      <sheetName val="KJB-16 No MS Def"/>
      <sheetName val="KJB-16 No MS BLR"/>
      <sheetName val="KJB-12 Sum DIFF"/>
      <sheetName val="KJB-12 Sum"/>
      <sheetName val="PKW RY PC1"/>
      <sheetName val="Work Papers==&gt;"/>
      <sheetName val="Table in KJB-10T"/>
      <sheetName val="JAP-07"/>
      <sheetName val="For Prod Adj Expense"/>
      <sheetName val="For Prod Adj Ratebase"/>
      <sheetName val="Verify Pwr Costs"/>
      <sheetName val="RJR Prod O&amp;M"/>
      <sheetName val="Centralia Equity Kicker"/>
      <sheetName val="Trans Ratebase"/>
      <sheetName val="Trans OATT Revenue"/>
      <sheetName val="Restating Print Macros"/>
      <sheetName val="Module13"/>
      <sheetName val="Module14"/>
      <sheetName val="Module15"/>
      <sheetName val="Module1"/>
    </sheetNames>
    <sheetDataSet>
      <sheetData sheetId="0"/>
      <sheetData sheetId="1"/>
      <sheetData sheetId="2">
        <row r="20">
          <cell r="L20">
            <v>0.35</v>
          </cell>
        </row>
      </sheetData>
      <sheetData sheetId="3">
        <row r="7">
          <cell r="B7" t="str">
            <v>FOR THE TWELVE MONTHS ENDED SEPTEMBER 30, 2016</v>
          </cell>
        </row>
        <row r="8">
          <cell r="B8" t="str">
            <v xml:space="preserve">2017 GENERAL RATE CASE </v>
          </cell>
        </row>
      </sheetData>
      <sheetData sheetId="4">
        <row r="9">
          <cell r="N9">
            <v>0.97465048031911128</v>
          </cell>
        </row>
      </sheetData>
      <sheetData sheetId="5">
        <row r="13">
          <cell r="BL13">
            <v>2.5349519680888721E-2</v>
          </cell>
        </row>
      </sheetData>
      <sheetData sheetId="6"/>
      <sheetData sheetId="7"/>
      <sheetData sheetId="8"/>
      <sheetData sheetId="9">
        <row r="2">
          <cell r="AS2" t="str">
            <v>Exhibit No.___(KJB-4)</v>
          </cell>
        </row>
      </sheetData>
      <sheetData sheetId="10"/>
      <sheetData sheetId="11"/>
      <sheetData sheetId="12"/>
      <sheetData sheetId="13"/>
      <sheetData sheetId="14"/>
      <sheetData sheetId="15"/>
      <sheetData sheetId="16"/>
      <sheetData sheetId="17">
        <row r="28">
          <cell r="D28">
            <v>147018434.04146132</v>
          </cell>
        </row>
      </sheetData>
      <sheetData sheetId="18">
        <row r="33">
          <cell r="E33">
            <v>4959911.9999999991</v>
          </cell>
        </row>
      </sheetData>
      <sheetData sheetId="19"/>
      <sheetData sheetId="20">
        <row r="43">
          <cell r="D43">
            <v>9944078.2818932347</v>
          </cell>
        </row>
      </sheetData>
      <sheetData sheetId="21"/>
      <sheetData sheetId="22"/>
      <sheetData sheetId="23"/>
      <sheetData sheetId="24"/>
      <sheetData sheetId="2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cedures"/>
      <sheetName val="Review Checklist"/>
      <sheetName val="GRB EOP"/>
      <sheetName val="ERB EOP"/>
      <sheetName val="CWC EOP"/>
      <sheetName val="Gas RB Recon to WC"/>
      <sheetName val="El RB Recon to WC"/>
      <sheetName val="ERB"/>
      <sheetName val="GRB"/>
      <sheetName val="CWC"/>
      <sheetName val="BS"/>
      <sheetName val="Invested Capital"/>
      <sheetName val="Detailed Electric RB"/>
      <sheetName val="Detailed Gas RB"/>
      <sheetName val="Working Capital"/>
      <sheetName val="Summary Flux sheet"/>
      <sheetName val="El Flux Analysis"/>
      <sheetName val="Gas Flux Analysis"/>
      <sheetName val="Attachment A Page 1"/>
      <sheetName val="Attachment A Page 2"/>
      <sheetName val="PPXLSaveData0"/>
      <sheetName val="Chg Code"/>
      <sheetName val="PPXLFunctions"/>
      <sheetName val="PPXLOpen"/>
      <sheetName val="E Input"/>
      <sheetName val="E Recon PWR Plt"/>
      <sheetName val="G Recon PWR Plt"/>
      <sheetName val="G Input"/>
      <sheetName val="Power Plant Info"/>
      <sheetName val="GasMerchInv"/>
      <sheetName val="May10"/>
      <sheetName val="Jun10"/>
      <sheetName val="Sheet2"/>
      <sheetName val="Allocation Factor"/>
      <sheetName val="Dec09"/>
      <sheetName val="Jan10"/>
      <sheetName val="Feb10"/>
      <sheetName val="Mar10"/>
      <sheetName val="Apr10"/>
    </sheetNames>
    <sheetDataSet>
      <sheetData sheetId="0"/>
      <sheetData sheetId="1"/>
      <sheetData sheetId="2"/>
      <sheetData sheetId="3"/>
      <sheetData sheetId="4"/>
      <sheetData sheetId="5"/>
      <sheetData sheetId="6"/>
      <sheetData sheetId="7"/>
      <sheetData sheetId="8"/>
      <sheetData sheetId="9"/>
      <sheetData sheetId="10" refreshError="1">
        <row r="7">
          <cell r="Q7">
            <v>0</v>
          </cell>
          <cell r="S7">
            <v>0</v>
          </cell>
          <cell r="U7">
            <v>0</v>
          </cell>
          <cell r="V7">
            <v>0</v>
          </cell>
          <cell r="W7">
            <v>0</v>
          </cell>
          <cell r="Y7">
            <v>0</v>
          </cell>
          <cell r="AA7">
            <v>0</v>
          </cell>
          <cell r="AJ7">
            <v>-1655144.4233333336</v>
          </cell>
          <cell r="AL7">
            <v>-1426484.5483333331</v>
          </cell>
          <cell r="AN7">
            <v>-1112572.0991666669</v>
          </cell>
          <cell r="AR7">
            <v>-427912.34583333338</v>
          </cell>
          <cell r="AV7">
            <v>0</v>
          </cell>
          <cell r="AZ7">
            <v>0</v>
          </cell>
        </row>
        <row r="8">
          <cell r="Q8">
            <v>0</v>
          </cell>
          <cell r="S8">
            <v>0</v>
          </cell>
          <cell r="U8">
            <v>0</v>
          </cell>
          <cell r="V8">
            <v>0</v>
          </cell>
          <cell r="W8">
            <v>0</v>
          </cell>
          <cell r="Y8">
            <v>0</v>
          </cell>
          <cell r="AA8">
            <v>0</v>
          </cell>
          <cell r="AJ8">
            <v>1655144.4233333336</v>
          </cell>
          <cell r="AL8">
            <v>1426484.5483333331</v>
          </cell>
          <cell r="AN8">
            <v>1112572.0991666669</v>
          </cell>
          <cell r="AR8">
            <v>427912.34583333338</v>
          </cell>
          <cell r="AV8">
            <v>0</v>
          </cell>
          <cell r="AZ8">
            <v>0</v>
          </cell>
        </row>
        <row r="9">
          <cell r="Q9">
            <v>0</v>
          </cell>
          <cell r="S9">
            <v>0</v>
          </cell>
          <cell r="U9">
            <v>0</v>
          </cell>
          <cell r="V9">
            <v>0</v>
          </cell>
          <cell r="W9">
            <v>0</v>
          </cell>
          <cell r="Y9">
            <v>0</v>
          </cell>
          <cell r="AA9">
            <v>0</v>
          </cell>
          <cell r="AJ9">
            <v>0</v>
          </cell>
          <cell r="AL9">
            <v>0</v>
          </cell>
          <cell r="AN9">
            <v>0</v>
          </cell>
          <cell r="AR9">
            <v>0</v>
          </cell>
          <cell r="AV9">
            <v>0</v>
          </cell>
          <cell r="AZ9">
            <v>0</v>
          </cell>
        </row>
        <row r="10">
          <cell r="Q10">
            <v>0</v>
          </cell>
          <cell r="S10">
            <v>0</v>
          </cell>
          <cell r="U10">
            <v>0</v>
          </cell>
          <cell r="V10">
            <v>0</v>
          </cell>
          <cell r="W10">
            <v>0</v>
          </cell>
          <cell r="Y10">
            <v>0</v>
          </cell>
          <cell r="AA10">
            <v>0</v>
          </cell>
          <cell r="AJ10">
            <v>0</v>
          </cell>
          <cell r="AL10">
            <v>0</v>
          </cell>
          <cell r="AN10">
            <v>0</v>
          </cell>
          <cell r="AR10">
            <v>0</v>
          </cell>
          <cell r="AV10">
            <v>0</v>
          </cell>
          <cell r="AZ10">
            <v>0</v>
          </cell>
        </row>
        <row r="11">
          <cell r="Q11">
            <v>0</v>
          </cell>
          <cell r="S11">
            <v>0</v>
          </cell>
          <cell r="U11">
            <v>0</v>
          </cell>
          <cell r="V11">
            <v>0</v>
          </cell>
          <cell r="W11">
            <v>0</v>
          </cell>
          <cell r="Y11">
            <v>0</v>
          </cell>
          <cell r="AA11">
            <v>0</v>
          </cell>
          <cell r="AJ11">
            <v>0</v>
          </cell>
          <cell r="AL11">
            <v>0</v>
          </cell>
          <cell r="AN11">
            <v>0</v>
          </cell>
          <cell r="AR11">
            <v>0</v>
          </cell>
          <cell r="AV11">
            <v>0</v>
          </cell>
          <cell r="AZ11">
            <v>0</v>
          </cell>
        </row>
        <row r="12">
          <cell r="Q12">
            <v>0</v>
          </cell>
          <cell r="S12">
            <v>0</v>
          </cell>
          <cell r="U12">
            <v>0</v>
          </cell>
          <cell r="V12">
            <v>0</v>
          </cell>
          <cell r="W12">
            <v>0</v>
          </cell>
          <cell r="Y12">
            <v>0</v>
          </cell>
          <cell r="AA12">
            <v>0</v>
          </cell>
          <cell r="AJ12">
            <v>-14045.986666666666</v>
          </cell>
          <cell r="AL12">
            <v>-11370.444999999998</v>
          </cell>
          <cell r="AN12">
            <v>-8694.9579166666663</v>
          </cell>
          <cell r="AR12">
            <v>-3344.2145833333329</v>
          </cell>
          <cell r="AV12">
            <v>0</v>
          </cell>
          <cell r="AZ12">
            <v>0</v>
          </cell>
        </row>
        <row r="13">
          <cell r="Q13">
            <v>0</v>
          </cell>
          <cell r="S13">
            <v>0</v>
          </cell>
          <cell r="U13">
            <v>0</v>
          </cell>
          <cell r="V13">
            <v>0</v>
          </cell>
          <cell r="W13">
            <v>0</v>
          </cell>
          <cell r="Y13">
            <v>0</v>
          </cell>
          <cell r="AA13">
            <v>0</v>
          </cell>
          <cell r="AJ13">
            <v>14045.986666666666</v>
          </cell>
          <cell r="AL13">
            <v>11370.444999999998</v>
          </cell>
          <cell r="AN13">
            <v>8694.9579166666663</v>
          </cell>
          <cell r="AR13">
            <v>3344.2145833333329</v>
          </cell>
          <cell r="AV13">
            <v>0</v>
          </cell>
          <cell r="AZ13">
            <v>0</v>
          </cell>
        </row>
        <row r="14">
          <cell r="Q14">
            <v>6048482342.6300001</v>
          </cell>
          <cell r="S14">
            <v>6112284992.5100002</v>
          </cell>
          <cell r="U14">
            <v>6152862298.7600002</v>
          </cell>
          <cell r="V14">
            <v>6174410669.9099998</v>
          </cell>
          <cell r="W14">
            <v>6198743579.6000004</v>
          </cell>
          <cell r="Y14">
            <v>6236096297.6099997</v>
          </cell>
          <cell r="AA14">
            <v>6237478128.4200001</v>
          </cell>
          <cell r="AJ14">
            <v>5719028068.4399996</v>
          </cell>
          <cell r="AL14">
            <v>5805203372.4945831</v>
          </cell>
          <cell r="AN14">
            <v>5894396029.5858335</v>
          </cell>
          <cell r="AR14">
            <v>6064762060.5654173</v>
          </cell>
          <cell r="AV14">
            <v>6183419903.5250006</v>
          </cell>
          <cell r="AZ14">
            <v>6269690857.2545824</v>
          </cell>
        </row>
        <row r="15">
          <cell r="Q15">
            <v>2381048218.02</v>
          </cell>
          <cell r="S15">
            <v>2435784787.5900002</v>
          </cell>
          <cell r="U15">
            <v>2474902337.4299998</v>
          </cell>
          <cell r="V15">
            <v>2484963662.0999999</v>
          </cell>
          <cell r="W15">
            <v>2493181952.1500001</v>
          </cell>
          <cell r="Y15">
            <v>2514524005.77</v>
          </cell>
          <cell r="AA15">
            <v>2514547820.5999999</v>
          </cell>
          <cell r="AJ15">
            <v>2288973794.9749999</v>
          </cell>
          <cell r="AL15">
            <v>2321439050.9045835</v>
          </cell>
          <cell r="AN15">
            <v>2355372812.0329165</v>
          </cell>
          <cell r="AR15">
            <v>2421384077.4991665</v>
          </cell>
          <cell r="AV15">
            <v>2483390271.71875</v>
          </cell>
          <cell r="AZ15">
            <v>2529875020.6729169</v>
          </cell>
        </row>
        <row r="16">
          <cell r="Q16">
            <v>513616773.94</v>
          </cell>
          <cell r="S16">
            <v>518036205.13</v>
          </cell>
          <cell r="U16">
            <v>525922628.55000001</v>
          </cell>
          <cell r="V16">
            <v>529582609.93000001</v>
          </cell>
          <cell r="W16">
            <v>537617929.95000005</v>
          </cell>
          <cell r="Y16">
            <v>542664666.13999999</v>
          </cell>
          <cell r="AA16">
            <v>514834540.25</v>
          </cell>
          <cell r="AJ16">
            <v>489348331.26791668</v>
          </cell>
          <cell r="AL16">
            <v>495126578.3483333</v>
          </cell>
          <cell r="AN16">
            <v>501615958.78291672</v>
          </cell>
          <cell r="AR16">
            <v>517729821.51833338</v>
          </cell>
          <cell r="AV16">
            <v>525400157.5670833</v>
          </cell>
          <cell r="AZ16">
            <v>519694689.25166672</v>
          </cell>
        </row>
        <row r="17">
          <cell r="Q17">
            <v>22664862.559999999</v>
          </cell>
          <cell r="S17">
            <v>0</v>
          </cell>
          <cell r="U17">
            <v>0</v>
          </cell>
          <cell r="V17">
            <v>0</v>
          </cell>
          <cell r="W17">
            <v>0</v>
          </cell>
          <cell r="Y17">
            <v>0</v>
          </cell>
          <cell r="AA17">
            <v>0</v>
          </cell>
          <cell r="AJ17">
            <v>22753499.379166666</v>
          </cell>
          <cell r="AL17">
            <v>21781106.371666666</v>
          </cell>
          <cell r="AN17">
            <v>17981630.57041667</v>
          </cell>
          <cell r="AR17">
            <v>10397093.240416666</v>
          </cell>
          <cell r="AV17">
            <v>2831869.2733333334</v>
          </cell>
          <cell r="AZ17">
            <v>0</v>
          </cell>
        </row>
        <row r="18">
          <cell r="U18">
            <v>15249131.16</v>
          </cell>
          <cell r="V18">
            <v>14900726.140000001</v>
          </cell>
          <cell r="W18">
            <v>14552321.119999999</v>
          </cell>
          <cell r="Y18">
            <v>13855511.08</v>
          </cell>
          <cell r="AA18">
            <v>13198518.76</v>
          </cell>
          <cell r="AJ18">
            <v>0</v>
          </cell>
          <cell r="AL18">
            <v>0</v>
          </cell>
          <cell r="AN18">
            <v>1935175.1466666665</v>
          </cell>
          <cell r="AR18">
            <v>6785948.8533333344</v>
          </cell>
          <cell r="AV18">
            <v>11171154.418333335</v>
          </cell>
          <cell r="AZ18">
            <v>9743412.6491666678</v>
          </cell>
        </row>
        <row r="19">
          <cell r="Q19">
            <v>45843563.659999996</v>
          </cell>
          <cell r="S19">
            <v>45251084.619999997</v>
          </cell>
          <cell r="U19">
            <v>44021559.100000001</v>
          </cell>
          <cell r="V19">
            <v>43703710.549999997</v>
          </cell>
          <cell r="W19">
            <v>44066126.560000002</v>
          </cell>
          <cell r="Y19">
            <v>43473647.520000003</v>
          </cell>
          <cell r="AA19">
            <v>43002485.619999997</v>
          </cell>
          <cell r="AJ19">
            <v>1910148.4858333331</v>
          </cell>
          <cell r="AL19">
            <v>9501369.1758333333</v>
          </cell>
          <cell r="AN19">
            <v>16989380.979166668</v>
          </cell>
          <cell r="AR19">
            <v>31596658.267499998</v>
          </cell>
          <cell r="AV19">
            <v>44015306.288333334</v>
          </cell>
          <cell r="AZ19">
            <v>30702376.695000004</v>
          </cell>
        </row>
        <row r="20">
          <cell r="Q20">
            <v>1403431.75</v>
          </cell>
          <cell r="S20">
            <v>1315717.25</v>
          </cell>
          <cell r="U20">
            <v>1228002.75</v>
          </cell>
          <cell r="V20">
            <v>1179534.43</v>
          </cell>
          <cell r="W20">
            <v>1062128.33</v>
          </cell>
          <cell r="Y20">
            <v>974413.83</v>
          </cell>
          <cell r="AA20">
            <v>870291.25</v>
          </cell>
          <cell r="AJ20">
            <v>58476.322916666664</v>
          </cell>
          <cell r="AL20">
            <v>285072.07291666669</v>
          </cell>
          <cell r="AN20">
            <v>497048.73958333331</v>
          </cell>
          <cell r="AR20">
            <v>860477.25041666662</v>
          </cell>
          <cell r="AV20">
            <v>1095976.40625</v>
          </cell>
          <cell r="AZ20">
            <v>691838.73958333337</v>
          </cell>
        </row>
        <row r="21">
          <cell r="Q21">
            <v>0</v>
          </cell>
          <cell r="S21">
            <v>0</v>
          </cell>
          <cell r="U21">
            <v>0</v>
          </cell>
          <cell r="V21">
            <v>0</v>
          </cell>
          <cell r="W21">
            <v>0</v>
          </cell>
          <cell r="Y21">
            <v>0</v>
          </cell>
          <cell r="AA21">
            <v>0</v>
          </cell>
          <cell r="AJ21">
            <v>0</v>
          </cell>
          <cell r="AL21">
            <v>0</v>
          </cell>
          <cell r="AN21">
            <v>0</v>
          </cell>
          <cell r="AR21">
            <v>0</v>
          </cell>
          <cell r="AV21">
            <v>0</v>
          </cell>
          <cell r="AZ21">
            <v>0</v>
          </cell>
        </row>
        <row r="22">
          <cell r="Q22">
            <v>0</v>
          </cell>
          <cell r="S22">
            <v>0</v>
          </cell>
          <cell r="U22">
            <v>0</v>
          </cell>
          <cell r="V22">
            <v>0</v>
          </cell>
          <cell r="W22">
            <v>0</v>
          </cell>
          <cell r="Y22">
            <v>0</v>
          </cell>
          <cell r="AA22">
            <v>0</v>
          </cell>
          <cell r="AJ22">
            <v>0</v>
          </cell>
          <cell r="AL22">
            <v>0</v>
          </cell>
          <cell r="AN22">
            <v>0</v>
          </cell>
          <cell r="AR22">
            <v>0</v>
          </cell>
          <cell r="AV22">
            <v>0</v>
          </cell>
          <cell r="AZ22">
            <v>0</v>
          </cell>
        </row>
        <row r="23">
          <cell r="Q23">
            <v>0</v>
          </cell>
          <cell r="S23">
            <v>0</v>
          </cell>
          <cell r="U23">
            <v>0</v>
          </cell>
          <cell r="V23">
            <v>0</v>
          </cell>
          <cell r="W23">
            <v>0</v>
          </cell>
          <cell r="Y23">
            <v>0</v>
          </cell>
          <cell r="AA23">
            <v>0</v>
          </cell>
          <cell r="AJ23">
            <v>0</v>
          </cell>
          <cell r="AL23">
            <v>0</v>
          </cell>
          <cell r="AN23">
            <v>0</v>
          </cell>
          <cell r="AR23">
            <v>0</v>
          </cell>
          <cell r="AV23">
            <v>0</v>
          </cell>
          <cell r="AZ23">
            <v>0</v>
          </cell>
        </row>
        <row r="24">
          <cell r="Q24">
            <v>0</v>
          </cell>
          <cell r="S24">
            <v>0</v>
          </cell>
          <cell r="U24">
            <v>0</v>
          </cell>
          <cell r="V24">
            <v>0</v>
          </cell>
          <cell r="W24">
            <v>0</v>
          </cell>
          <cell r="Y24">
            <v>0</v>
          </cell>
          <cell r="AA24">
            <v>0</v>
          </cell>
          <cell r="AJ24">
            <v>-1389542.64</v>
          </cell>
          <cell r="AL24">
            <v>-1389542.64</v>
          </cell>
          <cell r="AN24">
            <v>-1389542.64</v>
          </cell>
          <cell r="AR24">
            <v>608.20083333333332</v>
          </cell>
          <cell r="AV24">
            <v>0</v>
          </cell>
          <cell r="AZ24">
            <v>0</v>
          </cell>
        </row>
        <row r="25">
          <cell r="Q25">
            <v>0</v>
          </cell>
          <cell r="S25">
            <v>0</v>
          </cell>
          <cell r="U25">
            <v>0</v>
          </cell>
          <cell r="V25">
            <v>0</v>
          </cell>
          <cell r="W25">
            <v>0</v>
          </cell>
          <cell r="Y25">
            <v>0</v>
          </cell>
          <cell r="AA25">
            <v>0</v>
          </cell>
          <cell r="AJ25">
            <v>0</v>
          </cell>
          <cell r="AL25">
            <v>0</v>
          </cell>
          <cell r="AN25">
            <v>0</v>
          </cell>
          <cell r="AR25">
            <v>0</v>
          </cell>
          <cell r="AV25">
            <v>0</v>
          </cell>
          <cell r="AZ25">
            <v>0</v>
          </cell>
        </row>
        <row r="26">
          <cell r="Q26">
            <v>0</v>
          </cell>
          <cell r="S26">
            <v>0</v>
          </cell>
          <cell r="U26">
            <v>0</v>
          </cell>
          <cell r="V26">
            <v>0</v>
          </cell>
          <cell r="W26">
            <v>0</v>
          </cell>
          <cell r="Y26">
            <v>0</v>
          </cell>
          <cell r="AA26">
            <v>0</v>
          </cell>
          <cell r="AJ26">
            <v>0</v>
          </cell>
          <cell r="AL26">
            <v>0</v>
          </cell>
          <cell r="AN26">
            <v>0</v>
          </cell>
          <cell r="AR26">
            <v>0</v>
          </cell>
          <cell r="AV26">
            <v>0</v>
          </cell>
          <cell r="AZ26">
            <v>0</v>
          </cell>
        </row>
        <row r="27">
          <cell r="Q27">
            <v>16765057.869999999</v>
          </cell>
          <cell r="S27">
            <v>17256636.489999998</v>
          </cell>
          <cell r="U27">
            <v>19495555.449999999</v>
          </cell>
          <cell r="V27">
            <v>19620988.960000001</v>
          </cell>
          <cell r="W27">
            <v>20429519.73</v>
          </cell>
          <cell r="Y27">
            <v>17492510</v>
          </cell>
          <cell r="AA27">
            <v>17262721.379999999</v>
          </cell>
          <cell r="AJ27">
            <v>14617008.54458333</v>
          </cell>
          <cell r="AL27">
            <v>16043779.782083334</v>
          </cell>
          <cell r="AN27">
            <v>16753858.175833335</v>
          </cell>
          <cell r="AR27">
            <v>17790269.279166665</v>
          </cell>
          <cell r="AV27">
            <v>18385490.341250002</v>
          </cell>
          <cell r="AZ27">
            <v>21658841.240833331</v>
          </cell>
        </row>
        <row r="28">
          <cell r="Q28">
            <v>64439.34</v>
          </cell>
          <cell r="S28">
            <v>64439.34</v>
          </cell>
          <cell r="U28">
            <v>12508209.27</v>
          </cell>
          <cell r="V28">
            <v>12515268.880000001</v>
          </cell>
          <cell r="W28">
            <v>12524418.74</v>
          </cell>
          <cell r="Y28">
            <v>12549068.02</v>
          </cell>
          <cell r="AA28">
            <v>12553236.539999999</v>
          </cell>
          <cell r="AJ28">
            <v>64439.339999999975</v>
          </cell>
          <cell r="AL28">
            <v>64439.339999999975</v>
          </cell>
          <cell r="AN28">
            <v>1618967.7462499999</v>
          </cell>
          <cell r="AR28">
            <v>5772632.7408333337</v>
          </cell>
          <cell r="AV28">
            <v>9937356.9354166668</v>
          </cell>
          <cell r="AZ28">
            <v>12554577.226249998</v>
          </cell>
        </row>
        <row r="29">
          <cell r="Q29">
            <v>0</v>
          </cell>
          <cell r="S29">
            <v>0</v>
          </cell>
          <cell r="U29">
            <v>0</v>
          </cell>
          <cell r="V29">
            <v>0</v>
          </cell>
          <cell r="W29">
            <v>0</v>
          </cell>
          <cell r="Y29">
            <v>0</v>
          </cell>
          <cell r="AA29">
            <v>0</v>
          </cell>
          <cell r="AJ29">
            <v>0</v>
          </cell>
          <cell r="AL29">
            <v>0</v>
          </cell>
          <cell r="AN29">
            <v>0</v>
          </cell>
          <cell r="AR29">
            <v>0</v>
          </cell>
          <cell r="AV29">
            <v>0</v>
          </cell>
          <cell r="AZ29">
            <v>0</v>
          </cell>
        </row>
        <row r="30">
          <cell r="Q30">
            <v>58874298.369999997</v>
          </cell>
          <cell r="S30">
            <v>54969123.93</v>
          </cell>
          <cell r="U30">
            <v>50453340.710000001</v>
          </cell>
          <cell r="V30">
            <v>51975617.579999998</v>
          </cell>
          <cell r="W30">
            <v>50997799.93</v>
          </cell>
          <cell r="Y30">
            <v>51186234.409999996</v>
          </cell>
          <cell r="AA30">
            <v>53556066.380000003</v>
          </cell>
          <cell r="AJ30">
            <v>78711148.008749992</v>
          </cell>
          <cell r="AL30">
            <v>78067643.292499989</v>
          </cell>
          <cell r="AN30">
            <v>72712576.872083321</v>
          </cell>
          <cell r="AR30">
            <v>55923519.371666662</v>
          </cell>
          <cell r="AV30">
            <v>64060716.900000006</v>
          </cell>
          <cell r="AZ30">
            <v>99710527.889583349</v>
          </cell>
        </row>
        <row r="31">
          <cell r="Q31">
            <v>65726595.93</v>
          </cell>
          <cell r="S31">
            <v>29559072.73</v>
          </cell>
          <cell r="U31">
            <v>21543318.690000001</v>
          </cell>
          <cell r="V31">
            <v>22303893.370000001</v>
          </cell>
          <cell r="W31">
            <v>26885033.300000001</v>
          </cell>
          <cell r="Y31">
            <v>27258841.600000001</v>
          </cell>
          <cell r="AA31">
            <v>46190107.420000002</v>
          </cell>
          <cell r="AJ31">
            <v>39275308.796250008</v>
          </cell>
          <cell r="AL31">
            <v>35018107.119583331</v>
          </cell>
          <cell r="AN31">
            <v>31639103.298333332</v>
          </cell>
          <cell r="AR31">
            <v>30609243.839166667</v>
          </cell>
          <cell r="AV31">
            <v>32399909.249166667</v>
          </cell>
          <cell r="AZ31">
            <v>30257034.329999998</v>
          </cell>
        </row>
        <row r="32">
          <cell r="Q32">
            <v>1451001.06</v>
          </cell>
          <cell r="S32">
            <v>0</v>
          </cell>
          <cell r="U32">
            <v>0</v>
          </cell>
          <cell r="V32">
            <v>0</v>
          </cell>
          <cell r="W32">
            <v>0</v>
          </cell>
          <cell r="Y32">
            <v>0</v>
          </cell>
          <cell r="AA32">
            <v>0</v>
          </cell>
          <cell r="AJ32">
            <v>2209322.0758333341</v>
          </cell>
          <cell r="AL32">
            <v>2380047.6358333337</v>
          </cell>
          <cell r="AN32">
            <v>2380047.6358333337</v>
          </cell>
          <cell r="AR32">
            <v>417063.34708333336</v>
          </cell>
          <cell r="AV32">
            <v>181719.17666666667</v>
          </cell>
          <cell r="AZ32">
            <v>0</v>
          </cell>
        </row>
        <row r="33">
          <cell r="Q33">
            <v>0</v>
          </cell>
          <cell r="S33">
            <v>0</v>
          </cell>
          <cell r="U33">
            <v>0</v>
          </cell>
          <cell r="V33">
            <v>0</v>
          </cell>
          <cell r="W33">
            <v>0</v>
          </cell>
          <cell r="Y33">
            <v>0</v>
          </cell>
          <cell r="AA33">
            <v>0</v>
          </cell>
          <cell r="AJ33">
            <v>0</v>
          </cell>
          <cell r="AL33">
            <v>0</v>
          </cell>
          <cell r="AN33">
            <v>0</v>
          </cell>
          <cell r="AR33">
            <v>0</v>
          </cell>
          <cell r="AV33">
            <v>0</v>
          </cell>
          <cell r="AZ33">
            <v>0</v>
          </cell>
        </row>
        <row r="34">
          <cell r="Q34">
            <v>0</v>
          </cell>
          <cell r="S34">
            <v>0</v>
          </cell>
          <cell r="U34">
            <v>0</v>
          </cell>
          <cell r="V34">
            <v>0</v>
          </cell>
          <cell r="W34">
            <v>0</v>
          </cell>
          <cell r="Y34">
            <v>0</v>
          </cell>
          <cell r="AA34">
            <v>0</v>
          </cell>
          <cell r="AJ34">
            <v>0</v>
          </cell>
          <cell r="AL34">
            <v>0</v>
          </cell>
          <cell r="AN34">
            <v>0</v>
          </cell>
          <cell r="AR34">
            <v>0</v>
          </cell>
          <cell r="AV34">
            <v>0</v>
          </cell>
          <cell r="AZ34">
            <v>0</v>
          </cell>
        </row>
        <row r="35">
          <cell r="Q35">
            <v>0</v>
          </cell>
          <cell r="S35">
            <v>0</v>
          </cell>
          <cell r="U35">
            <v>0</v>
          </cell>
          <cell r="V35">
            <v>0</v>
          </cell>
          <cell r="W35">
            <v>0</v>
          </cell>
          <cell r="Y35">
            <v>0</v>
          </cell>
          <cell r="AA35">
            <v>0</v>
          </cell>
          <cell r="AJ35">
            <v>0</v>
          </cell>
          <cell r="AL35">
            <v>0</v>
          </cell>
          <cell r="AN35">
            <v>0</v>
          </cell>
          <cell r="AR35">
            <v>0</v>
          </cell>
          <cell r="AV35">
            <v>0</v>
          </cell>
          <cell r="AZ35">
            <v>0</v>
          </cell>
        </row>
        <row r="36">
          <cell r="Q36">
            <v>-3618727.54</v>
          </cell>
          <cell r="S36">
            <v>3686056.39</v>
          </cell>
          <cell r="U36">
            <v>4851014.84</v>
          </cell>
          <cell r="V36">
            <v>6528300.4500000002</v>
          </cell>
          <cell r="W36">
            <v>5097670.09</v>
          </cell>
          <cell r="Y36">
            <v>1938599.12</v>
          </cell>
          <cell r="AA36">
            <v>1409909.17</v>
          </cell>
          <cell r="AJ36">
            <v>5000207.1891666669</v>
          </cell>
          <cell r="AL36">
            <v>4267902.8279166669</v>
          </cell>
          <cell r="AN36">
            <v>3748203.2520833332</v>
          </cell>
          <cell r="AR36">
            <v>2938438.6991666667</v>
          </cell>
          <cell r="AV36">
            <v>2720509.9012500001</v>
          </cell>
          <cell r="AZ36">
            <v>4798695.0666666664</v>
          </cell>
        </row>
        <row r="37">
          <cell r="Q37">
            <v>0</v>
          </cell>
          <cell r="S37">
            <v>0</v>
          </cell>
          <cell r="U37">
            <v>0</v>
          </cell>
          <cell r="V37">
            <v>0</v>
          </cell>
          <cell r="W37">
            <v>0</v>
          </cell>
          <cell r="Y37">
            <v>0</v>
          </cell>
          <cell r="AA37">
            <v>52114.37</v>
          </cell>
          <cell r="AJ37">
            <v>198640.4725</v>
          </cell>
          <cell r="AL37">
            <v>175011.39916666667</v>
          </cell>
          <cell r="AN37">
            <v>138517.34375</v>
          </cell>
          <cell r="AR37">
            <v>64641.427083333336</v>
          </cell>
          <cell r="AV37">
            <v>12679.655416666666</v>
          </cell>
          <cell r="AZ37">
            <v>35146.938749999994</v>
          </cell>
        </row>
        <row r="38">
          <cell r="Q38">
            <v>0</v>
          </cell>
          <cell r="S38">
            <v>0</v>
          </cell>
          <cell r="U38">
            <v>0</v>
          </cell>
          <cell r="V38">
            <v>0</v>
          </cell>
          <cell r="W38">
            <v>0</v>
          </cell>
          <cell r="Y38">
            <v>0</v>
          </cell>
          <cell r="AA38">
            <v>0</v>
          </cell>
          <cell r="AJ38">
            <v>0</v>
          </cell>
          <cell r="AL38">
            <v>0</v>
          </cell>
          <cell r="AN38">
            <v>0</v>
          </cell>
          <cell r="AR38">
            <v>0</v>
          </cell>
          <cell r="AV38">
            <v>840.18375000000003</v>
          </cell>
          <cell r="AZ38">
            <v>7561.6537500000004</v>
          </cell>
        </row>
        <row r="39">
          <cell r="Q39">
            <v>0</v>
          </cell>
          <cell r="S39">
            <v>4843442.62</v>
          </cell>
          <cell r="U39">
            <v>5485108.0899999999</v>
          </cell>
          <cell r="V39">
            <v>7464692.5999999996</v>
          </cell>
          <cell r="W39">
            <v>5044592.8600000003</v>
          </cell>
          <cell r="Y39">
            <v>5717721.2800000003</v>
          </cell>
          <cell r="AA39">
            <v>9940459.7799999993</v>
          </cell>
          <cell r="AJ39">
            <v>7587555.9275000021</v>
          </cell>
          <cell r="AN39">
            <v>6561521.3208333328</v>
          </cell>
          <cell r="AR39">
            <v>5936816.6245833337</v>
          </cell>
          <cell r="AV39">
            <v>6032104.4595833337</v>
          </cell>
          <cell r="AZ39">
            <v>8691128.6908333339</v>
          </cell>
        </row>
        <row r="40">
          <cell r="Q40">
            <v>2632179.79</v>
          </cell>
          <cell r="S40">
            <v>24201487.949999999</v>
          </cell>
          <cell r="U40">
            <v>20293182.440000001</v>
          </cell>
          <cell r="V40">
            <v>20614318.940000001</v>
          </cell>
          <cell r="W40">
            <v>17216151.350000001</v>
          </cell>
          <cell r="Y40">
            <v>16758634.74</v>
          </cell>
          <cell r="AA40">
            <v>20309879.789999999</v>
          </cell>
          <cell r="AJ40">
            <v>18480397.571249999</v>
          </cell>
          <cell r="AN40">
            <v>20762406.352916662</v>
          </cell>
          <cell r="AR40">
            <v>20262857.039999999</v>
          </cell>
          <cell r="AV40">
            <v>18474176.257499997</v>
          </cell>
          <cell r="AZ40">
            <v>14615712.965416668</v>
          </cell>
        </row>
        <row r="41">
          <cell r="Q41">
            <v>173554074.58000001</v>
          </cell>
          <cell r="S41">
            <v>181847461.86000001</v>
          </cell>
          <cell r="U41">
            <v>191951143.94</v>
          </cell>
          <cell r="V41">
            <v>188677194.83000001</v>
          </cell>
          <cell r="W41">
            <v>241258447.31999999</v>
          </cell>
          <cell r="Y41">
            <v>313907707.43000001</v>
          </cell>
          <cell r="AA41">
            <v>356713708.88999999</v>
          </cell>
          <cell r="AJ41">
            <v>180113585.50166667</v>
          </cell>
          <cell r="AN41">
            <v>177202190.4366667</v>
          </cell>
          <cell r="AR41">
            <v>198371822.27416667</v>
          </cell>
          <cell r="AV41">
            <v>244375467.77666667</v>
          </cell>
          <cell r="AZ41">
            <v>275023348.38458335</v>
          </cell>
        </row>
        <row r="42">
          <cell r="Q42">
            <v>43727339.829999998</v>
          </cell>
          <cell r="S42">
            <v>31803811.09</v>
          </cell>
          <cell r="U42">
            <v>20644362.140000001</v>
          </cell>
          <cell r="V42">
            <v>20508757.190000001</v>
          </cell>
          <cell r="W42">
            <v>22504845.75</v>
          </cell>
          <cell r="Y42">
            <v>31328763.010000002</v>
          </cell>
          <cell r="AA42">
            <v>18702871.699999999</v>
          </cell>
          <cell r="AJ42">
            <v>42780384.907499999</v>
          </cell>
          <cell r="AN42">
            <v>43855117.812083326</v>
          </cell>
          <cell r="AR42">
            <v>38406500.983333327</v>
          </cell>
          <cell r="AV42">
            <v>28539252.640000001</v>
          </cell>
          <cell r="AZ42">
            <v>26362907.767083332</v>
          </cell>
        </row>
        <row r="43">
          <cell r="Q43">
            <v>38918779.079999998</v>
          </cell>
          <cell r="S43">
            <v>44712278.210000001</v>
          </cell>
          <cell r="U43">
            <v>46400890.990000002</v>
          </cell>
          <cell r="V43">
            <v>48912862.100000001</v>
          </cell>
          <cell r="W43">
            <v>44497880.82</v>
          </cell>
          <cell r="Y43">
            <v>49901234.520000003</v>
          </cell>
          <cell r="AA43">
            <v>55785412.829999998</v>
          </cell>
          <cell r="AJ43">
            <v>26851092.516666666</v>
          </cell>
          <cell r="AN43">
            <v>33943335.187916659</v>
          </cell>
          <cell r="AR43">
            <v>41897219.334583342</v>
          </cell>
          <cell r="AV43">
            <v>48617043.230416663</v>
          </cell>
          <cell r="AZ43">
            <v>44971691.068749994</v>
          </cell>
        </row>
        <row r="44">
          <cell r="Q44">
            <v>0</v>
          </cell>
          <cell r="S44">
            <v>0</v>
          </cell>
          <cell r="U44">
            <v>0</v>
          </cell>
          <cell r="V44">
            <v>0</v>
          </cell>
          <cell r="W44">
            <v>0</v>
          </cell>
          <cell r="Y44">
            <v>0</v>
          </cell>
          <cell r="AA44">
            <v>0</v>
          </cell>
          <cell r="AJ44">
            <v>115788.93124999998</v>
          </cell>
          <cell r="AN44">
            <v>77306.925833333327</v>
          </cell>
          <cell r="AR44">
            <v>31627.226666666666</v>
          </cell>
          <cell r="AV44">
            <v>0</v>
          </cell>
          <cell r="AZ44">
            <v>0</v>
          </cell>
        </row>
        <row r="45">
          <cell r="Q45">
            <v>0</v>
          </cell>
          <cell r="S45">
            <v>0</v>
          </cell>
          <cell r="U45">
            <v>0</v>
          </cell>
          <cell r="V45">
            <v>0</v>
          </cell>
          <cell r="W45">
            <v>0</v>
          </cell>
          <cell r="Y45">
            <v>0</v>
          </cell>
          <cell r="AA45">
            <v>0</v>
          </cell>
          <cell r="AJ45">
            <v>-115788.93124999998</v>
          </cell>
          <cell r="AN45">
            <v>-77306.925833333327</v>
          </cell>
          <cell r="AR45">
            <v>-31627.226666666666</v>
          </cell>
          <cell r="AV45">
            <v>0</v>
          </cell>
          <cell r="AZ45">
            <v>0</v>
          </cell>
        </row>
        <row r="46">
          <cell r="Q46">
            <v>0</v>
          </cell>
          <cell r="S46">
            <v>0</v>
          </cell>
          <cell r="U46">
            <v>0</v>
          </cell>
          <cell r="V46">
            <v>0</v>
          </cell>
          <cell r="W46">
            <v>0</v>
          </cell>
          <cell r="Y46">
            <v>0</v>
          </cell>
          <cell r="AA46">
            <v>0</v>
          </cell>
          <cell r="AJ46">
            <v>0</v>
          </cell>
          <cell r="AN46">
            <v>0</v>
          </cell>
          <cell r="AR46">
            <v>0</v>
          </cell>
          <cell r="AV46">
            <v>0</v>
          </cell>
          <cell r="AZ46">
            <v>0</v>
          </cell>
        </row>
        <row r="47">
          <cell r="Q47">
            <v>0</v>
          </cell>
          <cell r="S47">
            <v>0</v>
          </cell>
          <cell r="U47">
            <v>0</v>
          </cell>
          <cell r="V47">
            <v>0</v>
          </cell>
          <cell r="W47">
            <v>0</v>
          </cell>
          <cell r="Y47">
            <v>0</v>
          </cell>
          <cell r="AA47">
            <v>0</v>
          </cell>
          <cell r="AJ47">
            <v>11013.111666666664</v>
          </cell>
          <cell r="AN47">
            <v>6969.975833333333</v>
          </cell>
          <cell r="AR47">
            <v>2729.1066666666666</v>
          </cell>
          <cell r="AV47">
            <v>0</v>
          </cell>
          <cell r="AZ47">
            <v>0</v>
          </cell>
        </row>
        <row r="48">
          <cell r="Q48">
            <v>0</v>
          </cell>
          <cell r="S48">
            <v>0</v>
          </cell>
          <cell r="U48">
            <v>0</v>
          </cell>
          <cell r="V48">
            <v>0</v>
          </cell>
          <cell r="W48">
            <v>0</v>
          </cell>
          <cell r="Y48">
            <v>0</v>
          </cell>
          <cell r="AA48">
            <v>0</v>
          </cell>
          <cell r="AJ48">
            <v>-11013.111666666664</v>
          </cell>
          <cell r="AN48">
            <v>-6969.975833333333</v>
          </cell>
          <cell r="AR48">
            <v>-2729.1066666666666</v>
          </cell>
          <cell r="AV48">
            <v>0</v>
          </cell>
          <cell r="AZ48">
            <v>0</v>
          </cell>
        </row>
        <row r="49">
          <cell r="Q49">
            <v>0</v>
          </cell>
          <cell r="S49">
            <v>0</v>
          </cell>
          <cell r="U49">
            <v>0</v>
          </cell>
          <cell r="V49">
            <v>0</v>
          </cell>
          <cell r="W49">
            <v>0</v>
          </cell>
          <cell r="Y49">
            <v>0</v>
          </cell>
          <cell r="AA49">
            <v>0</v>
          </cell>
          <cell r="AJ49">
            <v>0</v>
          </cell>
          <cell r="AN49">
            <v>0</v>
          </cell>
          <cell r="AR49">
            <v>0</v>
          </cell>
          <cell r="AV49">
            <v>0</v>
          </cell>
          <cell r="AZ49">
            <v>0</v>
          </cell>
        </row>
        <row r="50">
          <cell r="Q50">
            <v>0</v>
          </cell>
          <cell r="S50">
            <v>0</v>
          </cell>
          <cell r="U50">
            <v>0</v>
          </cell>
          <cell r="V50">
            <v>0</v>
          </cell>
          <cell r="W50">
            <v>0</v>
          </cell>
          <cell r="Y50">
            <v>0</v>
          </cell>
          <cell r="AA50">
            <v>0</v>
          </cell>
          <cell r="AJ50">
            <v>0</v>
          </cell>
          <cell r="AN50">
            <v>0</v>
          </cell>
          <cell r="AR50">
            <v>0</v>
          </cell>
          <cell r="AV50">
            <v>0</v>
          </cell>
          <cell r="AZ50">
            <v>0</v>
          </cell>
        </row>
        <row r="51">
          <cell r="Q51">
            <v>0</v>
          </cell>
          <cell r="S51">
            <v>0</v>
          </cell>
          <cell r="U51">
            <v>0</v>
          </cell>
          <cell r="V51">
            <v>0</v>
          </cell>
          <cell r="W51">
            <v>0</v>
          </cell>
          <cell r="Y51">
            <v>0</v>
          </cell>
          <cell r="AA51">
            <v>0</v>
          </cell>
          <cell r="AJ51">
            <v>0</v>
          </cell>
          <cell r="AN51">
            <v>0</v>
          </cell>
          <cell r="AR51">
            <v>0</v>
          </cell>
          <cell r="AV51">
            <v>0</v>
          </cell>
          <cell r="AZ51">
            <v>0</v>
          </cell>
        </row>
        <row r="52">
          <cell r="Q52">
            <v>0</v>
          </cell>
          <cell r="S52">
            <v>0</v>
          </cell>
          <cell r="U52">
            <v>0</v>
          </cell>
          <cell r="V52">
            <v>0</v>
          </cell>
          <cell r="W52">
            <v>0</v>
          </cell>
          <cell r="Y52">
            <v>0</v>
          </cell>
          <cell r="AA52">
            <v>0</v>
          </cell>
          <cell r="AJ52">
            <v>0</v>
          </cell>
          <cell r="AN52">
            <v>0</v>
          </cell>
          <cell r="AR52">
            <v>0</v>
          </cell>
          <cell r="AV52">
            <v>0</v>
          </cell>
          <cell r="AZ52">
            <v>0</v>
          </cell>
        </row>
        <row r="53">
          <cell r="Q53">
            <v>0</v>
          </cell>
          <cell r="S53">
            <v>0</v>
          </cell>
          <cell r="U53">
            <v>0</v>
          </cell>
          <cell r="V53">
            <v>0</v>
          </cell>
          <cell r="W53">
            <v>0</v>
          </cell>
          <cell r="Y53">
            <v>0</v>
          </cell>
          <cell r="AA53">
            <v>0</v>
          </cell>
          <cell r="AJ53">
            <v>0</v>
          </cell>
          <cell r="AN53">
            <v>0</v>
          </cell>
          <cell r="AR53">
            <v>0</v>
          </cell>
          <cell r="AV53">
            <v>0</v>
          </cell>
          <cell r="AZ53">
            <v>0</v>
          </cell>
        </row>
        <row r="54">
          <cell r="Q54">
            <v>-42834236</v>
          </cell>
          <cell r="S54">
            <v>-42834236</v>
          </cell>
          <cell r="U54">
            <v>-42151986</v>
          </cell>
          <cell r="V54">
            <v>-42151986</v>
          </cell>
          <cell r="W54">
            <v>-43721207</v>
          </cell>
          <cell r="Y54">
            <v>-43721207</v>
          </cell>
          <cell r="AA54">
            <v>-44262577</v>
          </cell>
          <cell r="AJ54">
            <v>-34194580.916666664</v>
          </cell>
          <cell r="AN54">
            <v>-37155500.75</v>
          </cell>
          <cell r="AR54">
            <v>-40943851.416666664</v>
          </cell>
          <cell r="AV54">
            <v>-43322620.708333336</v>
          </cell>
          <cell r="AZ54">
            <v>-44136554.625</v>
          </cell>
        </row>
        <row r="55">
          <cell r="Q55">
            <v>-113835552</v>
          </cell>
          <cell r="S55">
            <v>-113835552</v>
          </cell>
          <cell r="U55">
            <v>-119243460</v>
          </cell>
          <cell r="V55">
            <v>-119243460</v>
          </cell>
          <cell r="W55">
            <v>-121613173</v>
          </cell>
          <cell r="Y55">
            <v>-121613173</v>
          </cell>
          <cell r="AA55">
            <v>-125407887</v>
          </cell>
          <cell r="AJ55">
            <v>-108938605.70833333</v>
          </cell>
          <cell r="AN55">
            <v>-112190645.75</v>
          </cell>
          <cell r="AR55">
            <v>-116127997.66666667</v>
          </cell>
          <cell r="AV55">
            <v>-120640753.29166667</v>
          </cell>
          <cell r="AZ55">
            <v>-125804431.375</v>
          </cell>
        </row>
        <row r="56">
          <cell r="Q56">
            <v>42834236</v>
          </cell>
          <cell r="S56">
            <v>42834236</v>
          </cell>
          <cell r="U56">
            <v>42151986</v>
          </cell>
          <cell r="V56">
            <v>42151986</v>
          </cell>
          <cell r="W56">
            <v>43721207</v>
          </cell>
          <cell r="Y56">
            <v>43721207</v>
          </cell>
          <cell r="AA56">
            <v>44262577</v>
          </cell>
          <cell r="AJ56">
            <v>34194580.916666664</v>
          </cell>
          <cell r="AN56">
            <v>37155500.75</v>
          </cell>
          <cell r="AR56">
            <v>40943851.416666664</v>
          </cell>
          <cell r="AV56">
            <v>43322620.708333336</v>
          </cell>
          <cell r="AZ56">
            <v>44136554.625</v>
          </cell>
        </row>
        <row r="57">
          <cell r="Q57">
            <v>113835552</v>
          </cell>
          <cell r="S57">
            <v>113835552</v>
          </cell>
          <cell r="U57">
            <v>119243460</v>
          </cell>
          <cell r="V57">
            <v>119243460</v>
          </cell>
          <cell r="W57">
            <v>121613173</v>
          </cell>
          <cell r="Y57">
            <v>121613173</v>
          </cell>
          <cell r="AA57">
            <v>125407887</v>
          </cell>
          <cell r="AJ57">
            <v>108938605.70833333</v>
          </cell>
          <cell r="AN57">
            <v>112190645.75</v>
          </cell>
          <cell r="AR57">
            <v>116127997.66666667</v>
          </cell>
          <cell r="AV57">
            <v>120640753.29166667</v>
          </cell>
          <cell r="AZ57">
            <v>125804431.375</v>
          </cell>
        </row>
        <row r="58">
          <cell r="Q58">
            <v>0</v>
          </cell>
          <cell r="S58">
            <v>0</v>
          </cell>
          <cell r="U58">
            <v>0</v>
          </cell>
          <cell r="V58">
            <v>0</v>
          </cell>
          <cell r="W58">
            <v>0</v>
          </cell>
          <cell r="Y58">
            <v>0</v>
          </cell>
          <cell r="AA58">
            <v>0</v>
          </cell>
          <cell r="AJ58">
            <v>0</v>
          </cell>
          <cell r="AN58">
            <v>0</v>
          </cell>
          <cell r="AR58">
            <v>0</v>
          </cell>
          <cell r="AV58">
            <v>0</v>
          </cell>
          <cell r="AZ58">
            <v>0</v>
          </cell>
        </row>
        <row r="59">
          <cell r="Q59">
            <v>0</v>
          </cell>
          <cell r="S59">
            <v>0</v>
          </cell>
          <cell r="U59">
            <v>0</v>
          </cell>
          <cell r="V59">
            <v>0</v>
          </cell>
          <cell r="W59">
            <v>0</v>
          </cell>
          <cell r="Y59">
            <v>0</v>
          </cell>
          <cell r="AA59">
            <v>0</v>
          </cell>
          <cell r="AJ59">
            <v>0</v>
          </cell>
          <cell r="AN59">
            <v>0</v>
          </cell>
          <cell r="AR59">
            <v>0</v>
          </cell>
          <cell r="AV59">
            <v>0</v>
          </cell>
          <cell r="AZ59">
            <v>0</v>
          </cell>
        </row>
        <row r="60">
          <cell r="Q60">
            <v>0</v>
          </cell>
          <cell r="S60">
            <v>0</v>
          </cell>
          <cell r="U60">
            <v>0</v>
          </cell>
          <cell r="V60">
            <v>0</v>
          </cell>
          <cell r="W60">
            <v>0</v>
          </cell>
          <cell r="Y60">
            <v>0</v>
          </cell>
          <cell r="AA60">
            <v>0</v>
          </cell>
          <cell r="AJ60">
            <v>0</v>
          </cell>
          <cell r="AN60">
            <v>0</v>
          </cell>
          <cell r="AR60">
            <v>0</v>
          </cell>
          <cell r="AV60">
            <v>0</v>
          </cell>
          <cell r="AZ60">
            <v>0</v>
          </cell>
        </row>
        <row r="61">
          <cell r="Q61">
            <v>-2399292910.7399998</v>
          </cell>
          <cell r="S61">
            <v>-2443387078.1500001</v>
          </cell>
          <cell r="U61">
            <v>-2460937497.7600002</v>
          </cell>
          <cell r="V61">
            <v>-2472919628.8200002</v>
          </cell>
          <cell r="W61">
            <v>-2484160269.9699998</v>
          </cell>
          <cell r="Y61">
            <v>-2492691837.29</v>
          </cell>
          <cell r="AA61">
            <v>-2483933421.3200002</v>
          </cell>
          <cell r="AJ61">
            <v>-2307299187.2479167</v>
          </cell>
          <cell r="AN61">
            <v>-2372766361.9716668</v>
          </cell>
          <cell r="AR61">
            <v>-2432915611.5799999</v>
          </cell>
          <cell r="AV61">
            <v>-2468266330.1083331</v>
          </cell>
          <cell r="AZ61">
            <v>-2498656466.7287498</v>
          </cell>
        </row>
        <row r="62">
          <cell r="Q62">
            <v>-765122592.55999994</v>
          </cell>
          <cell r="S62">
            <v>-774544795.52999997</v>
          </cell>
          <cell r="U62">
            <v>-789808505.13</v>
          </cell>
          <cell r="V62">
            <v>-796519695.50999999</v>
          </cell>
          <cell r="W62">
            <v>-803072108.48000002</v>
          </cell>
          <cell r="Y62">
            <v>-813967053.75</v>
          </cell>
          <cell r="AA62">
            <v>-800349616.55999994</v>
          </cell>
          <cell r="AJ62">
            <v>-733170211.43083334</v>
          </cell>
          <cell r="AN62">
            <v>-754402253.41416657</v>
          </cell>
          <cell r="AR62">
            <v>-777574961.57458341</v>
          </cell>
          <cell r="AV62">
            <v>-796330090.14541674</v>
          </cell>
          <cell r="AZ62">
            <v>-811645489.19666672</v>
          </cell>
        </row>
        <row r="63">
          <cell r="Q63">
            <v>-38660758.909999996</v>
          </cell>
          <cell r="S63">
            <v>-41038835.219999999</v>
          </cell>
          <cell r="U63">
            <v>-43428517.009999998</v>
          </cell>
          <cell r="V63">
            <v>-44866667.149999999</v>
          </cell>
          <cell r="W63">
            <v>-45971763.850000001</v>
          </cell>
          <cell r="Y63">
            <v>-48306515.119999997</v>
          </cell>
          <cell r="AA63">
            <v>-21110117.27</v>
          </cell>
          <cell r="AJ63">
            <v>-34797096.578333326</v>
          </cell>
          <cell r="AN63">
            <v>-37697507.099999994</v>
          </cell>
          <cell r="AR63">
            <v>-41418967.67666667</v>
          </cell>
          <cell r="AV63">
            <v>-39702344.885416664</v>
          </cell>
          <cell r="AZ63">
            <v>-32907999.748333335</v>
          </cell>
        </row>
        <row r="64">
          <cell r="Q64">
            <v>8207425.3200000003</v>
          </cell>
          <cell r="S64">
            <v>6906797.1200000001</v>
          </cell>
          <cell r="U64">
            <v>4501065.28</v>
          </cell>
          <cell r="V64">
            <v>5184694.1399999997</v>
          </cell>
          <cell r="W64">
            <v>4925868.76</v>
          </cell>
          <cell r="Y64">
            <v>1222825.0900000001</v>
          </cell>
          <cell r="AA64">
            <v>-640403.19999999995</v>
          </cell>
          <cell r="AJ64">
            <v>-347810.29333333333</v>
          </cell>
          <cell r="AN64">
            <v>3085592.8700000006</v>
          </cell>
          <cell r="AR64">
            <v>5620029.3949999996</v>
          </cell>
          <cell r="AV64">
            <v>3932941.6895833337</v>
          </cell>
          <cell r="AZ64">
            <v>3817754.9508333332</v>
          </cell>
        </row>
        <row r="65">
          <cell r="Q65">
            <v>21478.19</v>
          </cell>
          <cell r="S65">
            <v>21876.85</v>
          </cell>
          <cell r="U65">
            <v>35873.72</v>
          </cell>
          <cell r="V65">
            <v>34754.29</v>
          </cell>
          <cell r="W65">
            <v>32280.97</v>
          </cell>
          <cell r="Y65">
            <v>34177.589999999997</v>
          </cell>
          <cell r="AA65">
            <v>30390.34</v>
          </cell>
          <cell r="AJ65">
            <v>12294.800833333335</v>
          </cell>
          <cell r="AN65">
            <v>18332.91</v>
          </cell>
          <cell r="AR65">
            <v>25755.20041666667</v>
          </cell>
          <cell r="AV65">
            <v>39893.202083333337</v>
          </cell>
          <cell r="AZ65">
            <v>77687.453750000001</v>
          </cell>
        </row>
        <row r="66">
          <cell r="Q66">
            <v>1658139.1</v>
          </cell>
          <cell r="S66">
            <v>1434648.84</v>
          </cell>
          <cell r="U66">
            <v>1323754.18</v>
          </cell>
          <cell r="V66">
            <v>1285193.06</v>
          </cell>
          <cell r="W66">
            <v>1597358.61</v>
          </cell>
          <cell r="Y66">
            <v>1282146.75</v>
          </cell>
          <cell r="AA66">
            <v>1133602.08</v>
          </cell>
          <cell r="AJ66">
            <v>3013183.98</v>
          </cell>
          <cell r="AN66">
            <v>2851712.9800000004</v>
          </cell>
          <cell r="AR66">
            <v>1755711.6804166667</v>
          </cell>
          <cell r="AV66">
            <v>1317723.40625</v>
          </cell>
          <cell r="AZ66">
            <v>1167744.8045833332</v>
          </cell>
        </row>
        <row r="67">
          <cell r="Q67">
            <v>0</v>
          </cell>
          <cell r="S67">
            <v>0</v>
          </cell>
          <cell r="U67">
            <v>0</v>
          </cell>
          <cell r="V67">
            <v>0</v>
          </cell>
          <cell r="W67">
            <v>0</v>
          </cell>
          <cell r="Y67">
            <v>0</v>
          </cell>
          <cell r="AA67">
            <v>0</v>
          </cell>
          <cell r="AJ67">
            <v>0</v>
          </cell>
          <cell r="AN67">
            <v>0</v>
          </cell>
          <cell r="AR67">
            <v>0</v>
          </cell>
          <cell r="AV67">
            <v>0</v>
          </cell>
          <cell r="AZ67">
            <v>0</v>
          </cell>
        </row>
        <row r="68">
          <cell r="Q68">
            <v>0</v>
          </cell>
          <cell r="S68">
            <v>0</v>
          </cell>
          <cell r="U68">
            <v>0</v>
          </cell>
          <cell r="V68">
            <v>0</v>
          </cell>
          <cell r="W68">
            <v>0</v>
          </cell>
          <cell r="Y68">
            <v>0</v>
          </cell>
          <cell r="AA68">
            <v>0</v>
          </cell>
          <cell r="AJ68">
            <v>0</v>
          </cell>
          <cell r="AN68">
            <v>0</v>
          </cell>
          <cell r="AR68">
            <v>0</v>
          </cell>
          <cell r="AV68">
            <v>0</v>
          </cell>
          <cell r="AZ68">
            <v>0</v>
          </cell>
        </row>
        <row r="69">
          <cell r="Q69">
            <v>0</v>
          </cell>
          <cell r="S69">
            <v>0</v>
          </cell>
          <cell r="U69">
            <v>0</v>
          </cell>
          <cell r="V69">
            <v>0</v>
          </cell>
          <cell r="W69">
            <v>0</v>
          </cell>
          <cell r="Y69">
            <v>0</v>
          </cell>
          <cell r="AA69">
            <v>0</v>
          </cell>
          <cell r="AJ69">
            <v>0</v>
          </cell>
          <cell r="AN69">
            <v>0</v>
          </cell>
          <cell r="AR69">
            <v>0</v>
          </cell>
          <cell r="AV69">
            <v>0</v>
          </cell>
          <cell r="AZ69">
            <v>0</v>
          </cell>
        </row>
        <row r="70">
          <cell r="Q70">
            <v>0</v>
          </cell>
          <cell r="S70">
            <v>0</v>
          </cell>
          <cell r="U70">
            <v>0</v>
          </cell>
          <cell r="V70">
            <v>0</v>
          </cell>
          <cell r="W70">
            <v>0</v>
          </cell>
          <cell r="Y70">
            <v>0</v>
          </cell>
          <cell r="AA70">
            <v>0</v>
          </cell>
          <cell r="AJ70">
            <v>0</v>
          </cell>
          <cell r="AN70">
            <v>0</v>
          </cell>
          <cell r="AR70">
            <v>0</v>
          </cell>
          <cell r="AV70">
            <v>0</v>
          </cell>
          <cell r="AZ70">
            <v>0</v>
          </cell>
        </row>
        <row r="71">
          <cell r="Q71">
            <v>0</v>
          </cell>
          <cell r="S71">
            <v>0</v>
          </cell>
          <cell r="U71">
            <v>0</v>
          </cell>
          <cell r="V71">
            <v>0</v>
          </cell>
          <cell r="W71">
            <v>0</v>
          </cell>
          <cell r="Y71">
            <v>0</v>
          </cell>
          <cell r="AA71">
            <v>0</v>
          </cell>
          <cell r="AJ71">
            <v>0</v>
          </cell>
          <cell r="AN71">
            <v>0</v>
          </cell>
          <cell r="AR71">
            <v>0</v>
          </cell>
          <cell r="AV71">
            <v>0</v>
          </cell>
          <cell r="AZ71">
            <v>0</v>
          </cell>
        </row>
        <row r="72">
          <cell r="Q72">
            <v>0</v>
          </cell>
          <cell r="S72">
            <v>0</v>
          </cell>
          <cell r="U72">
            <v>0</v>
          </cell>
          <cell r="V72">
            <v>0</v>
          </cell>
          <cell r="W72">
            <v>0</v>
          </cell>
          <cell r="Y72">
            <v>0</v>
          </cell>
          <cell r="AA72">
            <v>0</v>
          </cell>
          <cell r="AJ72">
            <v>0</v>
          </cell>
          <cell r="AN72">
            <v>0</v>
          </cell>
          <cell r="AR72">
            <v>0</v>
          </cell>
          <cell r="AV72">
            <v>0</v>
          </cell>
          <cell r="AZ72">
            <v>0</v>
          </cell>
        </row>
        <row r="73">
          <cell r="Q73">
            <v>-11122157.73</v>
          </cell>
          <cell r="S73">
            <v>-11671485.689999999</v>
          </cell>
          <cell r="U73">
            <v>-12231487.66</v>
          </cell>
          <cell r="V73">
            <v>-12509185.359999999</v>
          </cell>
          <cell r="W73">
            <v>-12786869</v>
          </cell>
          <cell r="Y73">
            <v>-13396355.720000001</v>
          </cell>
          <cell r="AA73">
            <v>-13763391.439999999</v>
          </cell>
          <cell r="AJ73">
            <v>-9973002.4933333322</v>
          </cell>
          <cell r="AN73">
            <v>-10727984.810000001</v>
          </cell>
          <cell r="AR73">
            <v>-11716370.014999999</v>
          </cell>
          <cell r="AV73">
            <v>-12638695.392916666</v>
          </cell>
          <cell r="AZ73">
            <v>-12854519.89625</v>
          </cell>
        </row>
        <row r="74">
          <cell r="Q74">
            <v>-11058142.369999999</v>
          </cell>
          <cell r="S74">
            <v>-11449324.710000001</v>
          </cell>
          <cell r="U74">
            <v>-11642727.699999999</v>
          </cell>
          <cell r="V74">
            <v>-11739651.77</v>
          </cell>
          <cell r="W74">
            <v>-11836615.32</v>
          </cell>
          <cell r="Y74">
            <v>-12030480.029999999</v>
          </cell>
          <cell r="AA74">
            <v>-12224431.59</v>
          </cell>
          <cell r="AJ74">
            <v>-10414650.352499999</v>
          </cell>
          <cell r="AN74">
            <v>-10897912.282500001</v>
          </cell>
          <cell r="AR74">
            <v>-11361582.42</v>
          </cell>
          <cell r="AV74">
            <v>-11762514.584166668</v>
          </cell>
          <cell r="AZ74">
            <v>-11146954.502083333</v>
          </cell>
        </row>
        <row r="75">
          <cell r="Q75">
            <v>-258857944.91</v>
          </cell>
          <cell r="S75">
            <v>-265592332.41</v>
          </cell>
          <cell r="U75">
            <v>-272399119.79000002</v>
          </cell>
          <cell r="V75">
            <v>-275881590.41000003</v>
          </cell>
          <cell r="W75">
            <v>-279455032</v>
          </cell>
          <cell r="Y75">
            <v>-286718469.36000001</v>
          </cell>
          <cell r="AA75">
            <v>-293987278.88999999</v>
          </cell>
          <cell r="AJ75">
            <v>-238681174.88291666</v>
          </cell>
          <cell r="AN75">
            <v>-252109742.57999995</v>
          </cell>
          <cell r="AR75">
            <v>-265763013.53958333</v>
          </cell>
          <cell r="AV75">
            <v>-277541678.49375004</v>
          </cell>
          <cell r="AZ75">
            <v>-272912456.98166674</v>
          </cell>
        </row>
        <row r="76">
          <cell r="Q76">
            <v>946172.25</v>
          </cell>
          <cell r="S76">
            <v>946172.25</v>
          </cell>
          <cell r="U76">
            <v>946172.25</v>
          </cell>
          <cell r="V76">
            <v>946172.25</v>
          </cell>
          <cell r="W76">
            <v>946172.25</v>
          </cell>
          <cell r="Y76">
            <v>946172.25</v>
          </cell>
          <cell r="AA76">
            <v>946172.25</v>
          </cell>
          <cell r="AJ76">
            <v>946172.25</v>
          </cell>
          <cell r="AN76">
            <v>946172.25</v>
          </cell>
          <cell r="AR76">
            <v>946172.25</v>
          </cell>
          <cell r="AV76">
            <v>946172.25</v>
          </cell>
          <cell r="AZ76">
            <v>946172.25</v>
          </cell>
        </row>
        <row r="77">
          <cell r="Q77">
            <v>0</v>
          </cell>
          <cell r="S77">
            <v>0</v>
          </cell>
          <cell r="U77">
            <v>0</v>
          </cell>
          <cell r="V77">
            <v>0</v>
          </cell>
          <cell r="W77">
            <v>0</v>
          </cell>
          <cell r="Y77">
            <v>0</v>
          </cell>
          <cell r="AA77">
            <v>0</v>
          </cell>
          <cell r="AJ77">
            <v>0</v>
          </cell>
          <cell r="AN77">
            <v>0</v>
          </cell>
          <cell r="AR77">
            <v>0</v>
          </cell>
          <cell r="AV77">
            <v>0</v>
          </cell>
          <cell r="AZ77">
            <v>0</v>
          </cell>
        </row>
        <row r="78">
          <cell r="Q78">
            <v>302358.01</v>
          </cell>
          <cell r="S78">
            <v>302358.01</v>
          </cell>
          <cell r="U78">
            <v>302358.01</v>
          </cell>
          <cell r="V78">
            <v>302358.01</v>
          </cell>
          <cell r="W78">
            <v>302358.01</v>
          </cell>
          <cell r="Y78">
            <v>302358.01</v>
          </cell>
          <cell r="AA78">
            <v>302358.01</v>
          </cell>
          <cell r="AJ78">
            <v>302358.00999999995</v>
          </cell>
          <cell r="AN78">
            <v>302358.00999999995</v>
          </cell>
          <cell r="AR78">
            <v>302358.00999999995</v>
          </cell>
          <cell r="AV78">
            <v>302358.00999999995</v>
          </cell>
          <cell r="AZ78">
            <v>302358.00999999995</v>
          </cell>
        </row>
        <row r="79">
          <cell r="Q79">
            <v>76622596.840000004</v>
          </cell>
          <cell r="S79">
            <v>76622596.840000004</v>
          </cell>
          <cell r="U79">
            <v>76622596.840000004</v>
          </cell>
          <cell r="V79">
            <v>76622596.840000004</v>
          </cell>
          <cell r="W79">
            <v>76622596.840000004</v>
          </cell>
          <cell r="Y79">
            <v>76622596.840000004</v>
          </cell>
          <cell r="AA79">
            <v>76622596.840000004</v>
          </cell>
          <cell r="AJ79">
            <v>76622596.840000018</v>
          </cell>
          <cell r="AN79">
            <v>76622596.840000018</v>
          </cell>
          <cell r="AR79">
            <v>76622596.840000018</v>
          </cell>
          <cell r="AV79">
            <v>76622596.840000018</v>
          </cell>
          <cell r="AZ79">
            <v>76622596.840000018</v>
          </cell>
        </row>
        <row r="80">
          <cell r="Q80">
            <v>0</v>
          </cell>
          <cell r="S80">
            <v>0</v>
          </cell>
          <cell r="U80">
            <v>0</v>
          </cell>
          <cell r="V80">
            <v>0</v>
          </cell>
          <cell r="W80">
            <v>0</v>
          </cell>
          <cell r="Y80">
            <v>0</v>
          </cell>
          <cell r="AA80">
            <v>0</v>
          </cell>
          <cell r="AJ80">
            <v>0</v>
          </cell>
          <cell r="AN80">
            <v>0</v>
          </cell>
          <cell r="AR80">
            <v>0</v>
          </cell>
          <cell r="AV80">
            <v>0</v>
          </cell>
          <cell r="AZ80">
            <v>0</v>
          </cell>
        </row>
        <row r="81">
          <cell r="Q81">
            <v>150900617.56</v>
          </cell>
          <cell r="S81">
            <v>154416733.77000001</v>
          </cell>
          <cell r="U81">
            <v>155115857.46000001</v>
          </cell>
          <cell r="V81">
            <v>154633591.38999999</v>
          </cell>
          <cell r="W81">
            <v>154925691.68000001</v>
          </cell>
          <cell r="Y81">
            <v>155175892.68000001</v>
          </cell>
          <cell r="AA81">
            <v>155148727.80000001</v>
          </cell>
          <cell r="AJ81">
            <v>6287525.7316666665</v>
          </cell>
          <cell r="AN81">
            <v>57401152.735000007</v>
          </cell>
          <cell r="AR81">
            <v>109053776.02249999</v>
          </cell>
          <cell r="AV81">
            <v>154553362.19041663</v>
          </cell>
          <cell r="AZ81">
            <v>155751081.81999999</v>
          </cell>
        </row>
        <row r="82">
          <cell r="S82">
            <v>16935620.390000001</v>
          </cell>
          <cell r="U82">
            <v>16950272.940000001</v>
          </cell>
          <cell r="V82">
            <v>16950332.440000001</v>
          </cell>
          <cell r="W82">
            <v>16950332.899999999</v>
          </cell>
          <cell r="Y82">
            <v>16950332.899999999</v>
          </cell>
          <cell r="AA82">
            <v>16950332.899999999</v>
          </cell>
          <cell r="AJ82">
            <v>0</v>
          </cell>
          <cell r="AN82">
            <v>3528864.7708333335</v>
          </cell>
          <cell r="AR82">
            <v>9178973.2008333337</v>
          </cell>
          <cell r="AV82">
            <v>14829084.167500002</v>
          </cell>
          <cell r="AZ82">
            <v>16950330.363333333</v>
          </cell>
        </row>
        <row r="83">
          <cell r="AV83">
            <v>0</v>
          </cell>
          <cell r="AZ83">
            <v>0</v>
          </cell>
        </row>
        <row r="84">
          <cell r="Q84">
            <v>-693189</v>
          </cell>
          <cell r="S84">
            <v>-697489</v>
          </cell>
          <cell r="U84">
            <v>-701789</v>
          </cell>
          <cell r="V84">
            <v>-703939</v>
          </cell>
          <cell r="W84">
            <v>-706089</v>
          </cell>
          <cell r="Y84">
            <v>-710389</v>
          </cell>
          <cell r="AA84">
            <v>-714689</v>
          </cell>
          <cell r="AJ84">
            <v>-680289</v>
          </cell>
          <cell r="AN84">
            <v>-688889</v>
          </cell>
          <cell r="AR84">
            <v>-697489</v>
          </cell>
          <cell r="AV84">
            <v>-706089</v>
          </cell>
          <cell r="AZ84">
            <v>-714689</v>
          </cell>
        </row>
        <row r="85">
          <cell r="Q85">
            <v>0</v>
          </cell>
          <cell r="S85">
            <v>0</v>
          </cell>
          <cell r="U85">
            <v>0</v>
          </cell>
          <cell r="V85">
            <v>0</v>
          </cell>
          <cell r="W85">
            <v>0</v>
          </cell>
          <cell r="Y85">
            <v>0</v>
          </cell>
          <cell r="AA85">
            <v>0</v>
          </cell>
          <cell r="AJ85">
            <v>0</v>
          </cell>
          <cell r="AN85">
            <v>0</v>
          </cell>
          <cell r="AR85">
            <v>0</v>
          </cell>
          <cell r="AV85">
            <v>0</v>
          </cell>
          <cell r="AZ85">
            <v>0</v>
          </cell>
        </row>
        <row r="86">
          <cell r="Q86">
            <v>-271599.03999999998</v>
          </cell>
          <cell r="S86">
            <v>-273465.7</v>
          </cell>
          <cell r="U86">
            <v>-275332.36</v>
          </cell>
          <cell r="V86">
            <v>-276265.69</v>
          </cell>
          <cell r="W86">
            <v>-277199.02</v>
          </cell>
          <cell r="Y86">
            <v>-279065.68</v>
          </cell>
          <cell r="AA86">
            <v>-280932.34000000003</v>
          </cell>
          <cell r="AJ86">
            <v>-265999.06</v>
          </cell>
          <cell r="AN86">
            <v>-269732.38000000006</v>
          </cell>
          <cell r="AR86">
            <v>-273465.69999999995</v>
          </cell>
          <cell r="AV86">
            <v>-277199.01999999996</v>
          </cell>
          <cell r="AZ86">
            <v>-280932.34000000003</v>
          </cell>
        </row>
        <row r="87">
          <cell r="Q87">
            <v>-39924138.659999996</v>
          </cell>
          <cell r="S87">
            <v>-40366288.659999996</v>
          </cell>
          <cell r="U87">
            <v>-40808438.659999996</v>
          </cell>
          <cell r="V87">
            <v>-41029513.659999996</v>
          </cell>
          <cell r="W87">
            <v>-41250588.659999996</v>
          </cell>
          <cell r="Y87">
            <v>-41692738.659999996</v>
          </cell>
          <cell r="AA87">
            <v>-42134888.659999996</v>
          </cell>
          <cell r="AJ87">
            <v>-38597688.659999989</v>
          </cell>
          <cell r="AN87">
            <v>-39481988.659999989</v>
          </cell>
          <cell r="AR87">
            <v>-40366288.659999989</v>
          </cell>
          <cell r="AV87">
            <v>-41250588.659999989</v>
          </cell>
          <cell r="AZ87">
            <v>-42134888.659999989</v>
          </cell>
        </row>
        <row r="88">
          <cell r="Q88">
            <v>-369830.2</v>
          </cell>
          <cell r="S88">
            <v>-1063937.04</v>
          </cell>
          <cell r="U88">
            <v>-1823795.66</v>
          </cell>
          <cell r="V88">
            <v>-2202800.02</v>
          </cell>
          <cell r="W88">
            <v>-2582520.31</v>
          </cell>
          <cell r="Y88">
            <v>-3343065.87</v>
          </cell>
          <cell r="AA88">
            <v>-4103533.69</v>
          </cell>
          <cell r="AJ88">
            <v>-15409.591666666667</v>
          </cell>
          <cell r="AN88">
            <v>-383380.55916666664</v>
          </cell>
          <cell r="AR88">
            <v>-1244337.5120833335</v>
          </cell>
          <cell r="AV88">
            <v>-2596951.9291666667</v>
          </cell>
          <cell r="AZ88">
            <v>-4108176.6945833336</v>
          </cell>
        </row>
        <row r="89">
          <cell r="S89">
            <v>-168873.65</v>
          </cell>
          <cell r="U89">
            <v>-550565.36</v>
          </cell>
          <cell r="V89">
            <v>-744625.77</v>
          </cell>
          <cell r="W89">
            <v>-932426.17</v>
          </cell>
          <cell r="Y89">
            <v>-1320546.99</v>
          </cell>
          <cell r="AA89">
            <v>-1702407.8</v>
          </cell>
          <cell r="AJ89">
            <v>0</v>
          </cell>
          <cell r="AN89">
            <v>-67243.495833333334</v>
          </cell>
          <cell r="AR89">
            <v>-378834.72041666665</v>
          </cell>
          <cell r="AV89">
            <v>-945782.31958333321</v>
          </cell>
          <cell r="AZ89">
            <v>-1700234.187083333</v>
          </cell>
        </row>
        <row r="90">
          <cell r="Q90">
            <v>0</v>
          </cell>
          <cell r="S90">
            <v>0</v>
          </cell>
          <cell r="U90">
            <v>0</v>
          </cell>
          <cell r="V90">
            <v>0</v>
          </cell>
          <cell r="W90">
            <v>0</v>
          </cell>
          <cell r="Y90">
            <v>0</v>
          </cell>
          <cell r="AA90">
            <v>0</v>
          </cell>
          <cell r="AJ90">
            <v>0</v>
          </cell>
          <cell r="AN90">
            <v>0</v>
          </cell>
          <cell r="AR90">
            <v>0</v>
          </cell>
          <cell r="AV90">
            <v>0</v>
          </cell>
          <cell r="AZ90">
            <v>0</v>
          </cell>
        </row>
        <row r="91">
          <cell r="Q91">
            <v>7036930.9000000004</v>
          </cell>
          <cell r="S91">
            <v>7125542.04</v>
          </cell>
          <cell r="U91">
            <v>7172985.8499999996</v>
          </cell>
          <cell r="V91">
            <v>7200270.2999999998</v>
          </cell>
          <cell r="W91">
            <v>7238534.71</v>
          </cell>
          <cell r="Y91">
            <v>7309932.3300000001</v>
          </cell>
          <cell r="AA91">
            <v>7389392.6299999999</v>
          </cell>
          <cell r="AJ91">
            <v>6692694.4420833336</v>
          </cell>
          <cell r="AN91">
            <v>6926245.0837499993</v>
          </cell>
          <cell r="AR91">
            <v>7098600.4499999983</v>
          </cell>
          <cell r="AV91">
            <v>7252173.3016666668</v>
          </cell>
          <cell r="AZ91">
            <v>7425869.2975000003</v>
          </cell>
        </row>
        <row r="92">
          <cell r="Q92">
            <v>0</v>
          </cell>
          <cell r="S92">
            <v>0</v>
          </cell>
          <cell r="U92">
            <v>0</v>
          </cell>
          <cell r="V92">
            <v>0</v>
          </cell>
          <cell r="W92">
            <v>0</v>
          </cell>
          <cell r="Y92">
            <v>0</v>
          </cell>
          <cell r="AA92">
            <v>0</v>
          </cell>
          <cell r="AJ92">
            <v>0</v>
          </cell>
          <cell r="AN92">
            <v>0</v>
          </cell>
          <cell r="AR92">
            <v>0</v>
          </cell>
          <cell r="AV92">
            <v>0</v>
          </cell>
          <cell r="AZ92">
            <v>0</v>
          </cell>
        </row>
        <row r="93">
          <cell r="Q93">
            <v>0</v>
          </cell>
          <cell r="S93">
            <v>0</v>
          </cell>
          <cell r="U93">
            <v>0</v>
          </cell>
          <cell r="V93">
            <v>0</v>
          </cell>
          <cell r="W93">
            <v>0</v>
          </cell>
          <cell r="Y93">
            <v>0</v>
          </cell>
          <cell r="AA93">
            <v>0</v>
          </cell>
          <cell r="AJ93">
            <v>0</v>
          </cell>
          <cell r="AN93">
            <v>0</v>
          </cell>
          <cell r="AR93">
            <v>0</v>
          </cell>
          <cell r="AV93">
            <v>0</v>
          </cell>
          <cell r="AZ93">
            <v>0</v>
          </cell>
        </row>
        <row r="94">
          <cell r="Q94">
            <v>-1112033.1499999999</v>
          </cell>
          <cell r="S94">
            <v>-1084531.1200000001</v>
          </cell>
          <cell r="U94">
            <v>-883395.11</v>
          </cell>
          <cell r="V94">
            <v>-434125.04</v>
          </cell>
          <cell r="W94">
            <v>-434425.04</v>
          </cell>
          <cell r="Y94">
            <v>-96513.65</v>
          </cell>
          <cell r="AA94">
            <v>-98522.54</v>
          </cell>
          <cell r="AJ94">
            <v>-100449.5175</v>
          </cell>
          <cell r="AN94">
            <v>-334331.17</v>
          </cell>
          <cell r="AR94">
            <v>-495626.53833333333</v>
          </cell>
          <cell r="AV94">
            <v>-496102.46541666664</v>
          </cell>
          <cell r="AZ94">
            <v>-191176.62583333332</v>
          </cell>
        </row>
        <row r="95">
          <cell r="Q95">
            <v>2855572.49</v>
          </cell>
          <cell r="S95">
            <v>2837811.66</v>
          </cell>
          <cell r="U95">
            <v>2837811.66</v>
          </cell>
          <cell r="V95">
            <v>2837811.66</v>
          </cell>
          <cell r="W95">
            <v>2840031.21</v>
          </cell>
          <cell r="Y95">
            <v>2843623.56</v>
          </cell>
          <cell r="AA95">
            <v>2843623.56</v>
          </cell>
          <cell r="AJ95">
            <v>2844471.9712500009</v>
          </cell>
          <cell r="AN95">
            <v>2846692.0750000007</v>
          </cell>
          <cell r="AR95">
            <v>2846863.4904166665</v>
          </cell>
          <cell r="AV95">
            <v>2864503.8495833329</v>
          </cell>
          <cell r="AZ95">
            <v>3037207.7324999999</v>
          </cell>
        </row>
        <row r="96">
          <cell r="Q96">
            <v>0</v>
          </cell>
          <cell r="S96">
            <v>0</v>
          </cell>
          <cell r="U96">
            <v>0</v>
          </cell>
          <cell r="V96">
            <v>0</v>
          </cell>
          <cell r="W96">
            <v>0</v>
          </cell>
          <cell r="Y96">
            <v>0</v>
          </cell>
          <cell r="AA96">
            <v>0</v>
          </cell>
          <cell r="AJ96">
            <v>0</v>
          </cell>
          <cell r="AN96">
            <v>0</v>
          </cell>
          <cell r="AR96">
            <v>0</v>
          </cell>
          <cell r="AV96">
            <v>0</v>
          </cell>
          <cell r="AZ96">
            <v>0</v>
          </cell>
        </row>
        <row r="97">
          <cell r="Q97">
            <v>-446720.92</v>
          </cell>
          <cell r="S97">
            <v>-446720.92</v>
          </cell>
          <cell r="U97">
            <v>-446720.92</v>
          </cell>
          <cell r="V97">
            <v>-446720.92</v>
          </cell>
          <cell r="W97">
            <v>-446720.92</v>
          </cell>
          <cell r="Y97">
            <v>-446720.92</v>
          </cell>
          <cell r="AA97">
            <v>-446720.92</v>
          </cell>
          <cell r="AJ97">
            <v>-446393.65958333336</v>
          </cell>
          <cell r="AN97">
            <v>-446720.92</v>
          </cell>
          <cell r="AR97">
            <v>-446720.92</v>
          </cell>
          <cell r="AV97">
            <v>-449847.57875000004</v>
          </cell>
          <cell r="AZ97">
            <v>-474860.84874999995</v>
          </cell>
        </row>
        <row r="98">
          <cell r="Q98">
            <v>443838568.27999997</v>
          </cell>
          <cell r="S98">
            <v>58011193.450000003</v>
          </cell>
          <cell r="U98">
            <v>58093445.390000001</v>
          </cell>
          <cell r="V98">
            <v>58093445.390000001</v>
          </cell>
          <cell r="W98">
            <v>56218650.359999999</v>
          </cell>
          <cell r="Y98">
            <v>56218650.359999999</v>
          </cell>
          <cell r="AA98">
            <v>55982106.93</v>
          </cell>
          <cell r="AJ98">
            <v>308853960.92083335</v>
          </cell>
          <cell r="AN98">
            <v>235847422.48833334</v>
          </cell>
          <cell r="AR98">
            <v>161508387.23458335</v>
          </cell>
          <cell r="AV98">
            <v>104178300.27374999</v>
          </cell>
          <cell r="AZ98">
            <v>54352868.52791667</v>
          </cell>
        </row>
        <row r="99">
          <cell r="Q99">
            <v>0</v>
          </cell>
          <cell r="S99">
            <v>0</v>
          </cell>
          <cell r="U99">
            <v>0</v>
          </cell>
          <cell r="V99">
            <v>0</v>
          </cell>
          <cell r="W99">
            <v>0</v>
          </cell>
          <cell r="Y99">
            <v>0</v>
          </cell>
          <cell r="AA99">
            <v>0</v>
          </cell>
          <cell r="AJ99">
            <v>0</v>
          </cell>
          <cell r="AN99">
            <v>0</v>
          </cell>
          <cell r="AR99">
            <v>0</v>
          </cell>
          <cell r="AV99">
            <v>0</v>
          </cell>
          <cell r="AZ99">
            <v>0</v>
          </cell>
        </row>
        <row r="100">
          <cell r="Q100">
            <v>100000</v>
          </cell>
          <cell r="S100">
            <v>100000</v>
          </cell>
          <cell r="U100">
            <v>100000</v>
          </cell>
          <cell r="V100">
            <v>100000</v>
          </cell>
          <cell r="W100">
            <v>100000</v>
          </cell>
          <cell r="Y100">
            <v>100000</v>
          </cell>
          <cell r="AA100">
            <v>100000</v>
          </cell>
          <cell r="AJ100">
            <v>100000</v>
          </cell>
          <cell r="AN100">
            <v>100000</v>
          </cell>
          <cell r="AR100">
            <v>100000</v>
          </cell>
          <cell r="AV100">
            <v>100000</v>
          </cell>
          <cell r="AZ100">
            <v>100000</v>
          </cell>
        </row>
        <row r="101">
          <cell r="Q101">
            <v>61983052.93</v>
          </cell>
          <cell r="S101">
            <v>61983052.93</v>
          </cell>
          <cell r="U101">
            <v>61735413.329999998</v>
          </cell>
          <cell r="V101">
            <v>61735413.329999998</v>
          </cell>
          <cell r="W101">
            <v>63312723.689999998</v>
          </cell>
          <cell r="Y101">
            <v>63313188.240000002</v>
          </cell>
          <cell r="AA101">
            <v>64350130.060000002</v>
          </cell>
          <cell r="AJ101">
            <v>60353776.018333323</v>
          </cell>
          <cell r="AN101">
            <v>61360062.964166664</v>
          </cell>
          <cell r="AR101">
            <v>61922912.796666674</v>
          </cell>
          <cell r="AV101">
            <v>62998582.946249992</v>
          </cell>
          <cell r="AZ101">
            <v>64252836.651666671</v>
          </cell>
        </row>
        <row r="102">
          <cell r="Q102">
            <v>-100000</v>
          </cell>
          <cell r="S102">
            <v>-100000</v>
          </cell>
          <cell r="U102">
            <v>-100000</v>
          </cell>
          <cell r="V102">
            <v>-100000</v>
          </cell>
          <cell r="W102">
            <v>-100000</v>
          </cell>
          <cell r="Y102">
            <v>-100000</v>
          </cell>
          <cell r="AA102">
            <v>-100000</v>
          </cell>
          <cell r="AJ102">
            <v>-100000</v>
          </cell>
          <cell r="AN102">
            <v>-100000</v>
          </cell>
          <cell r="AR102">
            <v>-100000</v>
          </cell>
          <cell r="AV102">
            <v>-100000</v>
          </cell>
          <cell r="AZ102">
            <v>-100000</v>
          </cell>
        </row>
        <row r="103">
          <cell r="Q103">
            <v>-5515.47</v>
          </cell>
          <cell r="S103">
            <v>-5515.47</v>
          </cell>
          <cell r="U103">
            <v>-5515.47</v>
          </cell>
          <cell r="V103">
            <v>-5515.47</v>
          </cell>
          <cell r="W103">
            <v>-5515.47</v>
          </cell>
          <cell r="Y103">
            <v>-5515.47</v>
          </cell>
          <cell r="AA103">
            <v>-2041.19</v>
          </cell>
          <cell r="AJ103">
            <v>-5192.0266666666676</v>
          </cell>
          <cell r="AN103">
            <v>-5328.213333333334</v>
          </cell>
          <cell r="AR103">
            <v>-5464.4000000000005</v>
          </cell>
          <cell r="AV103">
            <v>-4791.6616666666678</v>
          </cell>
          <cell r="AZ103">
            <v>-3633.5683333333341</v>
          </cell>
        </row>
        <row r="104">
          <cell r="Q104">
            <v>0</v>
          </cell>
          <cell r="S104">
            <v>0</v>
          </cell>
          <cell r="U104">
            <v>0</v>
          </cell>
          <cell r="V104">
            <v>0</v>
          </cell>
          <cell r="W104">
            <v>0</v>
          </cell>
          <cell r="Y104">
            <v>0</v>
          </cell>
          <cell r="AA104">
            <v>0</v>
          </cell>
          <cell r="AJ104">
            <v>0</v>
          </cell>
          <cell r="AN104">
            <v>0</v>
          </cell>
          <cell r="AR104">
            <v>0</v>
          </cell>
          <cell r="AV104">
            <v>0</v>
          </cell>
          <cell r="AZ104">
            <v>0</v>
          </cell>
        </row>
        <row r="105">
          <cell r="Q105">
            <v>6324.69</v>
          </cell>
          <cell r="S105">
            <v>6324.69</v>
          </cell>
          <cell r="U105">
            <v>6848.69</v>
          </cell>
          <cell r="V105">
            <v>6848.69</v>
          </cell>
          <cell r="W105">
            <v>4796.6000000000004</v>
          </cell>
          <cell r="Y105">
            <v>4796.6000000000004</v>
          </cell>
          <cell r="AA105">
            <v>3668.33</v>
          </cell>
          <cell r="AJ105">
            <v>11385.790416666669</v>
          </cell>
          <cell r="AN105">
            <v>8591.4987500000007</v>
          </cell>
          <cell r="AR105">
            <v>6768.7900000000018</v>
          </cell>
          <cell r="AV105">
            <v>4970.4475000000002</v>
          </cell>
          <cell r="AZ105">
            <v>3944.6662499999998</v>
          </cell>
        </row>
        <row r="106">
          <cell r="Q106">
            <v>1072111.53</v>
          </cell>
          <cell r="S106">
            <v>1058021.77</v>
          </cell>
          <cell r="U106">
            <v>1047414.85</v>
          </cell>
          <cell r="V106">
            <v>995116.85</v>
          </cell>
          <cell r="W106">
            <v>989834.27</v>
          </cell>
          <cell r="Y106">
            <v>955202.46</v>
          </cell>
          <cell r="AA106">
            <v>972182.77</v>
          </cell>
          <cell r="AJ106">
            <v>1134157.6466666667</v>
          </cell>
          <cell r="AN106">
            <v>1076055.7125000001</v>
          </cell>
          <cell r="AR106">
            <v>1026075.2716666665</v>
          </cell>
          <cell r="AV106">
            <v>993473.85958333313</v>
          </cell>
          <cell r="AZ106">
            <v>953598.19125000003</v>
          </cell>
        </row>
        <row r="107">
          <cell r="Q107">
            <v>0</v>
          </cell>
          <cell r="S107">
            <v>0</v>
          </cell>
          <cell r="U107">
            <v>0</v>
          </cell>
          <cell r="V107">
            <v>0</v>
          </cell>
          <cell r="W107">
            <v>0</v>
          </cell>
          <cell r="Y107">
            <v>0</v>
          </cell>
          <cell r="AA107">
            <v>0</v>
          </cell>
          <cell r="AJ107">
            <v>0</v>
          </cell>
          <cell r="AN107">
            <v>0</v>
          </cell>
          <cell r="AR107">
            <v>0</v>
          </cell>
          <cell r="AV107">
            <v>0</v>
          </cell>
          <cell r="AZ107">
            <v>0</v>
          </cell>
        </row>
        <row r="108">
          <cell r="Q108">
            <v>3524603.19</v>
          </cell>
          <cell r="S108">
            <v>3403625.25</v>
          </cell>
          <cell r="U108">
            <v>3368316.7</v>
          </cell>
          <cell r="V108">
            <v>3310738.5</v>
          </cell>
          <cell r="W108">
            <v>3328488.78</v>
          </cell>
          <cell r="Y108">
            <v>3213332.38</v>
          </cell>
          <cell r="AA108">
            <v>3626882.37</v>
          </cell>
          <cell r="AJ108">
            <v>1368225.8395833333</v>
          </cell>
          <cell r="AN108">
            <v>2351068.0333333332</v>
          </cell>
          <cell r="AR108">
            <v>3300134.4370833333</v>
          </cell>
          <cell r="AV108">
            <v>3434754.5216666665</v>
          </cell>
          <cell r="AZ108">
            <v>3450180.0291666663</v>
          </cell>
        </row>
        <row r="109">
          <cell r="Q109">
            <v>0</v>
          </cell>
          <cell r="S109">
            <v>0</v>
          </cell>
          <cell r="U109">
            <v>0</v>
          </cell>
          <cell r="V109">
            <v>0</v>
          </cell>
          <cell r="W109">
            <v>0</v>
          </cell>
          <cell r="Y109">
            <v>0</v>
          </cell>
          <cell r="AA109">
            <v>0</v>
          </cell>
          <cell r="AJ109">
            <v>0</v>
          </cell>
          <cell r="AN109">
            <v>0</v>
          </cell>
          <cell r="AR109">
            <v>0</v>
          </cell>
          <cell r="AV109">
            <v>0</v>
          </cell>
          <cell r="AZ109">
            <v>0</v>
          </cell>
        </row>
        <row r="110">
          <cell r="Q110">
            <v>0</v>
          </cell>
          <cell r="S110">
            <v>0</v>
          </cell>
          <cell r="U110">
            <v>0</v>
          </cell>
          <cell r="V110">
            <v>0</v>
          </cell>
          <cell r="W110">
            <v>0</v>
          </cell>
          <cell r="Y110">
            <v>0</v>
          </cell>
          <cell r="AA110">
            <v>0</v>
          </cell>
          <cell r="AJ110">
            <v>0</v>
          </cell>
          <cell r="AN110">
            <v>0</v>
          </cell>
          <cell r="AR110">
            <v>0</v>
          </cell>
          <cell r="AV110">
            <v>0</v>
          </cell>
          <cell r="AZ110">
            <v>0</v>
          </cell>
        </row>
        <row r="111">
          <cell r="Q111">
            <v>0</v>
          </cell>
          <cell r="S111">
            <v>0</v>
          </cell>
          <cell r="U111">
            <v>0</v>
          </cell>
          <cell r="V111">
            <v>0</v>
          </cell>
          <cell r="W111">
            <v>0</v>
          </cell>
          <cell r="Y111">
            <v>0</v>
          </cell>
          <cell r="AA111">
            <v>0</v>
          </cell>
          <cell r="AJ111">
            <v>0</v>
          </cell>
          <cell r="AN111">
            <v>0</v>
          </cell>
          <cell r="AR111">
            <v>0</v>
          </cell>
          <cell r="AV111">
            <v>0</v>
          </cell>
          <cell r="AZ111">
            <v>0</v>
          </cell>
        </row>
        <row r="112">
          <cell r="Q112">
            <v>0</v>
          </cell>
          <cell r="S112">
            <v>0</v>
          </cell>
          <cell r="U112">
            <v>0</v>
          </cell>
          <cell r="V112">
            <v>0</v>
          </cell>
          <cell r="W112">
            <v>0</v>
          </cell>
          <cell r="Y112">
            <v>0</v>
          </cell>
          <cell r="AA112">
            <v>0</v>
          </cell>
          <cell r="AJ112">
            <v>0</v>
          </cell>
          <cell r="AN112">
            <v>0</v>
          </cell>
          <cell r="AR112">
            <v>0</v>
          </cell>
          <cell r="AV112">
            <v>0</v>
          </cell>
          <cell r="AZ112">
            <v>0</v>
          </cell>
        </row>
        <row r="113">
          <cell r="Q113">
            <v>7556.66</v>
          </cell>
          <cell r="S113">
            <v>7556.66</v>
          </cell>
          <cell r="U113">
            <v>7556.66</v>
          </cell>
          <cell r="V113">
            <v>7556.66</v>
          </cell>
          <cell r="W113">
            <v>7556.66</v>
          </cell>
          <cell r="Y113">
            <v>7556.66</v>
          </cell>
          <cell r="AA113">
            <v>2041.19</v>
          </cell>
          <cell r="AJ113">
            <v>11599.630416666667</v>
          </cell>
          <cell r="AN113">
            <v>9897.3270833333354</v>
          </cell>
          <cell r="AR113">
            <v>8195.0237500000021</v>
          </cell>
          <cell r="AV113">
            <v>6407.603750000002</v>
          </cell>
          <cell r="AZ113">
            <v>4569.1137500000013</v>
          </cell>
        </row>
        <row r="114">
          <cell r="Q114">
            <v>0</v>
          </cell>
          <cell r="S114">
            <v>0</v>
          </cell>
          <cell r="U114">
            <v>0</v>
          </cell>
          <cell r="V114">
            <v>0</v>
          </cell>
          <cell r="W114">
            <v>0</v>
          </cell>
          <cell r="Y114">
            <v>0</v>
          </cell>
          <cell r="AA114">
            <v>0</v>
          </cell>
          <cell r="AJ114">
            <v>0</v>
          </cell>
          <cell r="AN114">
            <v>0</v>
          </cell>
          <cell r="AR114">
            <v>0</v>
          </cell>
          <cell r="AV114">
            <v>0</v>
          </cell>
          <cell r="AZ114">
            <v>0</v>
          </cell>
        </row>
        <row r="115">
          <cell r="Q115">
            <v>0</v>
          </cell>
          <cell r="S115">
            <v>0</v>
          </cell>
          <cell r="U115">
            <v>0</v>
          </cell>
          <cell r="V115">
            <v>0</v>
          </cell>
          <cell r="W115">
            <v>0</v>
          </cell>
          <cell r="Y115">
            <v>0</v>
          </cell>
          <cell r="AA115">
            <v>0</v>
          </cell>
          <cell r="AJ115">
            <v>0</v>
          </cell>
          <cell r="AN115">
            <v>0</v>
          </cell>
          <cell r="AR115">
            <v>0</v>
          </cell>
          <cell r="AV115">
            <v>0</v>
          </cell>
          <cell r="AZ115">
            <v>0</v>
          </cell>
        </row>
        <row r="116">
          <cell r="Q116">
            <v>0</v>
          </cell>
          <cell r="S116">
            <v>0</v>
          </cell>
          <cell r="U116">
            <v>0</v>
          </cell>
          <cell r="V116">
            <v>0</v>
          </cell>
          <cell r="W116">
            <v>0</v>
          </cell>
          <cell r="Y116">
            <v>0</v>
          </cell>
          <cell r="AA116">
            <v>0</v>
          </cell>
          <cell r="AJ116">
            <v>0</v>
          </cell>
          <cell r="AN116">
            <v>0</v>
          </cell>
          <cell r="AR116">
            <v>0</v>
          </cell>
          <cell r="AV116">
            <v>0</v>
          </cell>
          <cell r="AZ116">
            <v>0</v>
          </cell>
        </row>
        <row r="117">
          <cell r="Q117">
            <v>0</v>
          </cell>
          <cell r="S117">
            <v>0</v>
          </cell>
          <cell r="U117">
            <v>0</v>
          </cell>
          <cell r="V117">
            <v>0</v>
          </cell>
          <cell r="W117">
            <v>0</v>
          </cell>
          <cell r="Y117">
            <v>0</v>
          </cell>
          <cell r="AA117">
            <v>0</v>
          </cell>
          <cell r="AJ117">
            <v>120225729.49166666</v>
          </cell>
          <cell r="AN117">
            <v>75933203.93249999</v>
          </cell>
          <cell r="AR117">
            <v>34073843.134999998</v>
          </cell>
          <cell r="AV117">
            <v>0</v>
          </cell>
          <cell r="AZ117">
            <v>0</v>
          </cell>
        </row>
        <row r="118">
          <cell r="Q118">
            <v>0</v>
          </cell>
          <cell r="S118">
            <v>0</v>
          </cell>
          <cell r="U118">
            <v>0</v>
          </cell>
          <cell r="V118">
            <v>0</v>
          </cell>
          <cell r="W118">
            <v>0</v>
          </cell>
          <cell r="Y118">
            <v>0</v>
          </cell>
          <cell r="AA118">
            <v>0</v>
          </cell>
          <cell r="AJ118">
            <v>0</v>
          </cell>
          <cell r="AN118">
            <v>0</v>
          </cell>
          <cell r="AR118">
            <v>0</v>
          </cell>
          <cell r="AV118">
            <v>0</v>
          </cell>
          <cell r="AZ118">
            <v>0</v>
          </cell>
        </row>
        <row r="119">
          <cell r="Q119">
            <v>0</v>
          </cell>
          <cell r="S119">
            <v>0</v>
          </cell>
          <cell r="U119">
            <v>0</v>
          </cell>
          <cell r="V119">
            <v>0</v>
          </cell>
          <cell r="W119">
            <v>0</v>
          </cell>
          <cell r="Y119">
            <v>0</v>
          </cell>
          <cell r="AA119">
            <v>0</v>
          </cell>
          <cell r="AJ119">
            <v>0</v>
          </cell>
          <cell r="AN119">
            <v>0</v>
          </cell>
          <cell r="AR119">
            <v>0</v>
          </cell>
          <cell r="AV119">
            <v>0</v>
          </cell>
          <cell r="AZ119">
            <v>0</v>
          </cell>
        </row>
        <row r="120">
          <cell r="Q120">
            <v>0</v>
          </cell>
          <cell r="S120">
            <v>0</v>
          </cell>
          <cell r="U120">
            <v>0</v>
          </cell>
          <cell r="V120">
            <v>0</v>
          </cell>
          <cell r="W120">
            <v>0</v>
          </cell>
          <cell r="Y120">
            <v>0</v>
          </cell>
          <cell r="AA120">
            <v>0</v>
          </cell>
          <cell r="AJ120">
            <v>0</v>
          </cell>
          <cell r="AN120">
            <v>0</v>
          </cell>
          <cell r="AR120">
            <v>0</v>
          </cell>
          <cell r="AV120">
            <v>0</v>
          </cell>
          <cell r="AZ120">
            <v>0</v>
          </cell>
        </row>
        <row r="121">
          <cell r="Q121">
            <v>0</v>
          </cell>
          <cell r="S121">
            <v>0</v>
          </cell>
          <cell r="U121">
            <v>0</v>
          </cell>
          <cell r="V121">
            <v>0</v>
          </cell>
          <cell r="W121">
            <v>0</v>
          </cell>
          <cell r="Y121">
            <v>0</v>
          </cell>
          <cell r="AA121">
            <v>0</v>
          </cell>
          <cell r="AJ121">
            <v>0</v>
          </cell>
          <cell r="AN121">
            <v>0</v>
          </cell>
          <cell r="AR121">
            <v>0</v>
          </cell>
          <cell r="AV121">
            <v>0</v>
          </cell>
          <cell r="AZ121">
            <v>0</v>
          </cell>
        </row>
        <row r="122">
          <cell r="Q122">
            <v>0</v>
          </cell>
          <cell r="S122">
            <v>0</v>
          </cell>
          <cell r="U122">
            <v>0</v>
          </cell>
          <cell r="V122">
            <v>0</v>
          </cell>
          <cell r="W122">
            <v>0</v>
          </cell>
          <cell r="Y122">
            <v>0</v>
          </cell>
          <cell r="AA122">
            <v>0</v>
          </cell>
          <cell r="AJ122">
            <v>0</v>
          </cell>
          <cell r="AN122">
            <v>0</v>
          </cell>
          <cell r="AR122">
            <v>0</v>
          </cell>
          <cell r="AV122">
            <v>0</v>
          </cell>
          <cell r="AZ122">
            <v>0</v>
          </cell>
        </row>
        <row r="123">
          <cell r="Q123">
            <v>0</v>
          </cell>
          <cell r="S123">
            <v>0</v>
          </cell>
          <cell r="U123">
            <v>0</v>
          </cell>
          <cell r="V123">
            <v>0</v>
          </cell>
          <cell r="W123">
            <v>0</v>
          </cell>
          <cell r="Y123">
            <v>0</v>
          </cell>
          <cell r="AA123">
            <v>0</v>
          </cell>
          <cell r="AJ123">
            <v>0</v>
          </cell>
          <cell r="AN123">
            <v>0</v>
          </cell>
          <cell r="AR123">
            <v>0</v>
          </cell>
          <cell r="AV123">
            <v>0</v>
          </cell>
          <cell r="AZ123">
            <v>0</v>
          </cell>
        </row>
        <row r="124">
          <cell r="Q124">
            <v>0</v>
          </cell>
          <cell r="S124">
            <v>0</v>
          </cell>
          <cell r="U124">
            <v>0</v>
          </cell>
          <cell r="V124">
            <v>0</v>
          </cell>
          <cell r="W124">
            <v>0</v>
          </cell>
          <cell r="Y124">
            <v>0</v>
          </cell>
          <cell r="AA124">
            <v>0</v>
          </cell>
          <cell r="AJ124">
            <v>0</v>
          </cell>
          <cell r="AN124">
            <v>0</v>
          </cell>
          <cell r="AR124">
            <v>0</v>
          </cell>
          <cell r="AV124">
            <v>0</v>
          </cell>
          <cell r="AZ124">
            <v>0</v>
          </cell>
        </row>
        <row r="125">
          <cell r="Q125">
            <v>30664.54</v>
          </cell>
          <cell r="S125">
            <v>33333.03</v>
          </cell>
          <cell r="U125">
            <v>35951.64</v>
          </cell>
          <cell r="V125">
            <v>45047.76</v>
          </cell>
          <cell r="W125">
            <v>59036.480000000003</v>
          </cell>
          <cell r="Y125">
            <v>139839.60999999999</v>
          </cell>
          <cell r="AA125">
            <v>149606.25</v>
          </cell>
          <cell r="AJ125">
            <v>202001.08624999996</v>
          </cell>
          <cell r="AN125">
            <v>158775.54041666668</v>
          </cell>
          <cell r="AR125">
            <v>117355.02</v>
          </cell>
          <cell r="AV125">
            <v>78901.60291666667</v>
          </cell>
          <cell r="AZ125">
            <v>73636.822500000024</v>
          </cell>
        </row>
        <row r="126">
          <cell r="Q126">
            <v>230200.63</v>
          </cell>
          <cell r="S126">
            <v>884028.37</v>
          </cell>
          <cell r="U126">
            <v>361987.33</v>
          </cell>
          <cell r="V126">
            <v>698611.46</v>
          </cell>
          <cell r="W126">
            <v>987145.77</v>
          </cell>
          <cell r="Y126">
            <v>1452299.59</v>
          </cell>
          <cell r="AA126">
            <v>679033.6</v>
          </cell>
          <cell r="AJ126">
            <v>952886.56541666656</v>
          </cell>
          <cell r="AN126">
            <v>737866.12250000006</v>
          </cell>
          <cell r="AR126">
            <v>798015.48083333333</v>
          </cell>
          <cell r="AV126">
            <v>911134.70000000007</v>
          </cell>
          <cell r="AZ126">
            <v>1048272.6566666666</v>
          </cell>
        </row>
        <row r="127">
          <cell r="Q127">
            <v>20430.099999999999</v>
          </cell>
          <cell r="S127">
            <v>7240.61</v>
          </cell>
          <cell r="U127">
            <v>17264.88</v>
          </cell>
          <cell r="V127">
            <v>16515.400000000001</v>
          </cell>
          <cell r="W127">
            <v>16155.03</v>
          </cell>
          <cell r="Y127">
            <v>16517.59</v>
          </cell>
          <cell r="AA127">
            <v>17024.05</v>
          </cell>
          <cell r="AJ127">
            <v>-204688.80416666667</v>
          </cell>
          <cell r="AN127">
            <v>15874.249999999998</v>
          </cell>
          <cell r="AR127">
            <v>16793.347916666669</v>
          </cell>
          <cell r="AV127">
            <v>15420.023333333333</v>
          </cell>
          <cell r="AZ127">
            <v>14101.696666666669</v>
          </cell>
        </row>
        <row r="128">
          <cell r="Q128">
            <v>0</v>
          </cell>
          <cell r="S128">
            <v>0</v>
          </cell>
          <cell r="U128">
            <v>0</v>
          </cell>
          <cell r="V128">
            <v>0</v>
          </cell>
          <cell r="W128">
            <v>0</v>
          </cell>
          <cell r="Y128">
            <v>0</v>
          </cell>
          <cell r="AA128">
            <v>0</v>
          </cell>
          <cell r="AJ128">
            <v>0</v>
          </cell>
          <cell r="AN128">
            <v>0</v>
          </cell>
          <cell r="AR128">
            <v>0</v>
          </cell>
          <cell r="AV128">
            <v>0</v>
          </cell>
          <cell r="AZ128">
            <v>0</v>
          </cell>
        </row>
        <row r="129">
          <cell r="Q129">
            <v>0</v>
          </cell>
          <cell r="S129">
            <v>0</v>
          </cell>
          <cell r="U129">
            <v>0</v>
          </cell>
          <cell r="V129">
            <v>0</v>
          </cell>
          <cell r="W129">
            <v>0</v>
          </cell>
          <cell r="Y129">
            <v>0</v>
          </cell>
          <cell r="AA129">
            <v>0</v>
          </cell>
          <cell r="AJ129">
            <v>0</v>
          </cell>
          <cell r="AN129">
            <v>0</v>
          </cell>
          <cell r="AR129">
            <v>0</v>
          </cell>
          <cell r="AV129">
            <v>0</v>
          </cell>
          <cell r="AZ129">
            <v>0</v>
          </cell>
        </row>
        <row r="130">
          <cell r="Q130">
            <v>0</v>
          </cell>
          <cell r="S130">
            <v>0</v>
          </cell>
          <cell r="U130">
            <v>0</v>
          </cell>
          <cell r="V130">
            <v>0</v>
          </cell>
          <cell r="W130">
            <v>0</v>
          </cell>
          <cell r="Y130">
            <v>0</v>
          </cell>
          <cell r="AA130">
            <v>0</v>
          </cell>
          <cell r="AJ130">
            <v>1461381.803333333</v>
          </cell>
          <cell r="AN130">
            <v>730690.96</v>
          </cell>
          <cell r="AR130">
            <v>0</v>
          </cell>
          <cell r="AV130">
            <v>0</v>
          </cell>
          <cell r="AZ130">
            <v>0</v>
          </cell>
        </row>
        <row r="131">
          <cell r="Q131">
            <v>0</v>
          </cell>
          <cell r="S131">
            <v>0</v>
          </cell>
          <cell r="U131">
            <v>0</v>
          </cell>
          <cell r="V131">
            <v>0</v>
          </cell>
          <cell r="W131">
            <v>0</v>
          </cell>
          <cell r="Y131">
            <v>0</v>
          </cell>
          <cell r="AA131">
            <v>0</v>
          </cell>
          <cell r="AJ131">
            <v>0</v>
          </cell>
          <cell r="AN131">
            <v>0</v>
          </cell>
          <cell r="AR131">
            <v>0</v>
          </cell>
          <cell r="AV131">
            <v>0</v>
          </cell>
          <cell r="AZ131">
            <v>0</v>
          </cell>
        </row>
        <row r="132">
          <cell r="Q132">
            <v>8312521.1600000001</v>
          </cell>
          <cell r="S132">
            <v>12631775.25</v>
          </cell>
          <cell r="U132">
            <v>13076930.800000001</v>
          </cell>
          <cell r="V132">
            <v>9811604.6099999994</v>
          </cell>
          <cell r="W132">
            <v>9114943.5299999993</v>
          </cell>
          <cell r="Y132">
            <v>6039258.04</v>
          </cell>
          <cell r="AA132">
            <v>5624014.7000000002</v>
          </cell>
          <cell r="AJ132">
            <v>9409494.5216666646</v>
          </cell>
          <cell r="AN132">
            <v>9570336.072916666</v>
          </cell>
          <cell r="AR132">
            <v>9533781.6941666659</v>
          </cell>
          <cell r="AV132">
            <v>9705793.8816666678</v>
          </cell>
          <cell r="AZ132">
            <v>9150256.6491666678</v>
          </cell>
        </row>
        <row r="133">
          <cell r="Q133">
            <v>0</v>
          </cell>
          <cell r="S133">
            <v>-20867</v>
          </cell>
          <cell r="U133">
            <v>0</v>
          </cell>
          <cell r="V133">
            <v>0</v>
          </cell>
          <cell r="W133">
            <v>0</v>
          </cell>
          <cell r="Y133">
            <v>173094.36</v>
          </cell>
          <cell r="AA133">
            <v>-9722.91</v>
          </cell>
          <cell r="AJ133">
            <v>14997.707499999999</v>
          </cell>
          <cell r="AN133">
            <v>13258.797499999995</v>
          </cell>
          <cell r="AR133">
            <v>2587.6341666666631</v>
          </cell>
          <cell r="AV133">
            <v>43810.874166666668</v>
          </cell>
          <cell r="AZ133">
            <v>45571.427499999991</v>
          </cell>
        </row>
        <row r="134">
          <cell r="Q134">
            <v>1928011.44</v>
          </cell>
          <cell r="S134">
            <v>1623415.99</v>
          </cell>
          <cell r="U134">
            <v>2357686.73</v>
          </cell>
          <cell r="V134">
            <v>1622508.29</v>
          </cell>
          <cell r="W134">
            <v>2329383.0299999998</v>
          </cell>
          <cell r="Y134">
            <v>1485702.44</v>
          </cell>
          <cell r="AA134">
            <v>1724883.34</v>
          </cell>
          <cell r="AJ134">
            <v>1468474.4000000001</v>
          </cell>
          <cell r="AN134">
            <v>1867150.2333333336</v>
          </cell>
          <cell r="AR134">
            <v>1943524.0674999999</v>
          </cell>
          <cell r="AV134">
            <v>3012015.0383333326</v>
          </cell>
          <cell r="AZ134">
            <v>5386417.1408333341</v>
          </cell>
        </row>
        <row r="135">
          <cell r="Q135">
            <v>781337.92</v>
          </cell>
          <cell r="S135">
            <v>800320.63</v>
          </cell>
          <cell r="U135">
            <v>909674.57</v>
          </cell>
          <cell r="V135">
            <v>1225053.55</v>
          </cell>
          <cell r="W135">
            <v>-245933.44</v>
          </cell>
          <cell r="Y135">
            <v>595934.69999999995</v>
          </cell>
          <cell r="AA135">
            <v>379886.97</v>
          </cell>
          <cell r="AJ135">
            <v>843492.26541666652</v>
          </cell>
          <cell r="AN135">
            <v>809677.96458333312</v>
          </cell>
          <cell r="AR135">
            <v>774894.75583333336</v>
          </cell>
          <cell r="AV135">
            <v>680083.18791666662</v>
          </cell>
          <cell r="AZ135">
            <v>598616.45041666669</v>
          </cell>
        </row>
        <row r="136">
          <cell r="Q136">
            <v>0</v>
          </cell>
          <cell r="S136">
            <v>0</v>
          </cell>
          <cell r="U136">
            <v>0</v>
          </cell>
          <cell r="V136">
            <v>0</v>
          </cell>
          <cell r="W136">
            <v>0</v>
          </cell>
          <cell r="Y136">
            <v>0</v>
          </cell>
          <cell r="AA136">
            <v>0</v>
          </cell>
          <cell r="AJ136">
            <v>0</v>
          </cell>
          <cell r="AN136">
            <v>0</v>
          </cell>
          <cell r="AR136">
            <v>0</v>
          </cell>
          <cell r="AV136">
            <v>0</v>
          </cell>
          <cell r="AZ136">
            <v>0</v>
          </cell>
        </row>
        <row r="137">
          <cell r="Q137">
            <v>0</v>
          </cell>
          <cell r="S137">
            <v>0</v>
          </cell>
          <cell r="U137">
            <v>0</v>
          </cell>
          <cell r="V137">
            <v>0</v>
          </cell>
          <cell r="W137">
            <v>0</v>
          </cell>
          <cell r="Y137">
            <v>0</v>
          </cell>
          <cell r="AA137">
            <v>0</v>
          </cell>
          <cell r="AJ137">
            <v>0</v>
          </cell>
          <cell r="AN137">
            <v>0</v>
          </cell>
          <cell r="AR137">
            <v>0</v>
          </cell>
          <cell r="AV137">
            <v>0</v>
          </cell>
          <cell r="AZ137">
            <v>0</v>
          </cell>
        </row>
        <row r="138">
          <cell r="Q138">
            <v>54.1</v>
          </cell>
          <cell r="S138">
            <v>-40.96</v>
          </cell>
          <cell r="U138">
            <v>1588.57</v>
          </cell>
          <cell r="V138">
            <v>331.63</v>
          </cell>
          <cell r="W138">
            <v>4959.42</v>
          </cell>
          <cell r="Y138">
            <v>4320.7700000000004</v>
          </cell>
          <cell r="AA138">
            <v>0</v>
          </cell>
          <cell r="AJ138">
            <v>606.69541666666657</v>
          </cell>
          <cell r="AN138">
            <v>629.00625000000002</v>
          </cell>
          <cell r="AR138">
            <v>1034.6083333333333</v>
          </cell>
          <cell r="AV138">
            <v>1007.7533333333332</v>
          </cell>
          <cell r="AZ138">
            <v>922.32625000000007</v>
          </cell>
        </row>
        <row r="139">
          <cell r="Q139">
            <v>0</v>
          </cell>
          <cell r="S139">
            <v>0</v>
          </cell>
          <cell r="U139">
            <v>0</v>
          </cell>
          <cell r="V139">
            <v>0</v>
          </cell>
          <cell r="W139">
            <v>0</v>
          </cell>
          <cell r="Y139">
            <v>0</v>
          </cell>
          <cell r="AA139">
            <v>0</v>
          </cell>
          <cell r="AJ139">
            <v>45216.795000000006</v>
          </cell>
          <cell r="AN139">
            <v>45216.795000000006</v>
          </cell>
          <cell r="AR139">
            <v>10364.275833333333</v>
          </cell>
          <cell r="AV139">
            <v>0</v>
          </cell>
          <cell r="AZ139">
            <v>0</v>
          </cell>
        </row>
        <row r="140">
          <cell r="Q140">
            <v>12299.23</v>
          </cell>
          <cell r="S140">
            <v>399.5</v>
          </cell>
          <cell r="U140">
            <v>-3257.28</v>
          </cell>
          <cell r="V140">
            <v>7425.92</v>
          </cell>
          <cell r="W140">
            <v>-466.28</v>
          </cell>
          <cell r="Y140">
            <v>-194.56</v>
          </cell>
          <cell r="AA140">
            <v>3278.27</v>
          </cell>
          <cell r="AJ140">
            <v>-12450.414583333337</v>
          </cell>
          <cell r="AN140">
            <v>-18202.108333333334</v>
          </cell>
          <cell r="AR140">
            <v>-23183.015833333338</v>
          </cell>
          <cell r="AV140">
            <v>1615.7245833333334</v>
          </cell>
          <cell r="AZ140">
            <v>140.73666666666659</v>
          </cell>
        </row>
        <row r="141">
          <cell r="Q141">
            <v>3465.18</v>
          </cell>
          <cell r="S141">
            <v>-2234.25</v>
          </cell>
          <cell r="U141">
            <v>-4425.43</v>
          </cell>
          <cell r="V141">
            <v>-545.91999999999996</v>
          </cell>
          <cell r="W141">
            <v>-2817055.73</v>
          </cell>
          <cell r="Y141">
            <v>-4535.71</v>
          </cell>
          <cell r="AA141">
            <v>-294.02</v>
          </cell>
          <cell r="AJ141">
            <v>-8562.4</v>
          </cell>
          <cell r="AN141">
            <v>-6039.0912500000004</v>
          </cell>
          <cell r="AR141">
            <v>-238983.63791666666</v>
          </cell>
          <cell r="AV141">
            <v>-235657.41708333333</v>
          </cell>
          <cell r="AZ141">
            <v>-238930.35541666663</v>
          </cell>
        </row>
        <row r="142">
          <cell r="Q142">
            <v>0</v>
          </cell>
          <cell r="S142">
            <v>0</v>
          </cell>
          <cell r="U142">
            <v>0</v>
          </cell>
          <cell r="V142">
            <v>0</v>
          </cell>
          <cell r="W142">
            <v>0</v>
          </cell>
          <cell r="Y142">
            <v>0</v>
          </cell>
          <cell r="AA142">
            <v>0</v>
          </cell>
          <cell r="AJ142">
            <v>0</v>
          </cell>
          <cell r="AN142">
            <v>0</v>
          </cell>
          <cell r="AR142">
            <v>0</v>
          </cell>
          <cell r="AV142">
            <v>0</v>
          </cell>
          <cell r="AZ142">
            <v>0</v>
          </cell>
        </row>
        <row r="143">
          <cell r="Q143">
            <v>-7287084.5199999996</v>
          </cell>
          <cell r="S143">
            <v>-6412744.8399999999</v>
          </cell>
          <cell r="U143">
            <v>-33832390.560000002</v>
          </cell>
          <cell r="V143">
            <v>-15136569.130000001</v>
          </cell>
          <cell r="W143">
            <v>-4760648.8899999997</v>
          </cell>
          <cell r="Y143">
            <v>-4604507.87</v>
          </cell>
          <cell r="AA143">
            <v>-29125867.59</v>
          </cell>
          <cell r="AJ143">
            <v>-11010148.284999998</v>
          </cell>
          <cell r="AN143">
            <v>-10660073.790416667</v>
          </cell>
          <cell r="AR143">
            <v>-11304963.712083334</v>
          </cell>
          <cell r="AV143">
            <v>-13104490.772500001</v>
          </cell>
          <cell r="AZ143">
            <v>-14222877.63833333</v>
          </cell>
        </row>
        <row r="144">
          <cell r="Q144">
            <v>-850240.57</v>
          </cell>
          <cell r="S144">
            <v>-1055092.53</v>
          </cell>
          <cell r="U144">
            <v>-1080440.06</v>
          </cell>
          <cell r="V144">
            <v>-956440.7</v>
          </cell>
          <cell r="W144">
            <v>-1344553.14</v>
          </cell>
          <cell r="Y144">
            <v>-1153144.6200000001</v>
          </cell>
          <cell r="AA144">
            <v>-1064071.74</v>
          </cell>
          <cell r="AJ144">
            <v>-1170773.2141666666</v>
          </cell>
          <cell r="AN144">
            <v>-1107069.1054166667</v>
          </cell>
          <cell r="AR144">
            <v>-1044792.4254166667</v>
          </cell>
          <cell r="AV144">
            <v>-1079742.5174999998</v>
          </cell>
          <cell r="AZ144">
            <v>-1089779.3375000001</v>
          </cell>
        </row>
        <row r="145">
          <cell r="Q145">
            <v>0</v>
          </cell>
          <cell r="S145">
            <v>0</v>
          </cell>
          <cell r="U145">
            <v>0</v>
          </cell>
          <cell r="V145">
            <v>0</v>
          </cell>
          <cell r="W145">
            <v>0</v>
          </cell>
          <cell r="Y145">
            <v>0</v>
          </cell>
          <cell r="AA145">
            <v>0</v>
          </cell>
          <cell r="AJ145">
            <v>-103344.08166666667</v>
          </cell>
          <cell r="AN145">
            <v>-103344.08166666667</v>
          </cell>
          <cell r="AR145">
            <v>-105658.04166666667</v>
          </cell>
          <cell r="AV145">
            <v>-101634.3575</v>
          </cell>
          <cell r="AZ145">
            <v>-101566.02250000001</v>
          </cell>
        </row>
        <row r="146">
          <cell r="Q146">
            <v>664113.85</v>
          </cell>
          <cell r="S146">
            <v>1056858.71</v>
          </cell>
          <cell r="U146">
            <v>3131366.29</v>
          </cell>
          <cell r="V146">
            <v>14115946.25</v>
          </cell>
          <cell r="W146">
            <v>324636.11</v>
          </cell>
          <cell r="Y146">
            <v>0</v>
          </cell>
          <cell r="AA146">
            <v>0</v>
          </cell>
          <cell r="AJ146">
            <v>513238.63291666657</v>
          </cell>
          <cell r="AN146">
            <v>717093.50749999995</v>
          </cell>
          <cell r="AR146">
            <v>1901602.0383333331</v>
          </cell>
          <cell r="AV146">
            <v>1742047.70625</v>
          </cell>
          <cell r="AZ146">
            <v>1335319.2170833333</v>
          </cell>
        </row>
        <row r="147">
          <cell r="Q147">
            <v>178621.09</v>
          </cell>
          <cell r="S147">
            <v>323296.15999999997</v>
          </cell>
          <cell r="U147">
            <v>249000</v>
          </cell>
          <cell r="V147">
            <v>289805.52</v>
          </cell>
          <cell r="W147">
            <v>212891.99</v>
          </cell>
          <cell r="Y147">
            <v>491577.92</v>
          </cell>
          <cell r="AA147">
            <v>799.82</v>
          </cell>
          <cell r="AJ147">
            <v>15133.890416666667</v>
          </cell>
          <cell r="AN147">
            <v>112510.70124999998</v>
          </cell>
          <cell r="AR147">
            <v>210784.88499999998</v>
          </cell>
          <cell r="AV147">
            <v>216805.23958333328</v>
          </cell>
          <cell r="AZ147">
            <v>119408.84333333334</v>
          </cell>
        </row>
        <row r="148">
          <cell r="Q148">
            <v>32556.53</v>
          </cell>
          <cell r="S148">
            <v>-40252.53</v>
          </cell>
          <cell r="U148">
            <v>929.45</v>
          </cell>
          <cell r="V148">
            <v>15226.39</v>
          </cell>
          <cell r="W148">
            <v>21407.4</v>
          </cell>
          <cell r="Y148">
            <v>44237.9</v>
          </cell>
          <cell r="AA148">
            <v>30194.57</v>
          </cell>
          <cell r="AJ148">
            <v>31171.607083333336</v>
          </cell>
          <cell r="AN148">
            <v>21066.017083333336</v>
          </cell>
          <cell r="AR148">
            <v>19846.97625</v>
          </cell>
          <cell r="AV148">
            <v>18478.697916666668</v>
          </cell>
          <cell r="AZ148">
            <v>16166.213750000001</v>
          </cell>
        </row>
        <row r="149">
          <cell r="Y149">
            <v>0</v>
          </cell>
          <cell r="AA149">
            <v>595801.48</v>
          </cell>
          <cell r="AJ149">
            <v>0</v>
          </cell>
          <cell r="AN149">
            <v>0</v>
          </cell>
          <cell r="AR149">
            <v>0</v>
          </cell>
          <cell r="AV149">
            <v>185189.15625</v>
          </cell>
          <cell r="AZ149">
            <v>548986.52625</v>
          </cell>
        </row>
        <row r="150">
          <cell r="U150">
            <v>-2401720.16</v>
          </cell>
          <cell r="V150">
            <v>-13352828.77</v>
          </cell>
          <cell r="W150">
            <v>353882.56</v>
          </cell>
          <cell r="Y150">
            <v>317173.11</v>
          </cell>
          <cell r="AA150">
            <v>375188.24</v>
          </cell>
          <cell r="AJ150">
            <v>0</v>
          </cell>
          <cell r="AN150">
            <v>-100071.67333333334</v>
          </cell>
          <cell r="AR150">
            <v>-1239877.5862499999</v>
          </cell>
          <cell r="AV150">
            <v>-1100529.0545833334</v>
          </cell>
          <cell r="AZ150">
            <v>-778688.36458333337</v>
          </cell>
        </row>
        <row r="151">
          <cell r="U151">
            <v>0</v>
          </cell>
          <cell r="V151">
            <v>0</v>
          </cell>
          <cell r="W151">
            <v>0</v>
          </cell>
          <cell r="Y151">
            <v>0</v>
          </cell>
          <cell r="AA151">
            <v>0</v>
          </cell>
          <cell r="AJ151">
            <v>0</v>
          </cell>
          <cell r="AN151">
            <v>0</v>
          </cell>
          <cell r="AR151">
            <v>0</v>
          </cell>
          <cell r="AV151">
            <v>0</v>
          </cell>
          <cell r="AZ151">
            <v>0</v>
          </cell>
        </row>
        <row r="152">
          <cell r="Q152">
            <v>0</v>
          </cell>
          <cell r="S152">
            <v>0</v>
          </cell>
          <cell r="U152">
            <v>0</v>
          </cell>
          <cell r="V152">
            <v>0</v>
          </cell>
          <cell r="W152">
            <v>0</v>
          </cell>
          <cell r="Y152">
            <v>0</v>
          </cell>
          <cell r="AA152">
            <v>0</v>
          </cell>
          <cell r="AJ152">
            <v>0</v>
          </cell>
          <cell r="AN152">
            <v>0</v>
          </cell>
          <cell r="AR152">
            <v>0</v>
          </cell>
          <cell r="AV152">
            <v>0</v>
          </cell>
          <cell r="AZ152">
            <v>0</v>
          </cell>
        </row>
        <row r="153">
          <cell r="Q153">
            <v>0</v>
          </cell>
          <cell r="S153">
            <v>0</v>
          </cell>
          <cell r="U153">
            <v>0</v>
          </cell>
          <cell r="V153">
            <v>0</v>
          </cell>
          <cell r="W153">
            <v>0</v>
          </cell>
          <cell r="Y153">
            <v>0</v>
          </cell>
          <cell r="AA153">
            <v>0</v>
          </cell>
          <cell r="AJ153">
            <v>0</v>
          </cell>
          <cell r="AN153">
            <v>0</v>
          </cell>
          <cell r="AR153">
            <v>0</v>
          </cell>
          <cell r="AV153">
            <v>0</v>
          </cell>
          <cell r="AZ153">
            <v>0</v>
          </cell>
        </row>
        <row r="154">
          <cell r="Q154">
            <v>209156.53</v>
          </cell>
          <cell r="S154">
            <v>755998.95</v>
          </cell>
          <cell r="U154">
            <v>294420.3</v>
          </cell>
          <cell r="V154">
            <v>325503.94</v>
          </cell>
          <cell r="W154">
            <v>153188.81</v>
          </cell>
          <cell r="Y154">
            <v>213780.58</v>
          </cell>
          <cell r="AA154">
            <v>177914.57</v>
          </cell>
          <cell r="AJ154">
            <v>262728.11249999999</v>
          </cell>
          <cell r="AN154">
            <v>301305.4916666667</v>
          </cell>
          <cell r="AR154">
            <v>253894.90083333335</v>
          </cell>
          <cell r="AV154">
            <v>288173.96249999997</v>
          </cell>
          <cell r="AZ154">
            <v>271217.00291666668</v>
          </cell>
        </row>
        <row r="155">
          <cell r="Q155">
            <v>0</v>
          </cell>
          <cell r="S155">
            <v>0</v>
          </cell>
          <cell r="U155">
            <v>0</v>
          </cell>
          <cell r="V155">
            <v>0</v>
          </cell>
          <cell r="W155">
            <v>0</v>
          </cell>
          <cell r="Y155">
            <v>0</v>
          </cell>
          <cell r="AA155">
            <v>0</v>
          </cell>
          <cell r="AJ155">
            <v>0</v>
          </cell>
          <cell r="AN155">
            <v>0</v>
          </cell>
          <cell r="AR155">
            <v>0</v>
          </cell>
          <cell r="AV155">
            <v>0</v>
          </cell>
          <cell r="AZ155">
            <v>0</v>
          </cell>
        </row>
        <row r="156">
          <cell r="Q156">
            <v>0</v>
          </cell>
          <cell r="S156">
            <v>0</v>
          </cell>
          <cell r="U156">
            <v>0</v>
          </cell>
          <cell r="V156">
            <v>0</v>
          </cell>
          <cell r="W156">
            <v>0</v>
          </cell>
          <cell r="Y156">
            <v>0</v>
          </cell>
          <cell r="AA156">
            <v>0</v>
          </cell>
          <cell r="AJ156">
            <v>0</v>
          </cell>
          <cell r="AN156">
            <v>0</v>
          </cell>
          <cell r="AR156">
            <v>0</v>
          </cell>
          <cell r="AV156">
            <v>0</v>
          </cell>
          <cell r="AZ156">
            <v>0</v>
          </cell>
        </row>
        <row r="157">
          <cell r="Q157">
            <v>435367</v>
          </cell>
          <cell r="S157">
            <v>435367</v>
          </cell>
          <cell r="U157">
            <v>1551367</v>
          </cell>
          <cell r="V157">
            <v>1551367</v>
          </cell>
          <cell r="W157">
            <v>1551367</v>
          </cell>
          <cell r="Y157">
            <v>435367</v>
          </cell>
          <cell r="AA157">
            <v>435367</v>
          </cell>
          <cell r="AJ157">
            <v>414533.66666666669</v>
          </cell>
          <cell r="AN157">
            <v>574867</v>
          </cell>
          <cell r="AR157">
            <v>900367</v>
          </cell>
          <cell r="AV157">
            <v>900408.66666666663</v>
          </cell>
          <cell r="AZ157">
            <v>762492</v>
          </cell>
        </row>
        <row r="158">
          <cell r="Q158">
            <v>-435367</v>
          </cell>
          <cell r="S158">
            <v>-435367</v>
          </cell>
          <cell r="U158">
            <v>-1551367</v>
          </cell>
          <cell r="V158">
            <v>-1551367</v>
          </cell>
          <cell r="W158">
            <v>-1551367</v>
          </cell>
          <cell r="Y158">
            <v>-435367</v>
          </cell>
          <cell r="AA158">
            <v>-435367</v>
          </cell>
          <cell r="AJ158">
            <v>-414533.66666666669</v>
          </cell>
          <cell r="AN158">
            <v>-574867</v>
          </cell>
          <cell r="AR158">
            <v>-900367</v>
          </cell>
          <cell r="AV158">
            <v>-900408.66666666663</v>
          </cell>
          <cell r="AZ158">
            <v>-762492</v>
          </cell>
        </row>
        <row r="159">
          <cell r="Q159">
            <v>0</v>
          </cell>
          <cell r="S159">
            <v>0</v>
          </cell>
          <cell r="U159">
            <v>0</v>
          </cell>
          <cell r="V159">
            <v>0</v>
          </cell>
          <cell r="W159">
            <v>0</v>
          </cell>
          <cell r="Y159">
            <v>0</v>
          </cell>
          <cell r="AA159">
            <v>0</v>
          </cell>
          <cell r="AJ159">
            <v>144400</v>
          </cell>
          <cell r="AN159">
            <v>83600</v>
          </cell>
          <cell r="AR159">
            <v>22800</v>
          </cell>
          <cell r="AV159">
            <v>0</v>
          </cell>
          <cell r="AZ159">
            <v>0</v>
          </cell>
        </row>
        <row r="160">
          <cell r="Q160">
            <v>0</v>
          </cell>
          <cell r="S160">
            <v>0</v>
          </cell>
          <cell r="U160">
            <v>0</v>
          </cell>
          <cell r="V160">
            <v>0</v>
          </cell>
          <cell r="W160">
            <v>0</v>
          </cell>
          <cell r="Y160">
            <v>0</v>
          </cell>
          <cell r="AA160">
            <v>0</v>
          </cell>
          <cell r="AJ160">
            <v>0</v>
          </cell>
          <cell r="AN160">
            <v>0</v>
          </cell>
          <cell r="AR160">
            <v>0</v>
          </cell>
          <cell r="AV160">
            <v>0</v>
          </cell>
          <cell r="AZ160">
            <v>0</v>
          </cell>
        </row>
        <row r="161">
          <cell r="Q161">
            <v>8512</v>
          </cell>
          <cell r="S161">
            <v>8512</v>
          </cell>
          <cell r="U161">
            <v>0</v>
          </cell>
          <cell r="V161">
            <v>0</v>
          </cell>
          <cell r="W161">
            <v>0</v>
          </cell>
          <cell r="Y161">
            <v>0</v>
          </cell>
          <cell r="AA161">
            <v>0</v>
          </cell>
          <cell r="AJ161">
            <v>46012</v>
          </cell>
          <cell r="AN161">
            <v>24948</v>
          </cell>
          <cell r="AR161">
            <v>4610.666666666667</v>
          </cell>
          <cell r="AV161">
            <v>1773.3333333333333</v>
          </cell>
          <cell r="AZ161">
            <v>0</v>
          </cell>
        </row>
        <row r="162">
          <cell r="Q162">
            <v>0</v>
          </cell>
          <cell r="S162">
            <v>0</v>
          </cell>
          <cell r="U162">
            <v>0</v>
          </cell>
          <cell r="V162">
            <v>0</v>
          </cell>
          <cell r="W162">
            <v>0</v>
          </cell>
          <cell r="Y162">
            <v>0</v>
          </cell>
          <cell r="AA162">
            <v>0</v>
          </cell>
          <cell r="AJ162">
            <v>0</v>
          </cell>
          <cell r="AN162">
            <v>0</v>
          </cell>
          <cell r="AR162">
            <v>0</v>
          </cell>
          <cell r="AV162">
            <v>0</v>
          </cell>
          <cell r="AZ162">
            <v>0</v>
          </cell>
        </row>
        <row r="163">
          <cell r="Q163">
            <v>0</v>
          </cell>
          <cell r="S163">
            <v>0</v>
          </cell>
          <cell r="U163">
            <v>0</v>
          </cell>
          <cell r="V163">
            <v>0</v>
          </cell>
          <cell r="W163">
            <v>0</v>
          </cell>
          <cell r="Y163">
            <v>0</v>
          </cell>
          <cell r="AA163">
            <v>0</v>
          </cell>
          <cell r="AJ163">
            <v>36885.333333333336</v>
          </cell>
          <cell r="AN163">
            <v>14186.666666666666</v>
          </cell>
          <cell r="AR163">
            <v>0</v>
          </cell>
          <cell r="AV163">
            <v>0</v>
          </cell>
          <cell r="AZ163">
            <v>0</v>
          </cell>
        </row>
        <row r="164">
          <cell r="Q164">
            <v>4188093</v>
          </cell>
          <cell r="S164">
            <v>4196422.41</v>
          </cell>
          <cell r="U164">
            <v>3377938.23</v>
          </cell>
          <cell r="V164">
            <v>3346485.29</v>
          </cell>
          <cell r="W164">
            <v>3449840.06</v>
          </cell>
          <cell r="Y164">
            <v>3382260.03</v>
          </cell>
          <cell r="AA164">
            <v>3313529.66</v>
          </cell>
          <cell r="AJ164">
            <v>3709137.8849999998</v>
          </cell>
          <cell r="AN164">
            <v>3863908.3504166664</v>
          </cell>
          <cell r="AR164">
            <v>3797870.2512500007</v>
          </cell>
          <cell r="AV164">
            <v>3535145.8045833334</v>
          </cell>
          <cell r="AZ164">
            <v>2603277.4979166668</v>
          </cell>
        </row>
        <row r="165">
          <cell r="Q165">
            <v>0</v>
          </cell>
          <cell r="S165">
            <v>0</v>
          </cell>
          <cell r="U165">
            <v>0</v>
          </cell>
          <cell r="V165">
            <v>0</v>
          </cell>
          <cell r="W165">
            <v>0</v>
          </cell>
          <cell r="Y165">
            <v>0</v>
          </cell>
          <cell r="AA165">
            <v>0</v>
          </cell>
          <cell r="AJ165">
            <v>56066.666666666664</v>
          </cell>
          <cell r="AN165">
            <v>22750</v>
          </cell>
          <cell r="AR165">
            <v>416.66666666666669</v>
          </cell>
          <cell r="AV165">
            <v>0</v>
          </cell>
          <cell r="AZ165">
            <v>0</v>
          </cell>
        </row>
        <row r="166">
          <cell r="Q166">
            <v>0</v>
          </cell>
          <cell r="S166">
            <v>0</v>
          </cell>
          <cell r="U166">
            <v>0</v>
          </cell>
          <cell r="V166">
            <v>0</v>
          </cell>
          <cell r="W166">
            <v>0</v>
          </cell>
          <cell r="Y166">
            <v>0</v>
          </cell>
          <cell r="AA166">
            <v>0</v>
          </cell>
          <cell r="AJ166">
            <v>16578.022500000003</v>
          </cell>
          <cell r="AN166">
            <v>6376.1625000000013</v>
          </cell>
          <cell r="AR166">
            <v>0</v>
          </cell>
          <cell r="AV166">
            <v>0</v>
          </cell>
          <cell r="AZ166">
            <v>0</v>
          </cell>
        </row>
        <row r="167">
          <cell r="Q167">
            <v>0</v>
          </cell>
          <cell r="S167">
            <v>0</v>
          </cell>
          <cell r="U167">
            <v>0</v>
          </cell>
          <cell r="V167">
            <v>0</v>
          </cell>
          <cell r="W167">
            <v>0</v>
          </cell>
          <cell r="Y167">
            <v>0</v>
          </cell>
          <cell r="AA167">
            <v>0</v>
          </cell>
          <cell r="AJ167">
            <v>14166.666666666666</v>
          </cell>
          <cell r="AN167">
            <v>7500</v>
          </cell>
          <cell r="AR167">
            <v>833.33333333333337</v>
          </cell>
          <cell r="AV167">
            <v>0</v>
          </cell>
          <cell r="AZ167">
            <v>0</v>
          </cell>
        </row>
        <row r="168">
          <cell r="Q168">
            <v>0</v>
          </cell>
          <cell r="S168">
            <v>0</v>
          </cell>
          <cell r="U168">
            <v>0</v>
          </cell>
          <cell r="V168">
            <v>0</v>
          </cell>
          <cell r="W168">
            <v>0</v>
          </cell>
          <cell r="Y168">
            <v>0</v>
          </cell>
          <cell r="AA168">
            <v>0</v>
          </cell>
          <cell r="AJ168">
            <v>24710.798749999998</v>
          </cell>
          <cell r="AN168">
            <v>6739.3087500000001</v>
          </cell>
          <cell r="AR168">
            <v>0</v>
          </cell>
          <cell r="AV168">
            <v>0</v>
          </cell>
          <cell r="AZ168">
            <v>0</v>
          </cell>
        </row>
        <row r="169">
          <cell r="Q169">
            <v>298949</v>
          </cell>
          <cell r="S169">
            <v>298949</v>
          </cell>
          <cell r="U169">
            <v>263903</v>
          </cell>
          <cell r="V169">
            <v>263903</v>
          </cell>
          <cell r="W169">
            <v>263903</v>
          </cell>
          <cell r="Y169">
            <v>263903</v>
          </cell>
          <cell r="AA169">
            <v>263903</v>
          </cell>
          <cell r="AJ169">
            <v>151196.45833333334</v>
          </cell>
          <cell r="AN169">
            <v>241671.79166666666</v>
          </cell>
          <cell r="AR169">
            <v>282886.25</v>
          </cell>
          <cell r="AV169">
            <v>242335.54416666666</v>
          </cell>
          <cell r="AZ169">
            <v>150399.96083333335</v>
          </cell>
        </row>
        <row r="170">
          <cell r="W170">
            <v>150447.59</v>
          </cell>
          <cell r="Y170">
            <v>120499.06</v>
          </cell>
          <cell r="AA170">
            <v>64245.63</v>
          </cell>
          <cell r="AJ170">
            <v>0</v>
          </cell>
          <cell r="AN170">
            <v>0</v>
          </cell>
          <cell r="AR170">
            <v>27599.478333333333</v>
          </cell>
          <cell r="AV170">
            <v>51270.756249999999</v>
          </cell>
          <cell r="AZ170">
            <v>71988.489166666681</v>
          </cell>
        </row>
        <row r="171">
          <cell r="Q171">
            <v>778800</v>
          </cell>
          <cell r="S171">
            <v>778800</v>
          </cell>
          <cell r="U171">
            <v>454300</v>
          </cell>
          <cell r="V171">
            <v>454300</v>
          </cell>
          <cell r="W171">
            <v>519200</v>
          </cell>
          <cell r="Y171">
            <v>778800</v>
          </cell>
          <cell r="AA171">
            <v>803800</v>
          </cell>
          <cell r="AJ171">
            <v>778800</v>
          </cell>
          <cell r="AN171">
            <v>738237.5</v>
          </cell>
          <cell r="AR171">
            <v>676041.66666666663</v>
          </cell>
          <cell r="AV171">
            <v>683333.33333333337</v>
          </cell>
          <cell r="AZ171">
            <v>729525</v>
          </cell>
        </row>
        <row r="172">
          <cell r="Q172">
            <v>92000</v>
          </cell>
          <cell r="S172">
            <v>92000</v>
          </cell>
          <cell r="U172">
            <v>92000</v>
          </cell>
          <cell r="V172">
            <v>0</v>
          </cell>
          <cell r="W172">
            <v>0</v>
          </cell>
          <cell r="Y172">
            <v>0</v>
          </cell>
          <cell r="AA172">
            <v>0</v>
          </cell>
          <cell r="AJ172">
            <v>88166.666666666672</v>
          </cell>
          <cell r="AN172">
            <v>92000</v>
          </cell>
          <cell r="AR172">
            <v>65166.666666666664</v>
          </cell>
          <cell r="AV172">
            <v>34500</v>
          </cell>
          <cell r="AZ172">
            <v>3833.3333333333335</v>
          </cell>
        </row>
        <row r="173">
          <cell r="Q173">
            <v>12243257.460000001</v>
          </cell>
          <cell r="S173">
            <v>12243257.460000001</v>
          </cell>
          <cell r="U173">
            <v>10447371.48</v>
          </cell>
          <cell r="V173">
            <v>10447371.48</v>
          </cell>
          <cell r="W173">
            <v>10447371.48</v>
          </cell>
          <cell r="Y173">
            <v>12671951.91</v>
          </cell>
          <cell r="AA173">
            <v>12671951.91</v>
          </cell>
          <cell r="AJ173">
            <v>6626958.8850000007</v>
          </cell>
          <cell r="AN173">
            <v>10483946.122500001</v>
          </cell>
          <cell r="AR173">
            <v>11512897.991250003</v>
          </cell>
          <cell r="AV173">
            <v>11656119.21875</v>
          </cell>
          <cell r="AZ173">
            <v>12023115.95125</v>
          </cell>
        </row>
        <row r="174">
          <cell r="Q174">
            <v>389400</v>
          </cell>
          <cell r="S174">
            <v>389400</v>
          </cell>
          <cell r="U174">
            <v>389400</v>
          </cell>
          <cell r="V174">
            <v>389400</v>
          </cell>
          <cell r="W174">
            <v>0</v>
          </cell>
          <cell r="Y174">
            <v>0</v>
          </cell>
          <cell r="AA174">
            <v>0</v>
          </cell>
          <cell r="AJ174">
            <v>113575</v>
          </cell>
          <cell r="AN174">
            <v>243375</v>
          </cell>
          <cell r="AR174">
            <v>292050</v>
          </cell>
          <cell r="AV174">
            <v>178475</v>
          </cell>
          <cell r="AZ174">
            <v>48675</v>
          </cell>
        </row>
        <row r="175">
          <cell r="Q175">
            <v>80000</v>
          </cell>
          <cell r="S175">
            <v>80000</v>
          </cell>
          <cell r="U175">
            <v>80000</v>
          </cell>
          <cell r="V175">
            <v>80000</v>
          </cell>
          <cell r="W175">
            <v>80000</v>
          </cell>
          <cell r="Y175">
            <v>80000</v>
          </cell>
          <cell r="AA175">
            <v>80000</v>
          </cell>
          <cell r="AJ175">
            <v>3333.3333333333335</v>
          </cell>
          <cell r="AN175">
            <v>30000</v>
          </cell>
          <cell r="AR175">
            <v>56666.666666666664</v>
          </cell>
          <cell r="AV175">
            <v>80000</v>
          </cell>
          <cell r="AZ175">
            <v>80000</v>
          </cell>
        </row>
        <row r="176">
          <cell r="S176">
            <v>10000</v>
          </cell>
          <cell r="U176">
            <v>25576</v>
          </cell>
          <cell r="V176">
            <v>25576</v>
          </cell>
          <cell r="W176">
            <v>25576</v>
          </cell>
          <cell r="Y176">
            <v>25576</v>
          </cell>
          <cell r="AA176">
            <v>25576</v>
          </cell>
          <cell r="AJ176">
            <v>0</v>
          </cell>
          <cell r="AN176">
            <v>4863.666666666667</v>
          </cell>
          <cell r="AR176">
            <v>13389</v>
          </cell>
          <cell r="AV176">
            <v>22539.333333333332</v>
          </cell>
          <cell r="AZ176">
            <v>31284.333333333332</v>
          </cell>
        </row>
        <row r="177">
          <cell r="U177">
            <v>10000</v>
          </cell>
          <cell r="V177">
            <v>10000</v>
          </cell>
          <cell r="W177">
            <v>10000</v>
          </cell>
          <cell r="Y177">
            <v>10000</v>
          </cell>
          <cell r="AA177">
            <v>10000</v>
          </cell>
          <cell r="AJ177">
            <v>0</v>
          </cell>
          <cell r="AN177">
            <v>1250</v>
          </cell>
          <cell r="AR177">
            <v>4583.333333333333</v>
          </cell>
          <cell r="AV177">
            <v>7916.666666666667</v>
          </cell>
          <cell r="AZ177">
            <v>10000</v>
          </cell>
        </row>
        <row r="178">
          <cell r="AR178">
            <v>0</v>
          </cell>
          <cell r="AV178">
            <v>0</v>
          </cell>
          <cell r="AZ178">
            <v>0</v>
          </cell>
        </row>
        <row r="179">
          <cell r="AV179">
            <v>0</v>
          </cell>
          <cell r="AZ179">
            <v>0</v>
          </cell>
        </row>
        <row r="180">
          <cell r="AR180">
            <v>0</v>
          </cell>
          <cell r="AV180">
            <v>87756.628749999989</v>
          </cell>
          <cell r="AZ180">
            <v>757866.4733333335</v>
          </cell>
        </row>
        <row r="181">
          <cell r="AV181">
            <v>0</v>
          </cell>
          <cell r="AZ181">
            <v>11262.558750000002</v>
          </cell>
        </row>
        <row r="182">
          <cell r="Q182">
            <v>98033.49</v>
          </cell>
          <cell r="S182">
            <v>96188.07</v>
          </cell>
          <cell r="U182">
            <v>96233.49</v>
          </cell>
          <cell r="V182">
            <v>96233.49</v>
          </cell>
          <cell r="W182">
            <v>96149.97</v>
          </cell>
          <cell r="Y182">
            <v>96224.97</v>
          </cell>
          <cell r="AA182">
            <v>98224.97</v>
          </cell>
          <cell r="AJ182">
            <v>90119.322916666672</v>
          </cell>
          <cell r="AN182">
            <v>93782.76416666666</v>
          </cell>
          <cell r="AR182">
            <v>96097.13916666666</v>
          </cell>
          <cell r="AV182">
            <v>96883.423333333325</v>
          </cell>
          <cell r="AZ182">
            <v>97784.368333333332</v>
          </cell>
        </row>
        <row r="183">
          <cell r="Q183">
            <v>346489.93</v>
          </cell>
          <cell r="S183">
            <v>330101.58</v>
          </cell>
          <cell r="U183">
            <v>221663.86</v>
          </cell>
          <cell r="V183">
            <v>262270.98</v>
          </cell>
          <cell r="W183">
            <v>231254.16</v>
          </cell>
          <cell r="Y183">
            <v>722182.22</v>
          </cell>
          <cell r="AA183">
            <v>235696.12</v>
          </cell>
          <cell r="AJ183">
            <v>312605.22124999989</v>
          </cell>
          <cell r="AN183">
            <v>324547.78416666662</v>
          </cell>
          <cell r="AR183">
            <v>319776.02250000002</v>
          </cell>
          <cell r="AV183">
            <v>368859.61166666663</v>
          </cell>
          <cell r="AZ183">
            <v>358085.30791666661</v>
          </cell>
        </row>
        <row r="184">
          <cell r="Q184">
            <v>73353</v>
          </cell>
          <cell r="S184">
            <v>73353</v>
          </cell>
          <cell r="U184">
            <v>73353</v>
          </cell>
          <cell r="V184">
            <v>73353</v>
          </cell>
          <cell r="W184">
            <v>73353</v>
          </cell>
          <cell r="Y184">
            <v>73353</v>
          </cell>
          <cell r="AA184">
            <v>73353</v>
          </cell>
          <cell r="AJ184">
            <v>73353</v>
          </cell>
          <cell r="AN184">
            <v>73353</v>
          </cell>
          <cell r="AR184">
            <v>73353</v>
          </cell>
          <cell r="AV184">
            <v>73353</v>
          </cell>
          <cell r="AZ184">
            <v>73353</v>
          </cell>
        </row>
        <row r="185">
          <cell r="Q185">
            <v>1484090</v>
          </cell>
          <cell r="S185">
            <v>1575687</v>
          </cell>
          <cell r="U185">
            <v>1575687</v>
          </cell>
          <cell r="V185">
            <v>1575687</v>
          </cell>
          <cell r="W185">
            <v>1575687</v>
          </cell>
          <cell r="Y185">
            <v>1575687</v>
          </cell>
          <cell r="AA185">
            <v>1575687</v>
          </cell>
          <cell r="AJ185">
            <v>1437481</v>
          </cell>
          <cell r="AN185">
            <v>1510805.7916666667</v>
          </cell>
          <cell r="AR185">
            <v>1541338.125</v>
          </cell>
          <cell r="AV185">
            <v>1571870.4583333333</v>
          </cell>
          <cell r="AZ185">
            <v>1448839.125</v>
          </cell>
        </row>
        <row r="186">
          <cell r="Q186">
            <v>784970</v>
          </cell>
          <cell r="S186">
            <v>1166064</v>
          </cell>
          <cell r="U186">
            <v>1166064</v>
          </cell>
          <cell r="V186">
            <v>1166064</v>
          </cell>
          <cell r="W186">
            <v>1166064</v>
          </cell>
          <cell r="Y186">
            <v>1166064</v>
          </cell>
          <cell r="AA186">
            <v>1166064</v>
          </cell>
          <cell r="AJ186">
            <v>797965.25</v>
          </cell>
          <cell r="AN186">
            <v>896122.41666666663</v>
          </cell>
          <cell r="AR186">
            <v>1023153.75</v>
          </cell>
          <cell r="AV186">
            <v>1150185.0833333333</v>
          </cell>
          <cell r="AZ186">
            <v>1126420.0833333333</v>
          </cell>
        </row>
        <row r="187">
          <cell r="Q187">
            <v>0</v>
          </cell>
          <cell r="S187">
            <v>0</v>
          </cell>
          <cell r="U187">
            <v>0</v>
          </cell>
          <cell r="V187">
            <v>0</v>
          </cell>
          <cell r="W187">
            <v>0</v>
          </cell>
          <cell r="Y187">
            <v>0</v>
          </cell>
          <cell r="AA187">
            <v>0</v>
          </cell>
          <cell r="AJ187">
            <v>0</v>
          </cell>
          <cell r="AN187">
            <v>0</v>
          </cell>
          <cell r="AR187">
            <v>0</v>
          </cell>
          <cell r="AV187">
            <v>0</v>
          </cell>
          <cell r="AZ187">
            <v>0</v>
          </cell>
        </row>
        <row r="188">
          <cell r="Q188">
            <v>0</v>
          </cell>
          <cell r="S188">
            <v>0</v>
          </cell>
          <cell r="U188">
            <v>0</v>
          </cell>
          <cell r="V188">
            <v>0</v>
          </cell>
          <cell r="W188">
            <v>0</v>
          </cell>
          <cell r="Y188">
            <v>0</v>
          </cell>
          <cell r="AA188">
            <v>0</v>
          </cell>
          <cell r="AJ188">
            <v>11.090000000000002</v>
          </cell>
          <cell r="AN188">
            <v>10.165833333333333</v>
          </cell>
          <cell r="AR188">
            <v>2.7724999999999995</v>
          </cell>
          <cell r="AV188">
            <v>0</v>
          </cell>
          <cell r="AZ188">
            <v>0</v>
          </cell>
        </row>
        <row r="189">
          <cell r="Q189">
            <v>0</v>
          </cell>
          <cell r="S189">
            <v>0</v>
          </cell>
          <cell r="U189">
            <v>0</v>
          </cell>
          <cell r="V189">
            <v>0</v>
          </cell>
          <cell r="W189">
            <v>0</v>
          </cell>
          <cell r="Y189">
            <v>0</v>
          </cell>
          <cell r="AA189">
            <v>0</v>
          </cell>
          <cell r="AJ189">
            <v>0</v>
          </cell>
          <cell r="AN189">
            <v>0</v>
          </cell>
          <cell r="AR189">
            <v>0</v>
          </cell>
          <cell r="AV189">
            <v>0</v>
          </cell>
          <cell r="AZ189">
            <v>0</v>
          </cell>
        </row>
        <row r="190">
          <cell r="Q190">
            <v>53028.05</v>
          </cell>
          <cell r="S190">
            <v>44239.08</v>
          </cell>
          <cell r="U190">
            <v>13002.93</v>
          </cell>
          <cell r="V190">
            <v>37075.040000000001</v>
          </cell>
          <cell r="W190">
            <v>8692.23</v>
          </cell>
          <cell r="Y190">
            <v>73807</v>
          </cell>
          <cell r="AA190">
            <v>36306.81</v>
          </cell>
          <cell r="AJ190">
            <v>50063.098333333335</v>
          </cell>
          <cell r="AN190">
            <v>42226.935000000005</v>
          </cell>
          <cell r="AR190">
            <v>34135.66375</v>
          </cell>
          <cell r="AV190">
            <v>36680.810833333329</v>
          </cell>
          <cell r="AZ190">
            <v>20820.789583333328</v>
          </cell>
        </row>
        <row r="191">
          <cell r="Q191">
            <v>0</v>
          </cell>
          <cell r="S191">
            <v>0</v>
          </cell>
          <cell r="U191">
            <v>0</v>
          </cell>
          <cell r="V191">
            <v>0</v>
          </cell>
          <cell r="W191">
            <v>0</v>
          </cell>
          <cell r="Y191">
            <v>0</v>
          </cell>
          <cell r="AA191">
            <v>0</v>
          </cell>
          <cell r="AJ191">
            <v>0</v>
          </cell>
          <cell r="AN191">
            <v>0</v>
          </cell>
          <cell r="AR191">
            <v>0</v>
          </cell>
          <cell r="AV191">
            <v>0</v>
          </cell>
          <cell r="AZ191">
            <v>0</v>
          </cell>
        </row>
        <row r="192">
          <cell r="Q192">
            <v>0</v>
          </cell>
          <cell r="S192">
            <v>0</v>
          </cell>
          <cell r="U192">
            <v>0</v>
          </cell>
          <cell r="V192">
            <v>0</v>
          </cell>
          <cell r="W192">
            <v>0</v>
          </cell>
          <cell r="Y192">
            <v>0</v>
          </cell>
          <cell r="AA192">
            <v>0</v>
          </cell>
          <cell r="AJ192">
            <v>0</v>
          </cell>
          <cell r="AN192">
            <v>0</v>
          </cell>
          <cell r="AR192">
            <v>0</v>
          </cell>
          <cell r="AV192">
            <v>0</v>
          </cell>
          <cell r="AZ192">
            <v>0</v>
          </cell>
        </row>
        <row r="193">
          <cell r="Q193">
            <v>1000</v>
          </cell>
          <cell r="S193">
            <v>1000</v>
          </cell>
          <cell r="U193">
            <v>1000</v>
          </cell>
          <cell r="V193">
            <v>1000</v>
          </cell>
          <cell r="W193">
            <v>1000</v>
          </cell>
          <cell r="Y193">
            <v>1000</v>
          </cell>
          <cell r="AA193">
            <v>1000</v>
          </cell>
          <cell r="AJ193">
            <v>6313.0083333333314</v>
          </cell>
          <cell r="AN193">
            <v>4844.3483333333334</v>
          </cell>
          <cell r="AR193">
            <v>3032.3179166666669</v>
          </cell>
          <cell r="AV193">
            <v>1000</v>
          </cell>
          <cell r="AZ193">
            <v>1000</v>
          </cell>
        </row>
        <row r="194">
          <cell r="Q194">
            <v>0</v>
          </cell>
          <cell r="S194">
            <v>0</v>
          </cell>
          <cell r="U194">
            <v>0</v>
          </cell>
          <cell r="V194">
            <v>0</v>
          </cell>
          <cell r="W194">
            <v>0</v>
          </cell>
          <cell r="Y194">
            <v>0</v>
          </cell>
          <cell r="AA194">
            <v>0</v>
          </cell>
          <cell r="AJ194">
            <v>0</v>
          </cell>
          <cell r="AN194">
            <v>0</v>
          </cell>
          <cell r="AR194">
            <v>0</v>
          </cell>
          <cell r="AV194">
            <v>0</v>
          </cell>
          <cell r="AZ194">
            <v>0</v>
          </cell>
        </row>
        <row r="195">
          <cell r="Q195">
            <v>0</v>
          </cell>
          <cell r="S195">
            <v>0</v>
          </cell>
          <cell r="U195">
            <v>0</v>
          </cell>
          <cell r="V195">
            <v>0</v>
          </cell>
          <cell r="W195">
            <v>0</v>
          </cell>
          <cell r="Y195">
            <v>0</v>
          </cell>
          <cell r="AA195">
            <v>0</v>
          </cell>
          <cell r="AJ195">
            <v>2050000</v>
          </cell>
          <cell r="AN195">
            <v>0</v>
          </cell>
          <cell r="AR195">
            <v>0</v>
          </cell>
          <cell r="AV195">
            <v>0</v>
          </cell>
          <cell r="AZ195">
            <v>0</v>
          </cell>
        </row>
        <row r="196">
          <cell r="Q196">
            <v>13900000</v>
          </cell>
          <cell r="S196">
            <v>87002086.969999999</v>
          </cell>
          <cell r="U196">
            <v>26152086.969999999</v>
          </cell>
          <cell r="V196">
            <v>47450000</v>
          </cell>
          <cell r="W196">
            <v>9550000</v>
          </cell>
          <cell r="Y196">
            <v>50850000</v>
          </cell>
          <cell r="AA196">
            <v>31750000</v>
          </cell>
          <cell r="AJ196">
            <v>40102558.949166663</v>
          </cell>
          <cell r="AN196">
            <v>59645039.935833335</v>
          </cell>
          <cell r="AR196">
            <v>74272491.94250001</v>
          </cell>
          <cell r="AV196">
            <v>59136188.419166662</v>
          </cell>
          <cell r="AZ196">
            <v>43371565.149583332</v>
          </cell>
        </row>
        <row r="197">
          <cell r="Q197">
            <v>0</v>
          </cell>
          <cell r="S197">
            <v>0</v>
          </cell>
          <cell r="U197">
            <v>0</v>
          </cell>
          <cell r="V197">
            <v>0</v>
          </cell>
          <cell r="W197">
            <v>0</v>
          </cell>
          <cell r="Y197">
            <v>0</v>
          </cell>
          <cell r="AA197">
            <v>0</v>
          </cell>
          <cell r="AJ197">
            <v>0</v>
          </cell>
          <cell r="AN197">
            <v>0</v>
          </cell>
          <cell r="AR197">
            <v>0</v>
          </cell>
          <cell r="AV197">
            <v>0</v>
          </cell>
          <cell r="AZ197">
            <v>0</v>
          </cell>
        </row>
        <row r="198">
          <cell r="Q198">
            <v>6012976.7699999996</v>
          </cell>
          <cell r="S198">
            <v>7295748.79</v>
          </cell>
          <cell r="U198">
            <v>8443594.3900000006</v>
          </cell>
          <cell r="V198">
            <v>8448808.7799999993</v>
          </cell>
          <cell r="W198">
            <v>8452607.9700000007</v>
          </cell>
          <cell r="Y198">
            <v>8966862.4700000007</v>
          </cell>
          <cell r="AA198">
            <v>30318765.350000001</v>
          </cell>
          <cell r="AJ198">
            <v>4223241.9079166669</v>
          </cell>
          <cell r="AN198">
            <v>5663981.6462499993</v>
          </cell>
          <cell r="AR198">
            <v>7153723.1437499998</v>
          </cell>
          <cell r="AV198">
            <v>14326111.75</v>
          </cell>
          <cell r="AZ198">
            <v>25767672.355416667</v>
          </cell>
        </row>
        <row r="199">
          <cell r="Q199">
            <v>0</v>
          </cell>
          <cell r="S199">
            <v>0</v>
          </cell>
          <cell r="U199">
            <v>0</v>
          </cell>
          <cell r="V199">
            <v>0</v>
          </cell>
          <cell r="W199">
            <v>0</v>
          </cell>
          <cell r="Y199">
            <v>0</v>
          </cell>
          <cell r="AA199">
            <v>0</v>
          </cell>
          <cell r="AJ199">
            <v>217206.93666666668</v>
          </cell>
          <cell r="AN199">
            <v>217206.93666666668</v>
          </cell>
          <cell r="AR199">
            <v>0</v>
          </cell>
          <cell r="AV199">
            <v>0</v>
          </cell>
          <cell r="AZ199">
            <v>0</v>
          </cell>
        </row>
        <row r="200">
          <cell r="U200">
            <v>658810.86</v>
          </cell>
          <cell r="V200">
            <v>659217.71</v>
          </cell>
          <cell r="W200">
            <v>685640.93</v>
          </cell>
          <cell r="Y200">
            <v>707523.76</v>
          </cell>
          <cell r="AA200">
            <v>718884.56</v>
          </cell>
          <cell r="AJ200">
            <v>0</v>
          </cell>
          <cell r="AN200">
            <v>60444.619166666664</v>
          </cell>
          <cell r="AR200">
            <v>288390.2558333333</v>
          </cell>
          <cell r="AV200">
            <v>532643.91958333331</v>
          </cell>
          <cell r="AZ200">
            <v>727838.02708333347</v>
          </cell>
        </row>
        <row r="201">
          <cell r="Q201">
            <v>5515.47</v>
          </cell>
          <cell r="S201">
            <v>5515.47</v>
          </cell>
          <cell r="U201">
            <v>5515.47</v>
          </cell>
          <cell r="V201">
            <v>5515.47</v>
          </cell>
          <cell r="W201">
            <v>5515.47</v>
          </cell>
          <cell r="Y201">
            <v>5515.47</v>
          </cell>
          <cell r="AA201">
            <v>2041.19</v>
          </cell>
          <cell r="AJ201">
            <v>5192.0266666666676</v>
          </cell>
          <cell r="AN201">
            <v>5328.213333333334</v>
          </cell>
          <cell r="AR201">
            <v>5464.4000000000005</v>
          </cell>
          <cell r="AV201">
            <v>4791.6616666666678</v>
          </cell>
          <cell r="AZ201">
            <v>3633.5683333333341</v>
          </cell>
        </row>
        <row r="202">
          <cell r="Q202">
            <v>4851095.6399999997</v>
          </cell>
          <cell r="S202">
            <v>4634754.1399999997</v>
          </cell>
          <cell r="U202">
            <v>4580016.54</v>
          </cell>
          <cell r="V202">
            <v>5277905.72</v>
          </cell>
          <cell r="W202">
            <v>6016147.0499999998</v>
          </cell>
          <cell r="Y202">
            <v>5917619.3700000001</v>
          </cell>
          <cell r="AA202">
            <v>4832959.9800000004</v>
          </cell>
          <cell r="AJ202">
            <v>3767168.8483333327</v>
          </cell>
          <cell r="AN202">
            <v>4032379.7320833341</v>
          </cell>
          <cell r="AR202">
            <v>4620363.8254166665</v>
          </cell>
          <cell r="AV202">
            <v>4810628.3479166664</v>
          </cell>
          <cell r="AZ202">
            <v>3948559.0829166663</v>
          </cell>
        </row>
        <row r="203">
          <cell r="Y203">
            <v>0</v>
          </cell>
          <cell r="AA203">
            <v>89050.03</v>
          </cell>
          <cell r="AR203">
            <v>0</v>
          </cell>
          <cell r="AV203">
            <v>267695.26708333334</v>
          </cell>
          <cell r="AZ203">
            <v>959420.99916666665</v>
          </cell>
        </row>
        <row r="204">
          <cell r="Q204">
            <v>-107377.05</v>
          </cell>
          <cell r="S204">
            <v>-304644.78000000003</v>
          </cell>
          <cell r="U204">
            <v>-7968.72</v>
          </cell>
          <cell r="V204">
            <v>-139470.79999999999</v>
          </cell>
          <cell r="W204">
            <v>-285702.51</v>
          </cell>
          <cell r="Y204">
            <v>-234369.52</v>
          </cell>
          <cell r="AA204">
            <v>-162163.57</v>
          </cell>
          <cell r="AJ204">
            <v>-268399.13708333339</v>
          </cell>
          <cell r="AN204">
            <v>-148385.07041666668</v>
          </cell>
          <cell r="AR204">
            <v>-234932.35708333331</v>
          </cell>
          <cell r="AV204">
            <v>-305740.80833333329</v>
          </cell>
          <cell r="AZ204">
            <v>-470030.17791666667</v>
          </cell>
        </row>
        <row r="205">
          <cell r="Q205">
            <v>386226211.69</v>
          </cell>
          <cell r="S205">
            <v>0</v>
          </cell>
          <cell r="U205">
            <v>0</v>
          </cell>
          <cell r="V205">
            <v>0</v>
          </cell>
          <cell r="W205">
            <v>0</v>
          </cell>
          <cell r="Y205">
            <v>0</v>
          </cell>
          <cell r="AA205">
            <v>0</v>
          </cell>
          <cell r="AJ205">
            <v>250490984.67208329</v>
          </cell>
          <cell r="AN205">
            <v>178095664.70750001</v>
          </cell>
          <cell r="AR205">
            <v>104668913.47916669</v>
          </cell>
          <cell r="AV205">
            <v>47362005.417916663</v>
          </cell>
          <cell r="AZ205">
            <v>0</v>
          </cell>
        </row>
        <row r="206">
          <cell r="Q206">
            <v>166320274.00999999</v>
          </cell>
          <cell r="S206">
            <v>186569926.05000001</v>
          </cell>
          <cell r="U206">
            <v>157786641.61000001</v>
          </cell>
          <cell r="V206">
            <v>152507407.09999999</v>
          </cell>
          <cell r="W206">
            <v>137096880.41999999</v>
          </cell>
          <cell r="Y206">
            <v>127828448.23</v>
          </cell>
          <cell r="AA206">
            <v>125906062.7</v>
          </cell>
          <cell r="AJ206">
            <v>139621041.26583335</v>
          </cell>
          <cell r="AN206">
            <v>143694071.98708335</v>
          </cell>
          <cell r="AR206">
            <v>147619867.58166668</v>
          </cell>
          <cell r="AV206">
            <v>150932191.18958333</v>
          </cell>
          <cell r="AZ206">
            <v>147274695.86708334</v>
          </cell>
        </row>
        <row r="207">
          <cell r="Q207">
            <v>0</v>
          </cell>
          <cell r="S207">
            <v>0</v>
          </cell>
          <cell r="U207">
            <v>0</v>
          </cell>
          <cell r="V207">
            <v>0</v>
          </cell>
          <cell r="W207">
            <v>0</v>
          </cell>
          <cell r="Y207">
            <v>0</v>
          </cell>
          <cell r="AA207">
            <v>0</v>
          </cell>
          <cell r="AJ207">
            <v>0</v>
          </cell>
          <cell r="AN207">
            <v>0</v>
          </cell>
          <cell r="AR207">
            <v>0</v>
          </cell>
          <cell r="AV207">
            <v>0</v>
          </cell>
          <cell r="AZ207">
            <v>0</v>
          </cell>
        </row>
        <row r="208">
          <cell r="Q208">
            <v>158000000</v>
          </cell>
          <cell r="S208">
            <v>0</v>
          </cell>
          <cell r="U208">
            <v>0</v>
          </cell>
          <cell r="V208">
            <v>0</v>
          </cell>
          <cell r="W208">
            <v>0</v>
          </cell>
          <cell r="Y208">
            <v>0</v>
          </cell>
          <cell r="AA208">
            <v>0</v>
          </cell>
          <cell r="AJ208">
            <v>123750000</v>
          </cell>
          <cell r="AN208">
            <v>107750000</v>
          </cell>
          <cell r="AR208">
            <v>80291666.666666672</v>
          </cell>
          <cell r="AV208">
            <v>22250000</v>
          </cell>
          <cell r="AZ208">
            <v>0</v>
          </cell>
        </row>
        <row r="209">
          <cell r="Q209">
            <v>0</v>
          </cell>
          <cell r="S209">
            <v>0</v>
          </cell>
          <cell r="U209">
            <v>0</v>
          </cell>
          <cell r="V209">
            <v>0</v>
          </cell>
          <cell r="W209">
            <v>0</v>
          </cell>
          <cell r="Y209">
            <v>0</v>
          </cell>
          <cell r="AA209">
            <v>0</v>
          </cell>
          <cell r="AJ209">
            <v>0</v>
          </cell>
          <cell r="AN209">
            <v>0</v>
          </cell>
          <cell r="AR209">
            <v>0</v>
          </cell>
          <cell r="AV209">
            <v>0</v>
          </cell>
          <cell r="AZ209">
            <v>0</v>
          </cell>
        </row>
        <row r="210">
          <cell r="Q210">
            <v>0</v>
          </cell>
          <cell r="S210">
            <v>0</v>
          </cell>
          <cell r="U210">
            <v>0</v>
          </cell>
          <cell r="V210">
            <v>0</v>
          </cell>
          <cell r="W210">
            <v>0</v>
          </cell>
          <cell r="Y210">
            <v>0</v>
          </cell>
          <cell r="AA210">
            <v>0</v>
          </cell>
          <cell r="AJ210">
            <v>0</v>
          </cell>
          <cell r="AN210">
            <v>0</v>
          </cell>
          <cell r="AR210">
            <v>0</v>
          </cell>
          <cell r="AV210">
            <v>0</v>
          </cell>
          <cell r="AZ210">
            <v>0</v>
          </cell>
        </row>
        <row r="211">
          <cell r="Q211">
            <v>134267420.27000001</v>
          </cell>
          <cell r="S211">
            <v>165549425.03</v>
          </cell>
          <cell r="U211">
            <v>121683149.48999999</v>
          </cell>
          <cell r="V211">
            <v>98638657.170000002</v>
          </cell>
          <cell r="W211">
            <v>67191192.010000005</v>
          </cell>
          <cell r="Y211">
            <v>49224535.039999999</v>
          </cell>
          <cell r="AA211">
            <v>59026536.799999997</v>
          </cell>
          <cell r="AJ211">
            <v>86260314.594999999</v>
          </cell>
          <cell r="AN211">
            <v>96143460.341666654</v>
          </cell>
          <cell r="AR211">
            <v>98981271.509583309</v>
          </cell>
          <cell r="AV211">
            <v>98675322.170000002</v>
          </cell>
          <cell r="AZ211">
            <v>83040242.816249996</v>
          </cell>
        </row>
        <row r="212">
          <cell r="Q212">
            <v>-166320274.00999999</v>
          </cell>
          <cell r="S212">
            <v>0</v>
          </cell>
          <cell r="U212">
            <v>0</v>
          </cell>
          <cell r="V212">
            <v>0</v>
          </cell>
          <cell r="W212">
            <v>0</v>
          </cell>
          <cell r="Y212">
            <v>0</v>
          </cell>
          <cell r="AA212">
            <v>0</v>
          </cell>
          <cell r="AJ212">
            <v>-139621041.26583335</v>
          </cell>
          <cell r="AN212">
            <v>-106862321.32666667</v>
          </cell>
          <cell r="AR212">
            <v>-64235018.263749994</v>
          </cell>
          <cell r="AV212">
            <v>-21918495.841249999</v>
          </cell>
          <cell r="AZ212">
            <v>0</v>
          </cell>
        </row>
        <row r="213">
          <cell r="Q213">
            <v>-134267420.27000001</v>
          </cell>
          <cell r="S213">
            <v>0</v>
          </cell>
          <cell r="U213">
            <v>0</v>
          </cell>
          <cell r="V213">
            <v>0</v>
          </cell>
          <cell r="W213">
            <v>0</v>
          </cell>
          <cell r="Y213">
            <v>0</v>
          </cell>
          <cell r="AA213">
            <v>0</v>
          </cell>
          <cell r="AJ213">
            <v>-86260314.594999999</v>
          </cell>
          <cell r="AN213">
            <v>-65011535.308750004</v>
          </cell>
          <cell r="AR213">
            <v>-42376954.452916667</v>
          </cell>
          <cell r="AV213">
            <v>-19105290.937916666</v>
          </cell>
          <cell r="AZ213">
            <v>0</v>
          </cell>
        </row>
        <row r="214">
          <cell r="Q214">
            <v>0</v>
          </cell>
          <cell r="S214">
            <v>0</v>
          </cell>
          <cell r="U214">
            <v>0</v>
          </cell>
          <cell r="V214">
            <v>0</v>
          </cell>
          <cell r="W214">
            <v>0</v>
          </cell>
          <cell r="Y214">
            <v>0</v>
          </cell>
          <cell r="AA214">
            <v>0</v>
          </cell>
          <cell r="AJ214">
            <v>0</v>
          </cell>
          <cell r="AN214">
            <v>0</v>
          </cell>
          <cell r="AR214">
            <v>0</v>
          </cell>
          <cell r="AV214">
            <v>0</v>
          </cell>
          <cell r="AZ214">
            <v>0</v>
          </cell>
        </row>
        <row r="215">
          <cell r="Q215">
            <v>0</v>
          </cell>
          <cell r="S215">
            <v>0</v>
          </cell>
          <cell r="U215">
            <v>0</v>
          </cell>
          <cell r="V215">
            <v>0</v>
          </cell>
          <cell r="W215">
            <v>0</v>
          </cell>
          <cell r="Y215">
            <v>0</v>
          </cell>
          <cell r="AA215">
            <v>0</v>
          </cell>
          <cell r="AJ215">
            <v>0</v>
          </cell>
          <cell r="AN215">
            <v>0</v>
          </cell>
          <cell r="AR215">
            <v>0</v>
          </cell>
          <cell r="AV215">
            <v>0</v>
          </cell>
          <cell r="AZ215">
            <v>0</v>
          </cell>
        </row>
        <row r="216">
          <cell r="Q216">
            <v>49801.93</v>
          </cell>
          <cell r="S216">
            <v>0</v>
          </cell>
          <cell r="U216">
            <v>0</v>
          </cell>
          <cell r="V216">
            <v>0</v>
          </cell>
          <cell r="W216">
            <v>0</v>
          </cell>
          <cell r="Y216">
            <v>0</v>
          </cell>
          <cell r="AA216">
            <v>0</v>
          </cell>
          <cell r="AJ216">
            <v>258688.60041666668</v>
          </cell>
          <cell r="AN216">
            <v>141007.02041666667</v>
          </cell>
          <cell r="AR216">
            <v>68452.681250000009</v>
          </cell>
          <cell r="AV216">
            <v>5956.2095833333333</v>
          </cell>
          <cell r="AZ216">
            <v>0</v>
          </cell>
        </row>
        <row r="217">
          <cell r="Q217">
            <v>41451.39</v>
          </cell>
          <cell r="S217">
            <v>0</v>
          </cell>
          <cell r="U217">
            <v>0</v>
          </cell>
          <cell r="V217">
            <v>0</v>
          </cell>
          <cell r="W217">
            <v>0</v>
          </cell>
          <cell r="Y217">
            <v>0</v>
          </cell>
          <cell r="AA217">
            <v>0</v>
          </cell>
          <cell r="AJ217">
            <v>151594.01874999999</v>
          </cell>
          <cell r="AN217">
            <v>67302.818750000006</v>
          </cell>
          <cell r="AR217">
            <v>33789.790833333333</v>
          </cell>
          <cell r="AV217">
            <v>5124.1295833333334</v>
          </cell>
          <cell r="AZ217">
            <v>0</v>
          </cell>
        </row>
        <row r="218">
          <cell r="Q218">
            <v>-29676330.690000001</v>
          </cell>
          <cell r="S218">
            <v>-15467526.199999999</v>
          </cell>
          <cell r="U218">
            <v>-10860383.77</v>
          </cell>
          <cell r="V218">
            <v>-10884644.390000001</v>
          </cell>
          <cell r="W218">
            <v>-12508174.630000001</v>
          </cell>
          <cell r="Y218">
            <v>-22376729.449999999</v>
          </cell>
          <cell r="AA218">
            <v>-30743020.34</v>
          </cell>
          <cell r="AJ218">
            <v>-22823878.729166668</v>
          </cell>
          <cell r="AN218">
            <v>-22845877.77666666</v>
          </cell>
          <cell r="AR218">
            <v>-21369832.92625</v>
          </cell>
          <cell r="AV218">
            <v>-19839948.910416666</v>
          </cell>
          <cell r="AZ218">
            <v>-20450198.31625</v>
          </cell>
        </row>
        <row r="219">
          <cell r="Q219">
            <v>4930.66</v>
          </cell>
          <cell r="S219">
            <v>4934.88</v>
          </cell>
          <cell r="U219">
            <v>6350.72</v>
          </cell>
          <cell r="V219">
            <v>5486.54</v>
          </cell>
          <cell r="W219">
            <v>5504.87</v>
          </cell>
          <cell r="Y219">
            <v>5543.81</v>
          </cell>
          <cell r="AA219">
            <v>7238.24</v>
          </cell>
          <cell r="AJ219">
            <v>2652.19</v>
          </cell>
          <cell r="AN219">
            <v>4953.0254166666673</v>
          </cell>
          <cell r="AR219">
            <v>5217.702916666668</v>
          </cell>
          <cell r="AV219">
            <v>5788.7624999999998</v>
          </cell>
          <cell r="AZ219">
            <v>5985.1095833333338</v>
          </cell>
        </row>
        <row r="220">
          <cell r="Q220">
            <v>0</v>
          </cell>
          <cell r="S220">
            <v>0</v>
          </cell>
          <cell r="U220">
            <v>0</v>
          </cell>
          <cell r="V220">
            <v>0</v>
          </cell>
          <cell r="W220">
            <v>0</v>
          </cell>
          <cell r="Y220">
            <v>0</v>
          </cell>
          <cell r="AA220">
            <v>0</v>
          </cell>
          <cell r="AJ220">
            <v>0</v>
          </cell>
          <cell r="AN220">
            <v>0</v>
          </cell>
          <cell r="AR220">
            <v>0</v>
          </cell>
          <cell r="AV220">
            <v>0</v>
          </cell>
          <cell r="AZ220">
            <v>0</v>
          </cell>
        </row>
        <row r="221">
          <cell r="Q221">
            <v>5322325.9400000004</v>
          </cell>
          <cell r="S221">
            <v>3445569.28</v>
          </cell>
          <cell r="U221">
            <v>10243276.140000001</v>
          </cell>
          <cell r="V221">
            <v>6056939.3300000001</v>
          </cell>
          <cell r="W221">
            <v>7831199.25</v>
          </cell>
          <cell r="Y221">
            <v>13908651.93</v>
          </cell>
          <cell r="AA221">
            <v>13452489.34</v>
          </cell>
          <cell r="AJ221">
            <v>20705709.036666665</v>
          </cell>
          <cell r="AN221">
            <v>15828821.287916666</v>
          </cell>
          <cell r="AR221">
            <v>10585119.274583332</v>
          </cell>
          <cell r="AV221">
            <v>8402950.9983333331</v>
          </cell>
          <cell r="AZ221">
            <v>11750986.701666668</v>
          </cell>
        </row>
        <row r="222">
          <cell r="Q222">
            <v>7515.95</v>
          </cell>
          <cell r="S222">
            <v>6246.99</v>
          </cell>
          <cell r="U222">
            <v>5997.99</v>
          </cell>
          <cell r="V222">
            <v>5914.82</v>
          </cell>
          <cell r="W222">
            <v>5258.76</v>
          </cell>
          <cell r="Y222">
            <v>4780.16</v>
          </cell>
          <cell r="AA222">
            <v>4115.62</v>
          </cell>
          <cell r="AJ222">
            <v>10352.30625</v>
          </cell>
          <cell r="AN222">
            <v>8510.8337499999998</v>
          </cell>
          <cell r="AR222">
            <v>6721.4724999999999</v>
          </cell>
          <cell r="AV222">
            <v>5386.78</v>
          </cell>
          <cell r="AZ222">
            <v>4086.2758333333336</v>
          </cell>
        </row>
        <row r="223">
          <cell r="Q223">
            <v>269248.39</v>
          </cell>
          <cell r="S223">
            <v>168408.06</v>
          </cell>
          <cell r="U223">
            <v>188362.69</v>
          </cell>
          <cell r="V223">
            <v>-84927.88</v>
          </cell>
          <cell r="W223">
            <v>80690.38</v>
          </cell>
          <cell r="Y223">
            <v>257341.75</v>
          </cell>
          <cell r="AA223">
            <v>-170753.24</v>
          </cell>
          <cell r="AJ223">
            <v>1944939.7883333333</v>
          </cell>
          <cell r="AN223">
            <v>1101409.2654166666</v>
          </cell>
          <cell r="AR223">
            <v>525075.91083333327</v>
          </cell>
          <cell r="AV223">
            <v>83468.554583333331</v>
          </cell>
          <cell r="AZ223">
            <v>71469.733749999999</v>
          </cell>
        </row>
        <row r="224">
          <cell r="Q224">
            <v>253.24</v>
          </cell>
          <cell r="S224">
            <v>107.63</v>
          </cell>
          <cell r="U224">
            <v>12.93</v>
          </cell>
          <cell r="V224">
            <v>292.89</v>
          </cell>
          <cell r="W224">
            <v>192.36</v>
          </cell>
          <cell r="Y224">
            <v>34.86</v>
          </cell>
          <cell r="AA224">
            <v>143.76</v>
          </cell>
          <cell r="AJ224">
            <v>10.551666666666668</v>
          </cell>
          <cell r="AN224">
            <v>40.853749999999998</v>
          </cell>
          <cell r="AR224">
            <v>86.558333333333337</v>
          </cell>
          <cell r="AV224">
            <v>121.41374999999999</v>
          </cell>
          <cell r="AZ224">
            <v>113.17583333333334</v>
          </cell>
        </row>
        <row r="225">
          <cell r="Q225">
            <v>269248.24</v>
          </cell>
          <cell r="S225">
            <v>168408.01</v>
          </cell>
          <cell r="U225">
            <v>188362.55</v>
          </cell>
          <cell r="V225">
            <v>-84927.96</v>
          </cell>
          <cell r="W225">
            <v>0</v>
          </cell>
          <cell r="Y225">
            <v>141981.41</v>
          </cell>
          <cell r="AA225">
            <v>-170749.78</v>
          </cell>
          <cell r="AJ225">
            <v>1900493.6087499999</v>
          </cell>
          <cell r="AN225">
            <v>1066526.4783333333</v>
          </cell>
          <cell r="AR225">
            <v>494160.4629166667</v>
          </cell>
          <cell r="AV225">
            <v>47473.707499999997</v>
          </cell>
          <cell r="AZ225">
            <v>47859.174583333333</v>
          </cell>
        </row>
        <row r="226">
          <cell r="Q226">
            <v>6108.26</v>
          </cell>
          <cell r="S226">
            <v>2596.71</v>
          </cell>
          <cell r="U226">
            <v>682.41</v>
          </cell>
          <cell r="V226">
            <v>7064.42</v>
          </cell>
          <cell r="W226">
            <v>735.57</v>
          </cell>
          <cell r="Y226">
            <v>1058.74</v>
          </cell>
          <cell r="AA226">
            <v>3470.31</v>
          </cell>
          <cell r="AJ226">
            <v>254.51083333333335</v>
          </cell>
          <cell r="AN226">
            <v>1422.1220833333336</v>
          </cell>
          <cell r="AR226">
            <v>2223.8608333333336</v>
          </cell>
          <cell r="AV226">
            <v>2648.8600000000006</v>
          </cell>
          <cell r="AZ226">
            <v>1887.0874999999996</v>
          </cell>
        </row>
        <row r="227">
          <cell r="Q227">
            <v>11489.07</v>
          </cell>
          <cell r="S227">
            <v>8782.75</v>
          </cell>
          <cell r="U227">
            <v>6414.6</v>
          </cell>
          <cell r="V227">
            <v>6398.49</v>
          </cell>
          <cell r="W227">
            <v>5789.66</v>
          </cell>
          <cell r="Y227">
            <v>5221.3599999999997</v>
          </cell>
          <cell r="AA227">
            <v>4664.92</v>
          </cell>
          <cell r="AJ227">
            <v>18161.405416666665</v>
          </cell>
          <cell r="AN227">
            <v>13069.290416666665</v>
          </cell>
          <cell r="AR227">
            <v>9187.6395833333354</v>
          </cell>
          <cell r="AV227">
            <v>6582.2941666666657</v>
          </cell>
          <cell r="AZ227">
            <v>4667.2733333333335</v>
          </cell>
        </row>
        <row r="228">
          <cell r="Q228">
            <v>13568589.970000001</v>
          </cell>
          <cell r="S228">
            <v>11190475.630000001</v>
          </cell>
          <cell r="U228">
            <v>4817333.8099999996</v>
          </cell>
          <cell r="V228">
            <v>4546711.99</v>
          </cell>
          <cell r="W228">
            <v>5612300.04</v>
          </cell>
          <cell r="Y228">
            <v>20206291.809999999</v>
          </cell>
          <cell r="AA228">
            <v>24274665.600000001</v>
          </cell>
          <cell r="AJ228">
            <v>16586751.038333334</v>
          </cell>
          <cell r="AN228">
            <v>13746988.115833333</v>
          </cell>
          <cell r="AR228">
            <v>10216822.969583333</v>
          </cell>
          <cell r="AV228">
            <v>13705351.387916664</v>
          </cell>
          <cell r="AZ228">
            <v>16414516.409166666</v>
          </cell>
        </row>
        <row r="229">
          <cell r="Q229">
            <v>425000</v>
          </cell>
          <cell r="S229">
            <v>325000</v>
          </cell>
          <cell r="U229">
            <v>225000</v>
          </cell>
          <cell r="V229">
            <v>175000</v>
          </cell>
          <cell r="W229">
            <v>125000</v>
          </cell>
          <cell r="Y229">
            <v>25000</v>
          </cell>
          <cell r="AA229">
            <v>0</v>
          </cell>
          <cell r="AJ229">
            <v>305208.33333333331</v>
          </cell>
          <cell r="AN229">
            <v>413541.66666666669</v>
          </cell>
          <cell r="AR229">
            <v>325000</v>
          </cell>
          <cell r="AV229">
            <v>151041.66666666666</v>
          </cell>
          <cell r="AZ229">
            <v>42708.333333333336</v>
          </cell>
        </row>
        <row r="230">
          <cell r="Q230">
            <v>601846.14</v>
          </cell>
          <cell r="S230">
            <v>1710484.36</v>
          </cell>
          <cell r="U230">
            <v>1101954.08</v>
          </cell>
          <cell r="V230">
            <v>1263489.77</v>
          </cell>
          <cell r="W230">
            <v>509727.61</v>
          </cell>
          <cell r="Y230">
            <v>394763.07</v>
          </cell>
          <cell r="AA230">
            <v>602396.47</v>
          </cell>
          <cell r="AJ230">
            <v>981279.95499999996</v>
          </cell>
          <cell r="AN230">
            <v>1046326.465</v>
          </cell>
          <cell r="AR230">
            <v>866781.22291666677</v>
          </cell>
          <cell r="AV230">
            <v>747895.42333333322</v>
          </cell>
          <cell r="AZ230">
            <v>543451.22375</v>
          </cell>
        </row>
        <row r="231">
          <cell r="Q231">
            <v>18576725</v>
          </cell>
          <cell r="S231">
            <v>26792037</v>
          </cell>
          <cell r="U231">
            <v>21791523</v>
          </cell>
          <cell r="V231">
            <v>18612469.640000001</v>
          </cell>
          <cell r="W231">
            <v>5668702.6399999997</v>
          </cell>
          <cell r="Y231">
            <v>6023554</v>
          </cell>
          <cell r="AA231">
            <v>11243582</v>
          </cell>
          <cell r="AJ231">
            <v>7082010.041666667</v>
          </cell>
          <cell r="AN231">
            <v>10579080.541666666</v>
          </cell>
          <cell r="AR231">
            <v>14037335.189999998</v>
          </cell>
          <cell r="AV231">
            <v>14925871.023333333</v>
          </cell>
          <cell r="AZ231">
            <v>12073910.023333333</v>
          </cell>
        </row>
        <row r="232">
          <cell r="Q232">
            <v>0</v>
          </cell>
          <cell r="S232">
            <v>677814</v>
          </cell>
          <cell r="U232">
            <v>772765</v>
          </cell>
          <cell r="V232">
            <v>772765</v>
          </cell>
          <cell r="W232">
            <v>844366</v>
          </cell>
          <cell r="Y232">
            <v>844366</v>
          </cell>
          <cell r="AA232">
            <v>808211</v>
          </cell>
          <cell r="AJ232">
            <v>0</v>
          </cell>
          <cell r="AN232">
            <v>209564.625</v>
          </cell>
          <cell r="AR232">
            <v>482069.83333333331</v>
          </cell>
          <cell r="AV232">
            <v>758932.20833333337</v>
          </cell>
          <cell r="AZ232">
            <v>870836.75</v>
          </cell>
        </row>
        <row r="233">
          <cell r="Q233">
            <v>5713600</v>
          </cell>
          <cell r="S233">
            <v>2109037</v>
          </cell>
          <cell r="U233">
            <v>0</v>
          </cell>
          <cell r="V233">
            <v>0</v>
          </cell>
          <cell r="W233">
            <v>0</v>
          </cell>
          <cell r="Y233">
            <v>0</v>
          </cell>
          <cell r="AA233">
            <v>0</v>
          </cell>
          <cell r="AJ233">
            <v>7482275.2958333343</v>
          </cell>
          <cell r="AN233">
            <v>5608375.6358333332</v>
          </cell>
          <cell r="AR233">
            <v>3165027.4924999997</v>
          </cell>
          <cell r="AV233">
            <v>867406.16666666663</v>
          </cell>
          <cell r="AZ233">
            <v>0</v>
          </cell>
        </row>
        <row r="234">
          <cell r="Q234">
            <v>7809.12</v>
          </cell>
          <cell r="S234">
            <v>0</v>
          </cell>
          <cell r="U234">
            <v>28994.62</v>
          </cell>
          <cell r="V234">
            <v>17795.37</v>
          </cell>
          <cell r="W234">
            <v>6731.91</v>
          </cell>
          <cell r="Y234">
            <v>24318.09</v>
          </cell>
          <cell r="AA234">
            <v>6083.33</v>
          </cell>
          <cell r="AJ234">
            <v>58284.28125</v>
          </cell>
          <cell r="AN234">
            <v>49938.516666666663</v>
          </cell>
          <cell r="AR234">
            <v>27069.137499999997</v>
          </cell>
          <cell r="AV234">
            <v>16289.132499999998</v>
          </cell>
          <cell r="AZ234">
            <v>10245.47875</v>
          </cell>
        </row>
        <row r="235">
          <cell r="Q235">
            <v>190546</v>
          </cell>
          <cell r="S235">
            <v>144492</v>
          </cell>
          <cell r="U235">
            <v>144492</v>
          </cell>
          <cell r="V235">
            <v>144492</v>
          </cell>
          <cell r="W235">
            <v>144492</v>
          </cell>
          <cell r="Y235">
            <v>144492</v>
          </cell>
          <cell r="AA235">
            <v>144492</v>
          </cell>
          <cell r="AJ235">
            <v>86806.083333333328</v>
          </cell>
          <cell r="AN235">
            <v>136889</v>
          </cell>
          <cell r="AR235">
            <v>175194.66666666666</v>
          </cell>
          <cell r="AV235">
            <v>146410.91666666666</v>
          </cell>
          <cell r="AZ235">
            <v>102348.5</v>
          </cell>
        </row>
        <row r="236">
          <cell r="Q236">
            <v>0</v>
          </cell>
          <cell r="S236">
            <v>0</v>
          </cell>
          <cell r="U236">
            <v>3391.6</v>
          </cell>
          <cell r="V236">
            <v>3391.6</v>
          </cell>
          <cell r="W236">
            <v>0</v>
          </cell>
          <cell r="Y236">
            <v>0</v>
          </cell>
          <cell r="AA236">
            <v>0</v>
          </cell>
          <cell r="AJ236">
            <v>0</v>
          </cell>
          <cell r="AN236">
            <v>423.95</v>
          </cell>
          <cell r="AR236">
            <v>847.9</v>
          </cell>
          <cell r="AV236">
            <v>847.9</v>
          </cell>
          <cell r="AZ236">
            <v>423.95</v>
          </cell>
        </row>
        <row r="237">
          <cell r="U237">
            <v>850698.03</v>
          </cell>
          <cell r="V237">
            <v>850698.03</v>
          </cell>
          <cell r="W237">
            <v>850698.03</v>
          </cell>
          <cell r="Y237">
            <v>850698.03</v>
          </cell>
          <cell r="AA237">
            <v>680316.76</v>
          </cell>
          <cell r="AJ237">
            <v>0</v>
          </cell>
          <cell r="AN237">
            <v>106337.25374999999</v>
          </cell>
          <cell r="AR237">
            <v>389903.26374999998</v>
          </cell>
          <cell r="AV237">
            <v>623774.73666666669</v>
          </cell>
          <cell r="AZ237">
            <v>744209.73624999996</v>
          </cell>
        </row>
        <row r="238">
          <cell r="U238">
            <v>2601177.58</v>
          </cell>
          <cell r="V238">
            <v>1298.0899999999999</v>
          </cell>
          <cell r="W238">
            <v>0</v>
          </cell>
          <cell r="Y238">
            <v>0</v>
          </cell>
          <cell r="AA238">
            <v>0</v>
          </cell>
          <cell r="AJ238">
            <v>0</v>
          </cell>
          <cell r="AN238">
            <v>108382.39916666667</v>
          </cell>
          <cell r="AR238">
            <v>216872.9725</v>
          </cell>
          <cell r="AV238">
            <v>216872.9725</v>
          </cell>
          <cell r="AZ238">
            <v>108490.57333333335</v>
          </cell>
        </row>
        <row r="239">
          <cell r="AA239">
            <v>430457</v>
          </cell>
          <cell r="AR239">
            <v>0</v>
          </cell>
          <cell r="AV239">
            <v>140194.10541666669</v>
          </cell>
          <cell r="AZ239">
            <v>439311.96666666662</v>
          </cell>
        </row>
        <row r="240">
          <cell r="Q240">
            <v>0</v>
          </cell>
          <cell r="S240">
            <v>0</v>
          </cell>
          <cell r="U240">
            <v>0</v>
          </cell>
          <cell r="V240">
            <v>0</v>
          </cell>
          <cell r="W240">
            <v>0</v>
          </cell>
          <cell r="Y240">
            <v>0</v>
          </cell>
          <cell r="AA240">
            <v>0</v>
          </cell>
          <cell r="AJ240">
            <v>0</v>
          </cell>
          <cell r="AN240">
            <v>0</v>
          </cell>
          <cell r="AR240">
            <v>0</v>
          </cell>
          <cell r="AV240">
            <v>-1212.355</v>
          </cell>
          <cell r="AZ240">
            <v>-1228.9316666666666</v>
          </cell>
        </row>
        <row r="241">
          <cell r="Q241">
            <v>181639.72</v>
          </cell>
          <cell r="S241">
            <v>177332.42</v>
          </cell>
          <cell r="U241">
            <v>152844.70000000001</v>
          </cell>
          <cell r="V241">
            <v>147856.9</v>
          </cell>
          <cell r="W241">
            <v>145758.07999999999</v>
          </cell>
          <cell r="Y241">
            <v>139385.07999999999</v>
          </cell>
          <cell r="AA241">
            <v>133565.04</v>
          </cell>
          <cell r="AJ241">
            <v>185209.14666666664</v>
          </cell>
          <cell r="AN241">
            <v>178778.2858333333</v>
          </cell>
          <cell r="AR241">
            <v>165909.46666666665</v>
          </cell>
          <cell r="AV241">
            <v>149930.62083333332</v>
          </cell>
          <cell r="AZ241">
            <v>134595.33958333332</v>
          </cell>
        </row>
        <row r="242">
          <cell r="Q242">
            <v>5232078.96</v>
          </cell>
          <cell r="S242">
            <v>5303522.17</v>
          </cell>
          <cell r="U242">
            <v>5171938.03</v>
          </cell>
          <cell r="V242">
            <v>5265641.25</v>
          </cell>
          <cell r="W242">
            <v>4961353.8600000003</v>
          </cell>
          <cell r="Y242">
            <v>5085657.72</v>
          </cell>
          <cell r="AA242">
            <v>5340001.91</v>
          </cell>
          <cell r="AJ242">
            <v>4702342.3191666668</v>
          </cell>
          <cell r="AN242">
            <v>4905230.2016666662</v>
          </cell>
          <cell r="AR242">
            <v>5102836.3962500002</v>
          </cell>
          <cell r="AV242">
            <v>5237496.6266666669</v>
          </cell>
          <cell r="AZ242">
            <v>5223399.6920833336</v>
          </cell>
        </row>
        <row r="243">
          <cell r="Q243">
            <v>25085.26</v>
          </cell>
          <cell r="S243">
            <v>16178.53</v>
          </cell>
          <cell r="U243">
            <v>18830.25</v>
          </cell>
          <cell r="V243">
            <v>15788.79</v>
          </cell>
          <cell r="W243">
            <v>14628.32</v>
          </cell>
          <cell r="Y243">
            <v>22230.07</v>
          </cell>
          <cell r="AA243">
            <v>24338.17</v>
          </cell>
          <cell r="AJ243">
            <v>28482.822083333333</v>
          </cell>
          <cell r="AN243">
            <v>22571.727499999997</v>
          </cell>
          <cell r="AR243">
            <v>19883.045833333337</v>
          </cell>
          <cell r="AV243">
            <v>20404.464166666665</v>
          </cell>
          <cell r="AZ243">
            <v>26224.22083333334</v>
          </cell>
        </row>
        <row r="244">
          <cell r="Q244">
            <v>0</v>
          </cell>
          <cell r="S244">
            <v>0</v>
          </cell>
          <cell r="U244">
            <v>0</v>
          </cell>
          <cell r="V244">
            <v>0</v>
          </cell>
          <cell r="W244">
            <v>0</v>
          </cell>
          <cell r="Y244">
            <v>0</v>
          </cell>
          <cell r="AA244">
            <v>0</v>
          </cell>
          <cell r="AJ244">
            <v>0</v>
          </cell>
          <cell r="AN244">
            <v>0</v>
          </cell>
          <cell r="AR244">
            <v>0</v>
          </cell>
          <cell r="AV244">
            <v>0</v>
          </cell>
          <cell r="AZ244">
            <v>0</v>
          </cell>
        </row>
        <row r="245">
          <cell r="Q245">
            <v>47778.19</v>
          </cell>
          <cell r="S245">
            <v>51354.7</v>
          </cell>
          <cell r="U245">
            <v>146589.79</v>
          </cell>
          <cell r="V245">
            <v>48121.87</v>
          </cell>
          <cell r="W245">
            <v>42525.64</v>
          </cell>
          <cell r="Y245">
            <v>32333.56</v>
          </cell>
          <cell r="AA245">
            <v>28557.599999999999</v>
          </cell>
          <cell r="AJ245">
            <v>65533.318333333322</v>
          </cell>
          <cell r="AN245">
            <v>52685.482083333336</v>
          </cell>
          <cell r="AR245">
            <v>59184.195000000007</v>
          </cell>
          <cell r="AV245">
            <v>54056.328750000008</v>
          </cell>
          <cell r="AZ245">
            <v>27186.850416666668</v>
          </cell>
        </row>
        <row r="246">
          <cell r="Q246">
            <v>14913615.74</v>
          </cell>
          <cell r="S246">
            <v>13472557.5</v>
          </cell>
          <cell r="U246">
            <v>10803004.4</v>
          </cell>
          <cell r="V246">
            <v>8740673.6099999994</v>
          </cell>
          <cell r="W246">
            <v>11315327.16</v>
          </cell>
          <cell r="Y246">
            <v>10232152.300000001</v>
          </cell>
          <cell r="AA246">
            <v>6965380.4199999999</v>
          </cell>
          <cell r="AJ246">
            <v>11847936.057916665</v>
          </cell>
          <cell r="AN246">
            <v>12019658.159583332</v>
          </cell>
          <cell r="AR246">
            <v>11383191.800416669</v>
          </cell>
          <cell r="AV246">
            <v>10167417.063333334</v>
          </cell>
          <cell r="AZ246">
            <v>8593383.3754166663</v>
          </cell>
        </row>
        <row r="247">
          <cell r="Q247">
            <v>21062818.800000001</v>
          </cell>
          <cell r="S247">
            <v>21062818.800000001</v>
          </cell>
          <cell r="U247">
            <v>21062818.800000001</v>
          </cell>
          <cell r="V247">
            <v>21062818.800000001</v>
          </cell>
          <cell r="W247">
            <v>21062818.800000001</v>
          </cell>
          <cell r="Y247">
            <v>0</v>
          </cell>
          <cell r="AA247">
            <v>0</v>
          </cell>
          <cell r="AJ247">
            <v>21062818.800000004</v>
          </cell>
          <cell r="AN247">
            <v>21062818.800000004</v>
          </cell>
          <cell r="AR247">
            <v>20185201.350000005</v>
          </cell>
          <cell r="AV247">
            <v>13164261.75</v>
          </cell>
          <cell r="AZ247">
            <v>6143322.1500000013</v>
          </cell>
        </row>
        <row r="248">
          <cell r="Q248">
            <v>0</v>
          </cell>
          <cell r="S248">
            <v>0</v>
          </cell>
          <cell r="U248">
            <v>0</v>
          </cell>
          <cell r="V248">
            <v>0</v>
          </cell>
          <cell r="W248">
            <v>0</v>
          </cell>
          <cell r="Y248">
            <v>0</v>
          </cell>
          <cell r="AA248">
            <v>0</v>
          </cell>
          <cell r="AJ248">
            <v>0</v>
          </cell>
          <cell r="AN248">
            <v>0</v>
          </cell>
          <cell r="AR248">
            <v>0</v>
          </cell>
          <cell r="AV248">
            <v>0</v>
          </cell>
          <cell r="AZ248">
            <v>0</v>
          </cell>
        </row>
        <row r="249">
          <cell r="Q249">
            <v>0</v>
          </cell>
          <cell r="S249">
            <v>0</v>
          </cell>
          <cell r="U249">
            <v>0</v>
          </cell>
          <cell r="V249">
            <v>0</v>
          </cell>
          <cell r="W249">
            <v>0</v>
          </cell>
          <cell r="Y249">
            <v>0</v>
          </cell>
          <cell r="AA249">
            <v>0</v>
          </cell>
          <cell r="AJ249">
            <v>474568.26750000002</v>
          </cell>
          <cell r="AN249">
            <v>57574.006249999999</v>
          </cell>
          <cell r="AR249">
            <v>0</v>
          </cell>
          <cell r="AV249">
            <v>0</v>
          </cell>
          <cell r="AZ249">
            <v>0</v>
          </cell>
        </row>
        <row r="250">
          <cell r="Q250">
            <v>0</v>
          </cell>
          <cell r="S250">
            <v>0</v>
          </cell>
          <cell r="U250">
            <v>0</v>
          </cell>
          <cell r="V250">
            <v>0</v>
          </cell>
          <cell r="W250">
            <v>0</v>
          </cell>
          <cell r="Y250">
            <v>0</v>
          </cell>
          <cell r="AA250">
            <v>0</v>
          </cell>
          <cell r="AJ250">
            <v>5427824.1000000006</v>
          </cell>
          <cell r="AN250">
            <v>2077824.1000000003</v>
          </cell>
          <cell r="AR250">
            <v>0</v>
          </cell>
          <cell r="AV250">
            <v>0</v>
          </cell>
          <cell r="AZ250">
            <v>0</v>
          </cell>
        </row>
        <row r="251">
          <cell r="Q251">
            <v>1500000</v>
          </cell>
          <cell r="S251">
            <v>1500000</v>
          </cell>
          <cell r="U251">
            <v>2233147</v>
          </cell>
          <cell r="V251">
            <v>2309866</v>
          </cell>
          <cell r="W251">
            <v>2309866</v>
          </cell>
          <cell r="Y251">
            <v>2085348.63</v>
          </cell>
          <cell r="AA251">
            <v>2085348.63</v>
          </cell>
          <cell r="AJ251">
            <v>62500</v>
          </cell>
          <cell r="AN251">
            <v>654143.375</v>
          </cell>
          <cell r="AR251">
            <v>1411547.1929166669</v>
          </cell>
          <cell r="AV251">
            <v>2044163.4029166664</v>
          </cell>
          <cell r="AZ251">
            <v>2147636.2379166661</v>
          </cell>
        </row>
        <row r="252">
          <cell r="Q252">
            <v>0</v>
          </cell>
          <cell r="S252">
            <v>0</v>
          </cell>
          <cell r="U252">
            <v>0</v>
          </cell>
          <cell r="V252">
            <v>0</v>
          </cell>
          <cell r="W252">
            <v>0</v>
          </cell>
          <cell r="Y252">
            <v>0</v>
          </cell>
          <cell r="AA252">
            <v>0</v>
          </cell>
          <cell r="AJ252">
            <v>0</v>
          </cell>
          <cell r="AN252">
            <v>0</v>
          </cell>
          <cell r="AR252">
            <v>0</v>
          </cell>
          <cell r="AV252">
            <v>0</v>
          </cell>
          <cell r="AZ252">
            <v>0</v>
          </cell>
        </row>
        <row r="253">
          <cell r="Q253">
            <v>639223.5</v>
          </cell>
          <cell r="S253">
            <v>517085.9</v>
          </cell>
          <cell r="U253">
            <v>531793.19999999995</v>
          </cell>
          <cell r="V253">
            <v>489771.44</v>
          </cell>
          <cell r="W253">
            <v>519584.28</v>
          </cell>
          <cell r="Y253">
            <v>526071.04000000004</v>
          </cell>
          <cell r="AA253">
            <v>489948.17</v>
          </cell>
          <cell r="AJ253">
            <v>603853.4804166666</v>
          </cell>
          <cell r="AN253">
            <v>583334.47875000013</v>
          </cell>
          <cell r="AR253">
            <v>558575.03166666662</v>
          </cell>
          <cell r="AV253">
            <v>532058.0229166667</v>
          </cell>
          <cell r="AZ253">
            <v>505986.51208333328</v>
          </cell>
        </row>
        <row r="254">
          <cell r="Q254">
            <v>0</v>
          </cell>
          <cell r="S254">
            <v>0</v>
          </cell>
          <cell r="U254">
            <v>0</v>
          </cell>
          <cell r="V254">
            <v>0</v>
          </cell>
          <cell r="W254">
            <v>0</v>
          </cell>
          <cell r="Y254">
            <v>0</v>
          </cell>
          <cell r="AA254">
            <v>0</v>
          </cell>
          <cell r="AJ254">
            <v>0</v>
          </cell>
          <cell r="AN254">
            <v>0</v>
          </cell>
          <cell r="AR254">
            <v>0</v>
          </cell>
          <cell r="AV254">
            <v>0</v>
          </cell>
          <cell r="AZ254">
            <v>0</v>
          </cell>
        </row>
        <row r="255">
          <cell r="Q255">
            <v>0</v>
          </cell>
          <cell r="S255">
            <v>0</v>
          </cell>
          <cell r="U255">
            <v>0</v>
          </cell>
          <cell r="V255">
            <v>0</v>
          </cell>
          <cell r="W255">
            <v>0</v>
          </cell>
          <cell r="Y255">
            <v>0</v>
          </cell>
          <cell r="AA255">
            <v>0</v>
          </cell>
          <cell r="AJ255">
            <v>0</v>
          </cell>
          <cell r="AN255">
            <v>0</v>
          </cell>
          <cell r="AR255">
            <v>0</v>
          </cell>
          <cell r="AV255">
            <v>0</v>
          </cell>
          <cell r="AZ255">
            <v>0</v>
          </cell>
        </row>
        <row r="256">
          <cell r="Q256">
            <v>8327.23</v>
          </cell>
          <cell r="S256">
            <v>7249.76</v>
          </cell>
          <cell r="U256">
            <v>7049.76</v>
          </cell>
          <cell r="V256">
            <v>6949.76</v>
          </cell>
          <cell r="W256">
            <v>6849.76</v>
          </cell>
          <cell r="Y256">
            <v>6649.76</v>
          </cell>
          <cell r="AA256">
            <v>6449.76</v>
          </cell>
          <cell r="AJ256">
            <v>9794.1995833333349</v>
          </cell>
          <cell r="AN256">
            <v>8419.0958333333328</v>
          </cell>
          <cell r="AR256">
            <v>7576.5349999999989</v>
          </cell>
          <cell r="AV256">
            <v>6488.5712500000009</v>
          </cell>
          <cell r="AZ256">
            <v>5992.0129166666675</v>
          </cell>
        </row>
        <row r="257">
          <cell r="Q257">
            <v>0</v>
          </cell>
          <cell r="S257">
            <v>0</v>
          </cell>
          <cell r="U257">
            <v>0</v>
          </cell>
          <cell r="V257">
            <v>0</v>
          </cell>
          <cell r="W257">
            <v>0</v>
          </cell>
          <cell r="Y257">
            <v>0</v>
          </cell>
          <cell r="AA257">
            <v>0</v>
          </cell>
          <cell r="AJ257">
            <v>187281.44333333336</v>
          </cell>
          <cell r="AN257">
            <v>0</v>
          </cell>
          <cell r="AR257">
            <v>0</v>
          </cell>
          <cell r="AV257">
            <v>0</v>
          </cell>
          <cell r="AZ257">
            <v>0</v>
          </cell>
        </row>
        <row r="258">
          <cell r="Q258">
            <v>308204.13</v>
          </cell>
          <cell r="S258">
            <v>181982.71</v>
          </cell>
          <cell r="U258">
            <v>82231.14</v>
          </cell>
          <cell r="V258">
            <v>82231.14</v>
          </cell>
          <cell r="W258">
            <v>82231.14</v>
          </cell>
          <cell r="Y258">
            <v>82231.14</v>
          </cell>
          <cell r="AA258">
            <v>82231.14</v>
          </cell>
          <cell r="AJ258">
            <v>352707.13249999989</v>
          </cell>
          <cell r="AN258">
            <v>284567.32249999995</v>
          </cell>
          <cell r="AR258">
            <v>189149.89583333328</v>
          </cell>
          <cell r="AV258">
            <v>111809.98791666667</v>
          </cell>
          <cell r="AZ258">
            <v>82231.14</v>
          </cell>
        </row>
        <row r="259">
          <cell r="Q259">
            <v>532376</v>
          </cell>
          <cell r="S259">
            <v>532376</v>
          </cell>
          <cell r="U259">
            <v>532376</v>
          </cell>
          <cell r="V259">
            <v>532376</v>
          </cell>
          <cell r="W259">
            <v>532376</v>
          </cell>
          <cell r="Y259">
            <v>532376</v>
          </cell>
          <cell r="AA259">
            <v>532376</v>
          </cell>
          <cell r="AJ259">
            <v>520515.66666666669</v>
          </cell>
          <cell r="AN259">
            <v>524641</v>
          </cell>
          <cell r="AR259">
            <v>528766.33333333337</v>
          </cell>
          <cell r="AV259">
            <v>533494.65500000003</v>
          </cell>
          <cell r="AZ259">
            <v>542443.8949999999</v>
          </cell>
        </row>
        <row r="260">
          <cell r="Q260">
            <v>99000</v>
          </cell>
          <cell r="S260">
            <v>99000</v>
          </cell>
          <cell r="U260">
            <v>99000</v>
          </cell>
          <cell r="V260">
            <v>99000</v>
          </cell>
          <cell r="W260">
            <v>137000</v>
          </cell>
          <cell r="Y260">
            <v>137000</v>
          </cell>
          <cell r="AA260">
            <v>137000</v>
          </cell>
          <cell r="AJ260">
            <v>4125</v>
          </cell>
          <cell r="AN260">
            <v>37125</v>
          </cell>
          <cell r="AR260">
            <v>78041.666666666672</v>
          </cell>
          <cell r="AV260">
            <v>119583.33333333333</v>
          </cell>
          <cell r="AZ260">
            <v>132250</v>
          </cell>
        </row>
        <row r="261">
          <cell r="Q261">
            <v>0</v>
          </cell>
          <cell r="S261">
            <v>0</v>
          </cell>
          <cell r="U261">
            <v>0</v>
          </cell>
          <cell r="V261">
            <v>0</v>
          </cell>
          <cell r="W261">
            <v>0</v>
          </cell>
          <cell r="Y261">
            <v>0</v>
          </cell>
          <cell r="AA261">
            <v>0</v>
          </cell>
          <cell r="AJ261">
            <v>0</v>
          </cell>
          <cell r="AN261">
            <v>0</v>
          </cell>
          <cell r="AR261">
            <v>0</v>
          </cell>
          <cell r="AV261">
            <v>0</v>
          </cell>
          <cell r="AZ261">
            <v>0</v>
          </cell>
        </row>
        <row r="262">
          <cell r="Q262">
            <v>0</v>
          </cell>
          <cell r="S262">
            <v>0</v>
          </cell>
          <cell r="U262">
            <v>0</v>
          </cell>
          <cell r="V262">
            <v>0</v>
          </cell>
          <cell r="W262">
            <v>0</v>
          </cell>
          <cell r="Y262">
            <v>0</v>
          </cell>
          <cell r="AA262">
            <v>0</v>
          </cell>
          <cell r="AJ262">
            <v>0</v>
          </cell>
          <cell r="AN262">
            <v>0</v>
          </cell>
          <cell r="AR262">
            <v>0</v>
          </cell>
          <cell r="AV262">
            <v>0</v>
          </cell>
          <cell r="AZ262">
            <v>0</v>
          </cell>
        </row>
        <row r="263">
          <cell r="Q263">
            <v>7712913.7300000004</v>
          </cell>
          <cell r="S263">
            <v>9257769.7599999998</v>
          </cell>
          <cell r="U263">
            <v>7971969.96</v>
          </cell>
          <cell r="V263">
            <v>3204332.84</v>
          </cell>
          <cell r="W263">
            <v>2059862.23</v>
          </cell>
          <cell r="Y263">
            <v>3857155.22</v>
          </cell>
          <cell r="AA263">
            <v>4569474.8600000003</v>
          </cell>
          <cell r="AJ263">
            <v>8535830.9170833342</v>
          </cell>
          <cell r="AN263">
            <v>8052605.5554166669</v>
          </cell>
          <cell r="AR263">
            <v>6500748.6154166674</v>
          </cell>
          <cell r="AV263">
            <v>5526328.5091666663</v>
          </cell>
          <cell r="AZ263">
            <v>5502157.1258333335</v>
          </cell>
        </row>
        <row r="264">
          <cell r="Q264">
            <v>-3199410.1</v>
          </cell>
          <cell r="S264">
            <v>-3341648.63</v>
          </cell>
          <cell r="U264">
            <v>-3448458.23</v>
          </cell>
          <cell r="V264">
            <v>-3511372.47</v>
          </cell>
          <cell r="W264">
            <v>-3583223.03</v>
          </cell>
          <cell r="Y264">
            <v>-3589433.51</v>
          </cell>
          <cell r="AA264">
            <v>-3610663.08</v>
          </cell>
          <cell r="AJ264">
            <v>-2353592.8508333326</v>
          </cell>
          <cell r="AN264">
            <v>-2694151.5550000002</v>
          </cell>
          <cell r="AR264">
            <v>-3113717.1191666671</v>
          </cell>
          <cell r="AV264">
            <v>-3550589.9350000001</v>
          </cell>
          <cell r="AZ264">
            <v>-3878103.0595833338</v>
          </cell>
        </row>
        <row r="265">
          <cell r="Q265">
            <v>-1719418.91</v>
          </cell>
          <cell r="S265">
            <v>-1815110.43</v>
          </cell>
          <cell r="U265">
            <v>-1696730.77</v>
          </cell>
          <cell r="V265">
            <v>-1627270.89</v>
          </cell>
          <cell r="W265">
            <v>-1512518.6</v>
          </cell>
          <cell r="Y265">
            <v>-1468993.08</v>
          </cell>
          <cell r="AA265">
            <v>-1556702.85</v>
          </cell>
          <cell r="AJ265">
            <v>-1059522.6820833334</v>
          </cell>
          <cell r="AN265">
            <v>-1273109.2837500002</v>
          </cell>
          <cell r="AR265">
            <v>-1477585.0216666667</v>
          </cell>
          <cell r="AV265">
            <v>-1660174.4650000001</v>
          </cell>
          <cell r="AZ265">
            <v>-1744353.6429166666</v>
          </cell>
        </row>
        <row r="266">
          <cell r="Q266">
            <v>0</v>
          </cell>
          <cell r="S266">
            <v>0</v>
          </cell>
          <cell r="U266">
            <v>0</v>
          </cell>
          <cell r="V266">
            <v>0</v>
          </cell>
          <cell r="W266">
            <v>0</v>
          </cell>
          <cell r="Y266">
            <v>0</v>
          </cell>
          <cell r="AA266">
            <v>0</v>
          </cell>
          <cell r="AJ266">
            <v>0</v>
          </cell>
          <cell r="AN266">
            <v>0</v>
          </cell>
          <cell r="AR266">
            <v>0</v>
          </cell>
          <cell r="AV266">
            <v>0</v>
          </cell>
          <cell r="AZ266">
            <v>0</v>
          </cell>
        </row>
        <row r="267">
          <cell r="Q267">
            <v>3199410.1</v>
          </cell>
          <cell r="S267">
            <v>0</v>
          </cell>
          <cell r="U267">
            <v>0</v>
          </cell>
          <cell r="V267">
            <v>0</v>
          </cell>
          <cell r="W267">
            <v>0</v>
          </cell>
          <cell r="Y267">
            <v>0</v>
          </cell>
          <cell r="AA267">
            <v>0</v>
          </cell>
          <cell r="AJ267">
            <v>1985617.35375</v>
          </cell>
          <cell r="AN267">
            <v>1980967.5604166668</v>
          </cell>
          <cell r="AR267">
            <v>1214336.1345833333</v>
          </cell>
          <cell r="AV267">
            <v>407568.77166666667</v>
          </cell>
          <cell r="AZ267">
            <v>0</v>
          </cell>
        </row>
        <row r="268">
          <cell r="Q268">
            <v>1719418.91</v>
          </cell>
          <cell r="S268">
            <v>0</v>
          </cell>
          <cell r="U268">
            <v>0</v>
          </cell>
          <cell r="V268">
            <v>0</v>
          </cell>
          <cell r="W268">
            <v>0</v>
          </cell>
          <cell r="Y268">
            <v>0</v>
          </cell>
          <cell r="AA268">
            <v>0</v>
          </cell>
          <cell r="AJ268">
            <v>921836.3583333334</v>
          </cell>
          <cell r="AN268">
            <v>899361.3550000001</v>
          </cell>
          <cell r="AR268">
            <v>588355.35333333327</v>
          </cell>
          <cell r="AV268">
            <v>223637.82625000001</v>
          </cell>
          <cell r="AZ268">
            <v>0</v>
          </cell>
        </row>
        <row r="269">
          <cell r="Q269">
            <v>0</v>
          </cell>
          <cell r="S269">
            <v>0</v>
          </cell>
          <cell r="U269">
            <v>0</v>
          </cell>
          <cell r="V269">
            <v>0</v>
          </cell>
          <cell r="W269">
            <v>0</v>
          </cell>
          <cell r="Y269">
            <v>0</v>
          </cell>
          <cell r="AA269">
            <v>0</v>
          </cell>
          <cell r="AJ269">
            <v>-244840.10958333328</v>
          </cell>
          <cell r="AN269">
            <v>-94169.272916666654</v>
          </cell>
          <cell r="AR269">
            <v>0</v>
          </cell>
          <cell r="AV269">
            <v>0</v>
          </cell>
          <cell r="AZ269">
            <v>0</v>
          </cell>
        </row>
        <row r="270">
          <cell r="Q270">
            <v>0</v>
          </cell>
          <cell r="S270">
            <v>0</v>
          </cell>
          <cell r="U270">
            <v>0</v>
          </cell>
          <cell r="V270">
            <v>0</v>
          </cell>
          <cell r="W270">
            <v>0</v>
          </cell>
          <cell r="Y270">
            <v>0</v>
          </cell>
          <cell r="AA270">
            <v>0</v>
          </cell>
          <cell r="AJ270">
            <v>0</v>
          </cell>
          <cell r="AN270">
            <v>0</v>
          </cell>
          <cell r="AR270">
            <v>0</v>
          </cell>
          <cell r="AV270">
            <v>0</v>
          </cell>
          <cell r="AZ270">
            <v>0</v>
          </cell>
        </row>
        <row r="271">
          <cell r="Q271">
            <v>-842797.76</v>
          </cell>
          <cell r="S271">
            <v>-835819.99</v>
          </cell>
          <cell r="U271">
            <v>-793803.49</v>
          </cell>
          <cell r="V271">
            <v>-804982.79</v>
          </cell>
          <cell r="W271">
            <v>-782666.77</v>
          </cell>
          <cell r="Y271">
            <v>-836026.15</v>
          </cell>
          <cell r="AA271">
            <v>-885224.65</v>
          </cell>
          <cell r="AJ271">
            <v>-634380.37875000003</v>
          </cell>
          <cell r="AN271">
            <v>-710862.43916666659</v>
          </cell>
          <cell r="AR271">
            <v>-779355.72833333339</v>
          </cell>
          <cell r="AV271">
            <v>-834370.53625</v>
          </cell>
          <cell r="AZ271">
            <v>-879799.72666666657</v>
          </cell>
        </row>
        <row r="272">
          <cell r="Q272">
            <v>-44.77</v>
          </cell>
          <cell r="S272">
            <v>356.17</v>
          </cell>
          <cell r="U272">
            <v>1011.1</v>
          </cell>
          <cell r="V272">
            <v>1266.52</v>
          </cell>
          <cell r="W272">
            <v>1525.51</v>
          </cell>
          <cell r="Y272">
            <v>3030.2</v>
          </cell>
          <cell r="AA272">
            <v>1616.54</v>
          </cell>
          <cell r="AJ272">
            <v>2308.2641666666668</v>
          </cell>
          <cell r="AN272">
            <v>2134.5391666666665</v>
          </cell>
          <cell r="AR272">
            <v>2052.9354166666667</v>
          </cell>
          <cell r="AV272">
            <v>2168.4337499999997</v>
          </cell>
          <cell r="AZ272">
            <v>2197.864583333333</v>
          </cell>
        </row>
        <row r="273">
          <cell r="Q273">
            <v>0</v>
          </cell>
          <cell r="S273">
            <v>0</v>
          </cell>
          <cell r="U273">
            <v>0</v>
          </cell>
          <cell r="V273">
            <v>0</v>
          </cell>
          <cell r="W273">
            <v>0</v>
          </cell>
          <cell r="Y273">
            <v>0</v>
          </cell>
          <cell r="AA273">
            <v>0</v>
          </cell>
          <cell r="AJ273">
            <v>0</v>
          </cell>
          <cell r="AN273">
            <v>0</v>
          </cell>
          <cell r="AR273">
            <v>0</v>
          </cell>
          <cell r="AV273">
            <v>0</v>
          </cell>
          <cell r="AZ273">
            <v>0</v>
          </cell>
        </row>
        <row r="274">
          <cell r="Q274">
            <v>8720.19</v>
          </cell>
          <cell r="S274">
            <v>67041.33</v>
          </cell>
          <cell r="U274">
            <v>15222.07</v>
          </cell>
          <cell r="V274">
            <v>52573.73</v>
          </cell>
          <cell r="W274">
            <v>61391.08</v>
          </cell>
          <cell r="Y274">
            <v>232835.19</v>
          </cell>
          <cell r="AA274">
            <v>36311.51</v>
          </cell>
          <cell r="AJ274">
            <v>34699.973749999997</v>
          </cell>
          <cell r="AN274">
            <v>44925.13041666666</v>
          </cell>
          <cell r="AR274">
            <v>51579.630000000005</v>
          </cell>
          <cell r="AV274">
            <v>68069.60791666666</v>
          </cell>
          <cell r="AZ274">
            <v>64504.783333333333</v>
          </cell>
        </row>
        <row r="275">
          <cell r="Q275">
            <v>0</v>
          </cell>
          <cell r="S275">
            <v>0</v>
          </cell>
          <cell r="U275">
            <v>0</v>
          </cell>
          <cell r="V275">
            <v>0</v>
          </cell>
          <cell r="W275">
            <v>0</v>
          </cell>
          <cell r="Y275">
            <v>0</v>
          </cell>
          <cell r="AA275">
            <v>0</v>
          </cell>
          <cell r="AJ275">
            <v>0</v>
          </cell>
          <cell r="AN275">
            <v>0</v>
          </cell>
          <cell r="AR275">
            <v>0</v>
          </cell>
          <cell r="AV275">
            <v>0</v>
          </cell>
          <cell r="AZ275">
            <v>0</v>
          </cell>
        </row>
        <row r="276">
          <cell r="Q276">
            <v>0</v>
          </cell>
          <cell r="S276">
            <v>0</v>
          </cell>
          <cell r="U276">
            <v>0</v>
          </cell>
          <cell r="V276">
            <v>0</v>
          </cell>
          <cell r="W276">
            <v>0</v>
          </cell>
          <cell r="Y276">
            <v>0</v>
          </cell>
          <cell r="AA276">
            <v>0</v>
          </cell>
          <cell r="AJ276">
            <v>0</v>
          </cell>
          <cell r="AN276">
            <v>0</v>
          </cell>
          <cell r="AR276">
            <v>0</v>
          </cell>
          <cell r="AV276">
            <v>0</v>
          </cell>
          <cell r="AZ276">
            <v>0</v>
          </cell>
        </row>
        <row r="277">
          <cell r="Q277">
            <v>0</v>
          </cell>
          <cell r="S277">
            <v>0</v>
          </cell>
          <cell r="U277">
            <v>0</v>
          </cell>
          <cell r="V277">
            <v>0</v>
          </cell>
          <cell r="W277">
            <v>0</v>
          </cell>
          <cell r="Y277">
            <v>0</v>
          </cell>
          <cell r="AA277">
            <v>0</v>
          </cell>
          <cell r="AJ277">
            <v>0</v>
          </cell>
          <cell r="AN277">
            <v>0</v>
          </cell>
          <cell r="AR277">
            <v>0</v>
          </cell>
          <cell r="AV277">
            <v>0</v>
          </cell>
          <cell r="AZ277">
            <v>0</v>
          </cell>
        </row>
        <row r="278">
          <cell r="Q278">
            <v>-639223.5</v>
          </cell>
          <cell r="S278">
            <v>-517085.9</v>
          </cell>
          <cell r="U278">
            <v>-531793.19999999995</v>
          </cell>
          <cell r="V278">
            <v>-489771.44</v>
          </cell>
          <cell r="W278">
            <v>-519584.28</v>
          </cell>
          <cell r="Y278">
            <v>-526071.04000000004</v>
          </cell>
          <cell r="AA278">
            <v>-489948.17</v>
          </cell>
          <cell r="AJ278">
            <v>-603853.4804166666</v>
          </cell>
          <cell r="AN278">
            <v>-583334.47875000013</v>
          </cell>
          <cell r="AR278">
            <v>-558575.03166666662</v>
          </cell>
          <cell r="AV278">
            <v>-532058.0229166667</v>
          </cell>
          <cell r="AZ278">
            <v>-505986.51208333328</v>
          </cell>
        </row>
        <row r="279">
          <cell r="Q279">
            <v>6132808.3899999997</v>
          </cell>
          <cell r="S279">
            <v>9137238.7699999996</v>
          </cell>
          <cell r="U279">
            <v>2699641.88</v>
          </cell>
          <cell r="V279">
            <v>2804746.31</v>
          </cell>
          <cell r="W279">
            <v>112476.9</v>
          </cell>
          <cell r="Y279">
            <v>403928.49</v>
          </cell>
          <cell r="AA279">
            <v>497031.58</v>
          </cell>
          <cell r="AJ279">
            <v>4340062.5712499991</v>
          </cell>
          <cell r="AN279">
            <v>5351910.7491666665</v>
          </cell>
          <cell r="AR279">
            <v>4169563.3070833334</v>
          </cell>
          <cell r="AV279">
            <v>2417904.0279166657</v>
          </cell>
          <cell r="AZ279">
            <v>603696.52249999996</v>
          </cell>
        </row>
        <row r="280">
          <cell r="Q280">
            <v>2953683</v>
          </cell>
          <cell r="S280">
            <v>2953683</v>
          </cell>
          <cell r="U280">
            <v>2953683</v>
          </cell>
          <cell r="V280">
            <v>2953683</v>
          </cell>
          <cell r="W280">
            <v>0</v>
          </cell>
          <cell r="Y280">
            <v>0</v>
          </cell>
          <cell r="AA280">
            <v>0</v>
          </cell>
          <cell r="AJ280">
            <v>370085.375</v>
          </cell>
          <cell r="AN280">
            <v>1354313.0416666667</v>
          </cell>
          <cell r="AR280">
            <v>1723190.0833333333</v>
          </cell>
          <cell r="AV280">
            <v>1353771.375</v>
          </cell>
          <cell r="AZ280">
            <v>369210.375</v>
          </cell>
        </row>
        <row r="281">
          <cell r="Q281">
            <v>1661931.61</v>
          </cell>
          <cell r="S281">
            <v>1630305.04</v>
          </cell>
          <cell r="U281">
            <v>1276552.05</v>
          </cell>
          <cell r="V281">
            <v>864458.71</v>
          </cell>
          <cell r="W281">
            <v>862744.42</v>
          </cell>
          <cell r="Y281">
            <v>1414047.58</v>
          </cell>
          <cell r="AA281">
            <v>1548406.01</v>
          </cell>
          <cell r="AJ281">
            <v>1135187.5266666666</v>
          </cell>
          <cell r="AN281">
            <v>1327369.5483333336</v>
          </cell>
          <cell r="AR281">
            <v>1281920.0045833336</v>
          </cell>
          <cell r="AV281">
            <v>1318342.3354166665</v>
          </cell>
          <cell r="AZ281">
            <v>1491291.7783333333</v>
          </cell>
        </row>
        <row r="282">
          <cell r="Q282">
            <v>1721577.28</v>
          </cell>
          <cell r="S282">
            <v>2014952.41</v>
          </cell>
          <cell r="U282">
            <v>1269350.5900000001</v>
          </cell>
          <cell r="V282">
            <v>1171084.6599999999</v>
          </cell>
          <cell r="W282">
            <v>1299715.27</v>
          </cell>
          <cell r="Y282">
            <v>1579658.91</v>
          </cell>
          <cell r="AA282">
            <v>1660763.86</v>
          </cell>
          <cell r="AJ282">
            <v>1371827.2241666666</v>
          </cell>
          <cell r="AN282">
            <v>1567580.9658333333</v>
          </cell>
          <cell r="AR282">
            <v>1595942.4024999999</v>
          </cell>
          <cell r="AV282">
            <v>1611141.897083333</v>
          </cell>
          <cell r="AZ282">
            <v>1386966.8566666667</v>
          </cell>
        </row>
        <row r="283">
          <cell r="Q283">
            <v>408564.99</v>
          </cell>
          <cell r="S283">
            <v>324416.99</v>
          </cell>
          <cell r="U283">
            <v>282216.99</v>
          </cell>
          <cell r="V283">
            <v>267095.99</v>
          </cell>
          <cell r="W283">
            <v>233406.99</v>
          </cell>
          <cell r="Y283">
            <v>229662.99</v>
          </cell>
          <cell r="AA283">
            <v>260818.99</v>
          </cell>
          <cell r="AJ283">
            <v>373919.03166666673</v>
          </cell>
          <cell r="AN283">
            <v>373433.69833333342</v>
          </cell>
          <cell r="AR283">
            <v>331967.82333333342</v>
          </cell>
          <cell r="AV283">
            <v>277852.82333333342</v>
          </cell>
          <cell r="AZ283">
            <v>254998.07333333339</v>
          </cell>
        </row>
        <row r="284">
          <cell r="Q284">
            <v>32895.58</v>
          </cell>
          <cell r="S284">
            <v>31495.66</v>
          </cell>
          <cell r="U284">
            <v>29432.36</v>
          </cell>
          <cell r="V284">
            <v>28884.46</v>
          </cell>
          <cell r="W284">
            <v>27464.67</v>
          </cell>
          <cell r="Y284">
            <v>26745</v>
          </cell>
          <cell r="AA284">
            <v>26383.52</v>
          </cell>
          <cell r="AJ284">
            <v>47869.359583333331</v>
          </cell>
          <cell r="AN284">
            <v>41802.447500000002</v>
          </cell>
          <cell r="AR284">
            <v>36077.1</v>
          </cell>
          <cell r="AV284">
            <v>28488.466249999998</v>
          </cell>
          <cell r="AZ284">
            <v>27068.943333333329</v>
          </cell>
        </row>
        <row r="285">
          <cell r="Q285">
            <v>1204788.58</v>
          </cell>
          <cell r="S285">
            <v>1166691.6000000001</v>
          </cell>
          <cell r="U285">
            <v>1166691.6000000001</v>
          </cell>
          <cell r="V285">
            <v>1157033.3700000001</v>
          </cell>
          <cell r="W285">
            <v>1157033.3700000001</v>
          </cell>
          <cell r="Y285">
            <v>1150237.71</v>
          </cell>
          <cell r="AA285">
            <v>1131115.93</v>
          </cell>
          <cell r="AJ285">
            <v>1349978.5391666666</v>
          </cell>
          <cell r="AN285">
            <v>1279203.0795833331</v>
          </cell>
          <cell r="AR285">
            <v>1210994.3170833334</v>
          </cell>
          <cell r="AV285">
            <v>1156898.6166666667</v>
          </cell>
          <cell r="AZ285">
            <v>1142853.7000000002</v>
          </cell>
        </row>
        <row r="286">
          <cell r="Q286">
            <v>2136077.9300000002</v>
          </cell>
          <cell r="S286">
            <v>2043050.77</v>
          </cell>
          <cell r="U286">
            <v>1905061.47</v>
          </cell>
          <cell r="V286">
            <v>1905061.47</v>
          </cell>
          <cell r="W286">
            <v>1905061.47</v>
          </cell>
          <cell r="Y286">
            <v>1897591.52</v>
          </cell>
          <cell r="AA286">
            <v>2336915.7400000002</v>
          </cell>
          <cell r="AJ286">
            <v>1180910.8266666669</v>
          </cell>
          <cell r="AN286">
            <v>1668572.3641666668</v>
          </cell>
          <cell r="AR286">
            <v>2188398.6745833331</v>
          </cell>
          <cell r="AV286">
            <v>2063425.2204166662</v>
          </cell>
          <cell r="AZ286">
            <v>1990030.8779166669</v>
          </cell>
        </row>
        <row r="287">
          <cell r="Q287">
            <v>1541729.6</v>
          </cell>
          <cell r="S287">
            <v>1498714.81</v>
          </cell>
          <cell r="U287">
            <v>1453194.8</v>
          </cell>
          <cell r="V287">
            <v>1453194.8</v>
          </cell>
          <cell r="W287">
            <v>1436482.69</v>
          </cell>
          <cell r="Y287">
            <v>1381116.26</v>
          </cell>
          <cell r="AA287">
            <v>1380010.3</v>
          </cell>
          <cell r="AJ287">
            <v>1821200.9724999995</v>
          </cell>
          <cell r="AN287">
            <v>1700331.3816666666</v>
          </cell>
          <cell r="AR287">
            <v>1564918.4195833337</v>
          </cell>
          <cell r="AV287">
            <v>1533345.2758333331</v>
          </cell>
          <cell r="AZ287">
            <v>1771028.3266666664</v>
          </cell>
        </row>
        <row r="288">
          <cell r="Q288">
            <v>0</v>
          </cell>
          <cell r="S288">
            <v>0</v>
          </cell>
          <cell r="U288">
            <v>0</v>
          </cell>
          <cell r="V288">
            <v>0</v>
          </cell>
          <cell r="W288">
            <v>0</v>
          </cell>
          <cell r="Y288">
            <v>0</v>
          </cell>
          <cell r="AA288">
            <v>0</v>
          </cell>
          <cell r="AJ288">
            <v>0</v>
          </cell>
          <cell r="AN288">
            <v>0</v>
          </cell>
          <cell r="AR288">
            <v>0</v>
          </cell>
          <cell r="AV288">
            <v>0</v>
          </cell>
          <cell r="AZ288">
            <v>0</v>
          </cell>
        </row>
        <row r="289">
          <cell r="Q289">
            <v>296599.96000000002</v>
          </cell>
          <cell r="S289">
            <v>296599.96000000002</v>
          </cell>
          <cell r="U289">
            <v>296599.96000000002</v>
          </cell>
          <cell r="V289">
            <v>296599.96000000002</v>
          </cell>
          <cell r="W289">
            <v>296599.96000000002</v>
          </cell>
          <cell r="Y289">
            <v>296599.96000000002</v>
          </cell>
          <cell r="AA289">
            <v>296599.96000000002</v>
          </cell>
          <cell r="AJ289">
            <v>295586.93708333332</v>
          </cell>
          <cell r="AN289">
            <v>296063.65375</v>
          </cell>
          <cell r="AR289">
            <v>296540.37041666667</v>
          </cell>
          <cell r="AV289">
            <v>296599.96000000002</v>
          </cell>
          <cell r="AZ289">
            <v>296599.96000000002</v>
          </cell>
        </row>
        <row r="290">
          <cell r="Q290">
            <v>0</v>
          </cell>
          <cell r="S290">
            <v>0</v>
          </cell>
          <cell r="U290">
            <v>0</v>
          </cell>
          <cell r="V290">
            <v>0</v>
          </cell>
          <cell r="W290">
            <v>0</v>
          </cell>
          <cell r="Y290">
            <v>0</v>
          </cell>
          <cell r="AA290">
            <v>0</v>
          </cell>
          <cell r="AJ290">
            <v>0</v>
          </cell>
          <cell r="AN290">
            <v>0</v>
          </cell>
          <cell r="AR290">
            <v>0</v>
          </cell>
          <cell r="AV290">
            <v>0</v>
          </cell>
          <cell r="AZ290">
            <v>0</v>
          </cell>
        </row>
        <row r="291">
          <cell r="Q291">
            <v>0</v>
          </cell>
          <cell r="S291">
            <v>0</v>
          </cell>
          <cell r="U291">
            <v>0</v>
          </cell>
          <cell r="V291">
            <v>0</v>
          </cell>
          <cell r="W291">
            <v>0</v>
          </cell>
          <cell r="Y291">
            <v>0</v>
          </cell>
          <cell r="AA291">
            <v>0</v>
          </cell>
          <cell r="AJ291">
            <v>0</v>
          </cell>
          <cell r="AN291">
            <v>0</v>
          </cell>
          <cell r="AR291">
            <v>0</v>
          </cell>
          <cell r="AV291">
            <v>0</v>
          </cell>
          <cell r="AZ291">
            <v>0</v>
          </cell>
        </row>
        <row r="292">
          <cell r="Q292">
            <v>0</v>
          </cell>
          <cell r="S292">
            <v>0</v>
          </cell>
          <cell r="U292">
            <v>0</v>
          </cell>
          <cell r="V292">
            <v>0</v>
          </cell>
          <cell r="W292">
            <v>0</v>
          </cell>
          <cell r="Y292">
            <v>0</v>
          </cell>
          <cell r="AA292">
            <v>0</v>
          </cell>
          <cell r="AJ292">
            <v>0</v>
          </cell>
          <cell r="AN292">
            <v>0</v>
          </cell>
          <cell r="AR292">
            <v>0</v>
          </cell>
          <cell r="AV292">
            <v>0</v>
          </cell>
          <cell r="AZ292">
            <v>0</v>
          </cell>
        </row>
        <row r="293">
          <cell r="Q293">
            <v>236019.11</v>
          </cell>
          <cell r="S293">
            <v>220254.11</v>
          </cell>
          <cell r="U293">
            <v>212357.11</v>
          </cell>
          <cell r="V293">
            <v>174894.11</v>
          </cell>
          <cell r="W293">
            <v>171486.11</v>
          </cell>
          <cell r="Y293">
            <v>132046.10999999999</v>
          </cell>
          <cell r="AA293">
            <v>136125.10999999999</v>
          </cell>
          <cell r="AJ293">
            <v>222455.65166666658</v>
          </cell>
          <cell r="AN293">
            <v>218668.81833333327</v>
          </cell>
          <cell r="AR293">
            <v>202287.81833333324</v>
          </cell>
          <cell r="AV293">
            <v>167884.11</v>
          </cell>
          <cell r="AZ293">
            <v>152636.06833333327</v>
          </cell>
        </row>
        <row r="294">
          <cell r="Q294">
            <v>1269776.1000000001</v>
          </cell>
          <cell r="S294">
            <v>1269776.1000000001</v>
          </cell>
          <cell r="U294">
            <v>1269776.1000000001</v>
          </cell>
          <cell r="V294">
            <v>1269776.1000000001</v>
          </cell>
          <cell r="W294">
            <v>1269776.1000000001</v>
          </cell>
          <cell r="Y294">
            <v>1269776.1000000001</v>
          </cell>
          <cell r="AA294">
            <v>1269776.1000000001</v>
          </cell>
          <cell r="AJ294">
            <v>1286531.0120833332</v>
          </cell>
          <cell r="AN294">
            <v>1279998.7162499998</v>
          </cell>
          <cell r="AR294">
            <v>1274432.6579166665</v>
          </cell>
          <cell r="AV294">
            <v>1258652.075</v>
          </cell>
          <cell r="AZ294">
            <v>1169659.875</v>
          </cell>
        </row>
        <row r="295">
          <cell r="Q295">
            <v>109007.85</v>
          </cell>
          <cell r="S295">
            <v>-107513.12</v>
          </cell>
          <cell r="U295">
            <v>-160827.37</v>
          </cell>
          <cell r="V295">
            <v>-6363.33</v>
          </cell>
          <cell r="W295">
            <v>-243357.72</v>
          </cell>
          <cell r="Y295">
            <v>-75911.67</v>
          </cell>
          <cell r="AA295">
            <v>-32569.119999999999</v>
          </cell>
          <cell r="AJ295">
            <v>58.796666666667683</v>
          </cell>
          <cell r="AN295">
            <v>-52981.907916666671</v>
          </cell>
          <cell r="AR295">
            <v>-55059.267499999994</v>
          </cell>
          <cell r="AV295">
            <v>-34484.439999999995</v>
          </cell>
          <cell r="AZ295">
            <v>-30722.507499999996</v>
          </cell>
        </row>
        <row r="296">
          <cell r="Q296">
            <v>2619710.08</v>
          </cell>
          <cell r="S296">
            <v>2634471.19</v>
          </cell>
          <cell r="U296">
            <v>2595921.54</v>
          </cell>
          <cell r="V296">
            <v>1643690.23</v>
          </cell>
          <cell r="W296">
            <v>647990.86</v>
          </cell>
          <cell r="Y296">
            <v>2432705.02</v>
          </cell>
          <cell r="AA296">
            <v>2870359.44</v>
          </cell>
          <cell r="AJ296">
            <v>109154.58666666667</v>
          </cell>
          <cell r="AN296">
            <v>1025272.3583333334</v>
          </cell>
          <cell r="AR296">
            <v>1572226.62</v>
          </cell>
          <cell r="AV296">
            <v>2503230.8066666671</v>
          </cell>
          <cell r="AZ296">
            <v>2828879.4049999998</v>
          </cell>
        </row>
        <row r="297">
          <cell r="Q297">
            <v>-657287.94999999995</v>
          </cell>
          <cell r="S297">
            <v>-657287.94999999995</v>
          </cell>
          <cell r="U297">
            <v>-1164007.8700000001</v>
          </cell>
          <cell r="V297">
            <v>-1164007.8700000001</v>
          </cell>
          <cell r="W297">
            <v>-155336.56</v>
          </cell>
          <cell r="Y297">
            <v>-155336.56</v>
          </cell>
          <cell r="AA297">
            <v>-660027.71</v>
          </cell>
          <cell r="AJ297">
            <v>-27386.997916666664</v>
          </cell>
          <cell r="AN297">
            <v>-309822.97125</v>
          </cell>
          <cell r="AR297">
            <v>-487685.73833333328</v>
          </cell>
          <cell r="AV297">
            <v>-693209.15374999994</v>
          </cell>
          <cell r="AZ297">
            <v>-501667.4520833334</v>
          </cell>
        </row>
        <row r="298">
          <cell r="Q298">
            <v>8715.92</v>
          </cell>
          <cell r="S298">
            <v>0</v>
          </cell>
          <cell r="U298">
            <v>0</v>
          </cell>
          <cell r="V298">
            <v>0</v>
          </cell>
          <cell r="W298">
            <v>0</v>
          </cell>
          <cell r="Y298">
            <v>0</v>
          </cell>
          <cell r="AA298">
            <v>0</v>
          </cell>
          <cell r="AJ298">
            <v>363.16333333333336</v>
          </cell>
          <cell r="AN298">
            <v>1452.6533333333334</v>
          </cell>
          <cell r="AR298">
            <v>1452.6533333333334</v>
          </cell>
          <cell r="AV298">
            <v>1089.49</v>
          </cell>
          <cell r="AZ298">
            <v>0</v>
          </cell>
        </row>
        <row r="299">
          <cell r="Q299">
            <v>0</v>
          </cell>
          <cell r="S299">
            <v>0</v>
          </cell>
          <cell r="U299">
            <v>0</v>
          </cell>
          <cell r="V299">
            <v>0</v>
          </cell>
          <cell r="W299">
            <v>0</v>
          </cell>
          <cell r="Y299">
            <v>0</v>
          </cell>
          <cell r="AA299">
            <v>0</v>
          </cell>
          <cell r="AJ299">
            <v>0</v>
          </cell>
          <cell r="AN299">
            <v>0</v>
          </cell>
          <cell r="AR299">
            <v>0</v>
          </cell>
          <cell r="AV299">
            <v>0</v>
          </cell>
          <cell r="AZ299">
            <v>0</v>
          </cell>
        </row>
        <row r="300">
          <cell r="Q300">
            <v>0</v>
          </cell>
          <cell r="S300">
            <v>0</v>
          </cell>
          <cell r="U300">
            <v>0</v>
          </cell>
          <cell r="V300">
            <v>0</v>
          </cell>
          <cell r="W300">
            <v>0</v>
          </cell>
          <cell r="Y300">
            <v>0</v>
          </cell>
          <cell r="AA300">
            <v>0</v>
          </cell>
          <cell r="AJ300">
            <v>0</v>
          </cell>
          <cell r="AN300">
            <v>0</v>
          </cell>
          <cell r="AR300">
            <v>0</v>
          </cell>
          <cell r="AV300">
            <v>0</v>
          </cell>
          <cell r="AZ300">
            <v>0</v>
          </cell>
        </row>
        <row r="301">
          <cell r="Q301">
            <v>467455.69</v>
          </cell>
          <cell r="S301">
            <v>461988.35</v>
          </cell>
          <cell r="U301">
            <v>461988.35</v>
          </cell>
          <cell r="V301">
            <v>461988.35</v>
          </cell>
          <cell r="W301">
            <v>461988.35</v>
          </cell>
          <cell r="Y301">
            <v>455789.73</v>
          </cell>
          <cell r="AA301">
            <v>454038.99</v>
          </cell>
          <cell r="AJ301">
            <v>467683.4941666667</v>
          </cell>
          <cell r="AN301">
            <v>466088.85499999998</v>
          </cell>
          <cell r="AR301">
            <v>463582.59500000003</v>
          </cell>
          <cell r="AV301">
            <v>454910.39250000002</v>
          </cell>
          <cell r="AZ301">
            <v>417723.22958333342</v>
          </cell>
        </row>
        <row r="302">
          <cell r="Q302">
            <v>0</v>
          </cell>
          <cell r="S302">
            <v>0</v>
          </cell>
          <cell r="U302">
            <v>0</v>
          </cell>
          <cell r="V302">
            <v>0</v>
          </cell>
          <cell r="W302">
            <v>0</v>
          </cell>
          <cell r="Y302">
            <v>0</v>
          </cell>
          <cell r="AA302">
            <v>0</v>
          </cell>
          <cell r="AJ302">
            <v>0</v>
          </cell>
          <cell r="AN302">
            <v>0</v>
          </cell>
          <cell r="AR302">
            <v>0</v>
          </cell>
          <cell r="AV302">
            <v>0</v>
          </cell>
          <cell r="AZ302">
            <v>0</v>
          </cell>
        </row>
        <row r="303">
          <cell r="Q303">
            <v>10763113.720000001</v>
          </cell>
          <cell r="S303">
            <v>10927264.039999999</v>
          </cell>
          <cell r="U303">
            <v>11385830.41</v>
          </cell>
          <cell r="V303">
            <v>11593050.359999999</v>
          </cell>
          <cell r="W303">
            <v>11385559.310000001</v>
          </cell>
          <cell r="Y303">
            <v>10598837.619999999</v>
          </cell>
          <cell r="AA303">
            <v>10348376.98</v>
          </cell>
          <cell r="AJ303">
            <v>12502888.605000002</v>
          </cell>
          <cell r="AN303">
            <v>11428256.423749998</v>
          </cell>
          <cell r="AR303">
            <v>10987814.266666668</v>
          </cell>
          <cell r="AV303">
            <v>10876446.035000002</v>
          </cell>
          <cell r="AZ303">
            <v>10607426.962083334</v>
          </cell>
        </row>
        <row r="304">
          <cell r="Q304">
            <v>3662699.87</v>
          </cell>
          <cell r="S304">
            <v>3789392.87</v>
          </cell>
          <cell r="U304">
            <v>3881393.87</v>
          </cell>
          <cell r="V304">
            <v>3808184.87</v>
          </cell>
          <cell r="W304">
            <v>3793324.87</v>
          </cell>
          <cell r="Y304">
            <v>3771389.87</v>
          </cell>
          <cell r="AA304">
            <v>3807605.87</v>
          </cell>
          <cell r="AJ304">
            <v>3538858.7866666666</v>
          </cell>
          <cell r="AN304">
            <v>3634559.5366666666</v>
          </cell>
          <cell r="AR304">
            <v>3727514.4949999996</v>
          </cell>
          <cell r="AV304">
            <v>3801788.5366666666</v>
          </cell>
          <cell r="AZ304">
            <v>3821759.8283333331</v>
          </cell>
        </row>
        <row r="305">
          <cell r="Q305">
            <v>-10763113.720000001</v>
          </cell>
          <cell r="S305">
            <v>-10927264.039999999</v>
          </cell>
          <cell r="U305">
            <v>-11373157.609999999</v>
          </cell>
          <cell r="V305">
            <v>-11586482.210000001</v>
          </cell>
          <cell r="W305">
            <v>-11385559.310000001</v>
          </cell>
          <cell r="Y305">
            <v>-10598837.619999999</v>
          </cell>
          <cell r="AA305">
            <v>-10324551</v>
          </cell>
          <cell r="AJ305">
            <v>-12477522.497500002</v>
          </cell>
          <cell r="AN305">
            <v>-11402362.282916667</v>
          </cell>
          <cell r="AR305">
            <v>-10981278.897916667</v>
          </cell>
          <cell r="AV305">
            <v>-10872857.124166667</v>
          </cell>
          <cell r="AZ305">
            <v>-10604366.084583335</v>
          </cell>
        </row>
        <row r="306">
          <cell r="Q306">
            <v>2812058.79</v>
          </cell>
          <cell r="S306">
            <v>2907078.79</v>
          </cell>
          <cell r="U306">
            <v>2976080.79</v>
          </cell>
          <cell r="V306">
            <v>2921175.79</v>
          </cell>
          <cell r="W306">
            <v>2910033.79</v>
          </cell>
          <cell r="Y306">
            <v>2893587.79</v>
          </cell>
          <cell r="AA306">
            <v>2920751.79</v>
          </cell>
          <cell r="AJ306">
            <v>2719173.0816666661</v>
          </cell>
          <cell r="AN306">
            <v>2790951.2066666661</v>
          </cell>
          <cell r="AR306">
            <v>2860671.5816666665</v>
          </cell>
          <cell r="AV306">
            <v>2916381.9149999996</v>
          </cell>
          <cell r="AZ306">
            <v>2931365.9983333331</v>
          </cell>
        </row>
        <row r="307">
          <cell r="Q307">
            <v>6924082.9900000002</v>
          </cell>
          <cell r="S307">
            <v>7019344.25</v>
          </cell>
          <cell r="U307">
            <v>8814246.3100000005</v>
          </cell>
          <cell r="V307">
            <v>10020978.029999999</v>
          </cell>
          <cell r="W307">
            <v>10041976.82</v>
          </cell>
          <cell r="Y307">
            <v>10186882.630000001</v>
          </cell>
          <cell r="AA307">
            <v>13438047.15</v>
          </cell>
          <cell r="AJ307">
            <v>2805053.0529166665</v>
          </cell>
          <cell r="AN307">
            <v>4695493.6983333342</v>
          </cell>
          <cell r="AR307">
            <v>7020482.2300000004</v>
          </cell>
          <cell r="AV307">
            <v>9872144.9237500001</v>
          </cell>
          <cell r="AZ307">
            <v>12536668.922916666</v>
          </cell>
        </row>
        <row r="308">
          <cell r="Q308">
            <v>2315.4899999999998</v>
          </cell>
          <cell r="S308">
            <v>2315.4899999999998</v>
          </cell>
          <cell r="U308">
            <v>2315.4899999999998</v>
          </cell>
          <cell r="V308">
            <v>1875.49</v>
          </cell>
          <cell r="W308">
            <v>1875.49</v>
          </cell>
          <cell r="Y308">
            <v>1875.49</v>
          </cell>
          <cell r="AA308">
            <v>605.33000000000004</v>
          </cell>
          <cell r="AJ308">
            <v>78876.049999999988</v>
          </cell>
          <cell r="AN308">
            <v>51914.389999999992</v>
          </cell>
          <cell r="AR308">
            <v>24824.396666666657</v>
          </cell>
          <cell r="AV308">
            <v>1603.0070833333332</v>
          </cell>
          <cell r="AZ308">
            <v>831.17708333333337</v>
          </cell>
        </row>
        <row r="309">
          <cell r="Q309">
            <v>275.54000000000002</v>
          </cell>
          <cell r="S309">
            <v>275.54000000000002</v>
          </cell>
          <cell r="U309">
            <v>275.54000000000002</v>
          </cell>
          <cell r="V309">
            <v>0</v>
          </cell>
          <cell r="W309">
            <v>0</v>
          </cell>
          <cell r="Y309">
            <v>0</v>
          </cell>
          <cell r="AA309">
            <v>0</v>
          </cell>
          <cell r="AJ309">
            <v>107732.40083333332</v>
          </cell>
          <cell r="AN309">
            <v>72057.927500000005</v>
          </cell>
          <cell r="AR309">
            <v>34176.00499999999</v>
          </cell>
          <cell r="AV309">
            <v>103.3275</v>
          </cell>
          <cell r="AZ309">
            <v>11.480833333333335</v>
          </cell>
        </row>
        <row r="310">
          <cell r="Q310">
            <v>29947096.379999999</v>
          </cell>
          <cell r="S310">
            <v>31865431.100000001</v>
          </cell>
          <cell r="U310">
            <v>34772037.689999998</v>
          </cell>
          <cell r="V310">
            <v>36220387.350000001</v>
          </cell>
          <cell r="W310">
            <v>37309929.359999999</v>
          </cell>
          <cell r="Y310">
            <v>33383952.77</v>
          </cell>
          <cell r="AA310">
            <v>29434504.68</v>
          </cell>
          <cell r="AJ310">
            <v>33032604.543333337</v>
          </cell>
          <cell r="AN310">
            <v>31806191.614583332</v>
          </cell>
          <cell r="AR310">
            <v>32498803.71166667</v>
          </cell>
          <cell r="AV310">
            <v>32882758.389166668</v>
          </cell>
          <cell r="AZ310">
            <v>33423691.943750005</v>
          </cell>
        </row>
        <row r="311">
          <cell r="Q311">
            <v>8943192.1799999997</v>
          </cell>
          <cell r="S311">
            <v>9001657.0899999999</v>
          </cell>
          <cell r="U311">
            <v>9104592.6899999995</v>
          </cell>
          <cell r="V311">
            <v>8963351.9199999999</v>
          </cell>
          <cell r="W311">
            <v>8473294.4299999997</v>
          </cell>
          <cell r="Y311">
            <v>8215760.4800000004</v>
          </cell>
          <cell r="AA311">
            <v>7416364.6100000003</v>
          </cell>
          <cell r="AJ311">
            <v>8593425.4312500004</v>
          </cell>
          <cell r="AN311">
            <v>9207281.182500001</v>
          </cell>
          <cell r="AR311">
            <v>9029132.958333334</v>
          </cell>
          <cell r="AV311">
            <v>8507003.6549999993</v>
          </cell>
          <cell r="AZ311">
            <v>7968951.7508333335</v>
          </cell>
        </row>
        <row r="312">
          <cell r="Q312">
            <v>3592860.68</v>
          </cell>
          <cell r="S312">
            <v>3726699.2</v>
          </cell>
          <cell r="U312">
            <v>3709950.87</v>
          </cell>
          <cell r="V312">
            <v>3741965.06</v>
          </cell>
          <cell r="W312">
            <v>3880110</v>
          </cell>
          <cell r="Y312">
            <v>3756949.55</v>
          </cell>
          <cell r="AA312">
            <v>3737685.68</v>
          </cell>
          <cell r="AJ312">
            <v>3470041.0066666664</v>
          </cell>
          <cell r="AN312">
            <v>3517609.9820833332</v>
          </cell>
          <cell r="AR312">
            <v>3663612.8554166667</v>
          </cell>
          <cell r="AV312">
            <v>3766630.2962500001</v>
          </cell>
          <cell r="AZ312">
            <v>3809428.8283333327</v>
          </cell>
        </row>
        <row r="313">
          <cell r="Q313">
            <v>190932.86</v>
          </cell>
          <cell r="S313">
            <v>190932.86</v>
          </cell>
          <cell r="U313">
            <v>190932.86</v>
          </cell>
          <cell r="V313">
            <v>0</v>
          </cell>
          <cell r="W313">
            <v>0</v>
          </cell>
          <cell r="Y313">
            <v>0</v>
          </cell>
          <cell r="AA313">
            <v>0</v>
          </cell>
          <cell r="AJ313">
            <v>161816.91083333333</v>
          </cell>
          <cell r="AN313">
            <v>171944.19749999995</v>
          </cell>
          <cell r="AR313">
            <v>126382.73333333332</v>
          </cell>
          <cell r="AV313">
            <v>71599.822499999995</v>
          </cell>
          <cell r="AZ313">
            <v>7955.5358333333324</v>
          </cell>
        </row>
        <row r="314">
          <cell r="Q314">
            <v>826440.14</v>
          </cell>
          <cell r="S314">
            <v>826440.14</v>
          </cell>
          <cell r="U314">
            <v>8698.56</v>
          </cell>
          <cell r="V314">
            <v>8698.56</v>
          </cell>
          <cell r="W314">
            <v>8698.56</v>
          </cell>
          <cell r="Y314">
            <v>8698.56</v>
          </cell>
          <cell r="AA314">
            <v>8698.56</v>
          </cell>
          <cell r="AJ314">
            <v>312306.12999999995</v>
          </cell>
          <cell r="AN314">
            <v>422944.19083333336</v>
          </cell>
          <cell r="AR314">
            <v>299732.6241666667</v>
          </cell>
          <cell r="AV314">
            <v>241460.86750000002</v>
          </cell>
          <cell r="AZ314">
            <v>4711.7199999999993</v>
          </cell>
        </row>
        <row r="315">
          <cell r="Q315">
            <v>521979.19</v>
          </cell>
          <cell r="S315">
            <v>521979.19</v>
          </cell>
          <cell r="U315">
            <v>0</v>
          </cell>
          <cell r="V315">
            <v>0</v>
          </cell>
          <cell r="W315">
            <v>29345.3</v>
          </cell>
          <cell r="Y315">
            <v>19671.32</v>
          </cell>
          <cell r="AA315">
            <v>0</v>
          </cell>
          <cell r="AJ315">
            <v>617037.8175</v>
          </cell>
          <cell r="AN315">
            <v>497767.6412500001</v>
          </cell>
          <cell r="AR315">
            <v>272935.11458333326</v>
          </cell>
          <cell r="AV315">
            <v>117829.97875000001</v>
          </cell>
          <cell r="AZ315">
            <v>7363.2716666666674</v>
          </cell>
        </row>
        <row r="316">
          <cell r="Q316">
            <v>55.82</v>
          </cell>
          <cell r="S316">
            <v>55.82</v>
          </cell>
          <cell r="U316">
            <v>0</v>
          </cell>
          <cell r="V316">
            <v>0</v>
          </cell>
          <cell r="W316">
            <v>0</v>
          </cell>
          <cell r="Y316">
            <v>-3819.9</v>
          </cell>
          <cell r="AA316">
            <v>0</v>
          </cell>
          <cell r="AJ316">
            <v>543520.44999999995</v>
          </cell>
          <cell r="AN316">
            <v>64724.252500000002</v>
          </cell>
          <cell r="AR316">
            <v>923.86291666666659</v>
          </cell>
          <cell r="AV316">
            <v>-625.02083333333337</v>
          </cell>
          <cell r="AZ316">
            <v>-636.65</v>
          </cell>
        </row>
        <row r="317">
          <cell r="Q317">
            <v>13530.88</v>
          </cell>
          <cell r="S317">
            <v>13530.88</v>
          </cell>
          <cell r="U317">
            <v>0</v>
          </cell>
          <cell r="V317">
            <v>0</v>
          </cell>
          <cell r="W317">
            <v>0</v>
          </cell>
          <cell r="Y317">
            <v>0</v>
          </cell>
          <cell r="AA317">
            <v>0</v>
          </cell>
          <cell r="AJ317">
            <v>2513.2874999999999</v>
          </cell>
          <cell r="AN317">
            <v>6459.7941666666666</v>
          </cell>
          <cell r="AR317">
            <v>6459.7941666666666</v>
          </cell>
          <cell r="AV317">
            <v>3946.5066666666667</v>
          </cell>
          <cell r="AZ317">
            <v>0</v>
          </cell>
        </row>
        <row r="318">
          <cell r="Q318">
            <v>123787.93</v>
          </cell>
          <cell r="S318">
            <v>123787.93</v>
          </cell>
          <cell r="U318">
            <v>123787.93</v>
          </cell>
          <cell r="V318">
            <v>123787.93</v>
          </cell>
          <cell r="W318">
            <v>123787.93</v>
          </cell>
          <cell r="Y318">
            <v>123787.93</v>
          </cell>
          <cell r="AA318">
            <v>123787.93</v>
          </cell>
          <cell r="AJ318">
            <v>1630157.8304166666</v>
          </cell>
          <cell r="AN318">
            <v>1671420.4737499999</v>
          </cell>
          <cell r="AR318">
            <v>1225183.1170833332</v>
          </cell>
          <cell r="AV318">
            <v>108314.43874999997</v>
          </cell>
          <cell r="AZ318">
            <v>67051.795416666646</v>
          </cell>
        </row>
        <row r="319">
          <cell r="AA319">
            <v>0</v>
          </cell>
          <cell r="AJ319">
            <v>0</v>
          </cell>
          <cell r="AN319">
            <v>0</v>
          </cell>
          <cell r="AR319">
            <v>0</v>
          </cell>
          <cell r="AV319">
            <v>0</v>
          </cell>
          <cell r="AZ319">
            <v>87437.74083333333</v>
          </cell>
        </row>
        <row r="320">
          <cell r="Q320">
            <v>0</v>
          </cell>
          <cell r="S320">
            <v>0</v>
          </cell>
          <cell r="U320">
            <v>0</v>
          </cell>
          <cell r="V320">
            <v>0</v>
          </cell>
          <cell r="W320">
            <v>0</v>
          </cell>
          <cell r="Y320">
            <v>0</v>
          </cell>
          <cell r="AA320">
            <v>0</v>
          </cell>
          <cell r="AJ320">
            <v>53716.127083333326</v>
          </cell>
          <cell r="AN320">
            <v>31098.810416666664</v>
          </cell>
          <cell r="AR320">
            <v>8481.4937499999996</v>
          </cell>
          <cell r="AV320">
            <v>0</v>
          </cell>
          <cell r="AZ320">
            <v>0</v>
          </cell>
        </row>
        <row r="321">
          <cell r="Q321">
            <v>1009738.25</v>
          </cell>
          <cell r="S321">
            <v>1009738.25</v>
          </cell>
          <cell r="U321">
            <v>1009738.25</v>
          </cell>
          <cell r="V321">
            <v>0</v>
          </cell>
          <cell r="W321">
            <v>0</v>
          </cell>
          <cell r="Y321">
            <v>0</v>
          </cell>
          <cell r="AA321">
            <v>0</v>
          </cell>
          <cell r="AJ321">
            <v>42072.427083333336</v>
          </cell>
          <cell r="AN321">
            <v>378651.84375</v>
          </cell>
          <cell r="AR321">
            <v>420724.27083333331</v>
          </cell>
          <cell r="AV321">
            <v>378651.84375</v>
          </cell>
          <cell r="AZ321">
            <v>42072.427083333336</v>
          </cell>
        </row>
        <row r="322">
          <cell r="Q322">
            <v>0</v>
          </cell>
          <cell r="S322">
            <v>0</v>
          </cell>
          <cell r="U322">
            <v>0</v>
          </cell>
          <cell r="V322">
            <v>0</v>
          </cell>
          <cell r="W322">
            <v>0</v>
          </cell>
          <cell r="Y322">
            <v>0</v>
          </cell>
          <cell r="AA322">
            <v>0</v>
          </cell>
          <cell r="AJ322">
            <v>0</v>
          </cell>
          <cell r="AN322">
            <v>0</v>
          </cell>
          <cell r="AR322">
            <v>0</v>
          </cell>
          <cell r="AV322">
            <v>0</v>
          </cell>
          <cell r="AZ322">
            <v>0</v>
          </cell>
        </row>
        <row r="323">
          <cell r="Q323">
            <v>2465032.23</v>
          </cell>
          <cell r="S323">
            <v>2704538.63</v>
          </cell>
          <cell r="U323">
            <v>2906408.68</v>
          </cell>
          <cell r="V323">
            <v>3049913.52</v>
          </cell>
          <cell r="W323">
            <v>2963123.53</v>
          </cell>
          <cell r="Y323">
            <v>2849300.16</v>
          </cell>
          <cell r="AA323">
            <v>2781643.79</v>
          </cell>
          <cell r="AJ323">
            <v>2268877.7270833333</v>
          </cell>
          <cell r="AN323">
            <v>2483046.4091666667</v>
          </cell>
          <cell r="AR323">
            <v>2623464.5195833333</v>
          </cell>
          <cell r="AV323">
            <v>2793219.8629166665</v>
          </cell>
          <cell r="AZ323">
            <v>3005854.5020833337</v>
          </cell>
        </row>
        <row r="324">
          <cell r="Q324">
            <v>873329.15</v>
          </cell>
          <cell r="S324">
            <v>857157.85</v>
          </cell>
          <cell r="U324">
            <v>871444.67</v>
          </cell>
          <cell r="V324">
            <v>806273.01</v>
          </cell>
          <cell r="W324">
            <v>804923.6</v>
          </cell>
          <cell r="Y324">
            <v>744882.97</v>
          </cell>
          <cell r="AA324">
            <v>593228.57999999996</v>
          </cell>
          <cell r="AJ324">
            <v>1100641.8029166667</v>
          </cell>
          <cell r="AN324">
            <v>969349.56458333321</v>
          </cell>
          <cell r="AR324">
            <v>869978.59833333327</v>
          </cell>
          <cell r="AV324">
            <v>762250.98583333334</v>
          </cell>
          <cell r="AZ324">
            <v>664777.85499999986</v>
          </cell>
        </row>
        <row r="325">
          <cell r="Q325">
            <v>0</v>
          </cell>
          <cell r="S325">
            <v>0</v>
          </cell>
          <cell r="U325">
            <v>0</v>
          </cell>
          <cell r="V325">
            <v>0</v>
          </cell>
          <cell r="W325">
            <v>0</v>
          </cell>
          <cell r="Y325">
            <v>0</v>
          </cell>
          <cell r="AA325">
            <v>0</v>
          </cell>
          <cell r="AJ325">
            <v>0</v>
          </cell>
          <cell r="AN325">
            <v>0</v>
          </cell>
          <cell r="AR325">
            <v>0</v>
          </cell>
          <cell r="AV325">
            <v>0</v>
          </cell>
          <cell r="AZ325">
            <v>0</v>
          </cell>
        </row>
        <row r="326">
          <cell r="Q326">
            <v>0</v>
          </cell>
          <cell r="S326">
            <v>0</v>
          </cell>
          <cell r="U326">
            <v>0</v>
          </cell>
          <cell r="V326">
            <v>0</v>
          </cell>
          <cell r="W326">
            <v>0</v>
          </cell>
          <cell r="Y326">
            <v>0</v>
          </cell>
          <cell r="AA326">
            <v>0</v>
          </cell>
          <cell r="AJ326">
            <v>0</v>
          </cell>
          <cell r="AN326">
            <v>0</v>
          </cell>
          <cell r="AR326">
            <v>0</v>
          </cell>
          <cell r="AV326">
            <v>0</v>
          </cell>
          <cell r="AZ326">
            <v>0</v>
          </cell>
        </row>
        <row r="327">
          <cell r="Q327">
            <v>114772.51</v>
          </cell>
          <cell r="S327">
            <v>147133.41</v>
          </cell>
          <cell r="U327">
            <v>192808.37</v>
          </cell>
          <cell r="V327">
            <v>217879.67999999999</v>
          </cell>
          <cell r="W327">
            <v>238199.27</v>
          </cell>
          <cell r="Y327">
            <v>242001.82</v>
          </cell>
          <cell r="AA327">
            <v>308465.37</v>
          </cell>
          <cell r="AJ327">
            <v>34043.377916666665</v>
          </cell>
          <cell r="AN327">
            <v>83869.021249999991</v>
          </cell>
          <cell r="AR327">
            <v>151508.58041666666</v>
          </cell>
          <cell r="AV327">
            <v>222828.89</v>
          </cell>
          <cell r="AZ327">
            <v>295195.16875000001</v>
          </cell>
        </row>
        <row r="328">
          <cell r="Q328">
            <v>38919608.960000001</v>
          </cell>
          <cell r="S328">
            <v>31624434.75</v>
          </cell>
          <cell r="U328">
            <v>26479524.129999999</v>
          </cell>
          <cell r="V328">
            <v>27779200.210000001</v>
          </cell>
          <cell r="W328">
            <v>33058033.059999999</v>
          </cell>
          <cell r="Y328">
            <v>35317042.43</v>
          </cell>
          <cell r="AA328">
            <v>34975907.219999999</v>
          </cell>
          <cell r="AJ328">
            <v>34865754.038333327</v>
          </cell>
          <cell r="AN328">
            <v>39566579.71791666</v>
          </cell>
          <cell r="AR328">
            <v>38206777.445</v>
          </cell>
          <cell r="AV328">
            <v>32287838.731250007</v>
          </cell>
          <cell r="AZ328">
            <v>28675345.375833336</v>
          </cell>
        </row>
        <row r="329">
          <cell r="Q329">
            <v>7056107.8899999997</v>
          </cell>
          <cell r="S329">
            <v>5530378.4100000001</v>
          </cell>
          <cell r="U329">
            <v>4196739.07</v>
          </cell>
          <cell r="V329">
            <v>8304363.8200000003</v>
          </cell>
          <cell r="W329">
            <v>7681886.54</v>
          </cell>
          <cell r="Y329">
            <v>7434885.5800000001</v>
          </cell>
          <cell r="AA329">
            <v>7184798.4900000002</v>
          </cell>
          <cell r="AJ329">
            <v>7405891.3862499995</v>
          </cell>
          <cell r="AN329">
            <v>7417822.0804166654</v>
          </cell>
          <cell r="AR329">
            <v>7181372.9349999996</v>
          </cell>
          <cell r="AV329">
            <v>6628943.8587500006</v>
          </cell>
          <cell r="AZ329">
            <v>6986502.1870833337</v>
          </cell>
        </row>
        <row r="330">
          <cell r="Q330">
            <v>60567476.310000002</v>
          </cell>
          <cell r="S330">
            <v>47636665.810000002</v>
          </cell>
          <cell r="U330">
            <v>35048420.770000003</v>
          </cell>
          <cell r="V330">
            <v>41454188.509999998</v>
          </cell>
          <cell r="W330">
            <v>47383496.969999999</v>
          </cell>
          <cell r="Y330">
            <v>50166856.020000003</v>
          </cell>
          <cell r="AA330">
            <v>51078367.020000003</v>
          </cell>
          <cell r="AJ330">
            <v>38895323.555833332</v>
          </cell>
          <cell r="AN330">
            <v>45466516.791249998</v>
          </cell>
          <cell r="AR330">
            <v>49952551.657083333</v>
          </cell>
          <cell r="AV330">
            <v>47311322.00666666</v>
          </cell>
          <cell r="AZ330">
            <v>45380436.170833342</v>
          </cell>
        </row>
        <row r="331">
          <cell r="Q331">
            <v>0</v>
          </cell>
          <cell r="S331">
            <v>0</v>
          </cell>
          <cell r="U331">
            <v>0</v>
          </cell>
          <cell r="V331">
            <v>0</v>
          </cell>
          <cell r="W331">
            <v>0</v>
          </cell>
          <cell r="Y331">
            <v>0</v>
          </cell>
          <cell r="AA331">
            <v>0</v>
          </cell>
          <cell r="AJ331">
            <v>955723.84583333333</v>
          </cell>
          <cell r="AN331">
            <v>0</v>
          </cell>
          <cell r="AR331">
            <v>0</v>
          </cell>
          <cell r="AV331">
            <v>0</v>
          </cell>
          <cell r="AZ331">
            <v>0</v>
          </cell>
        </row>
        <row r="332">
          <cell r="Q332">
            <v>576201.30000000005</v>
          </cell>
          <cell r="S332">
            <v>576201.30000000005</v>
          </cell>
          <cell r="U332">
            <v>576201.30000000005</v>
          </cell>
          <cell r="V332">
            <v>576201.30000000005</v>
          </cell>
          <cell r="W332">
            <v>576201.30000000005</v>
          </cell>
          <cell r="Y332">
            <v>576201.30000000005</v>
          </cell>
          <cell r="AA332">
            <v>576201.30000000005</v>
          </cell>
          <cell r="AJ332">
            <v>576201.29999999993</v>
          </cell>
          <cell r="AN332">
            <v>576201.29999999993</v>
          </cell>
          <cell r="AR332">
            <v>576201.29999999993</v>
          </cell>
          <cell r="AV332">
            <v>576201.29999999993</v>
          </cell>
          <cell r="AZ332">
            <v>576201.29999999993</v>
          </cell>
        </row>
        <row r="333">
          <cell r="Q333">
            <v>27666.98</v>
          </cell>
          <cell r="S333">
            <v>83834.84</v>
          </cell>
          <cell r="U333">
            <v>144089.84</v>
          </cell>
          <cell r="V333">
            <v>144089.84</v>
          </cell>
          <cell r="W333">
            <v>144089.84</v>
          </cell>
          <cell r="Y333">
            <v>144089.84</v>
          </cell>
          <cell r="AA333">
            <v>43316.27</v>
          </cell>
          <cell r="AJ333">
            <v>69967.68541666666</v>
          </cell>
          <cell r="AN333">
            <v>71646.031666666662</v>
          </cell>
          <cell r="AR333">
            <v>98546.131666666653</v>
          </cell>
          <cell r="AV333">
            <v>102954.10208333332</v>
          </cell>
          <cell r="AZ333">
            <v>92285.022500000006</v>
          </cell>
        </row>
        <row r="334">
          <cell r="Q334">
            <v>2034.05</v>
          </cell>
          <cell r="S334">
            <v>678.05</v>
          </cell>
          <cell r="U334">
            <v>39421.25</v>
          </cell>
          <cell r="V334">
            <v>35837.5</v>
          </cell>
          <cell r="W334">
            <v>32253.75</v>
          </cell>
          <cell r="Y334">
            <v>25086.25</v>
          </cell>
          <cell r="AA334">
            <v>0</v>
          </cell>
          <cell r="AJ334">
            <v>4334.7712500000007</v>
          </cell>
          <cell r="AN334">
            <v>5060.8458333333338</v>
          </cell>
          <cell r="AR334">
            <v>13778.079166666665</v>
          </cell>
          <cell r="AV334">
            <v>15485.197916666666</v>
          </cell>
          <cell r="AZ334">
            <v>15222.96875</v>
          </cell>
        </row>
        <row r="335">
          <cell r="Q335">
            <v>0</v>
          </cell>
          <cell r="S335">
            <v>0</v>
          </cell>
          <cell r="U335">
            <v>0</v>
          </cell>
          <cell r="V335">
            <v>0</v>
          </cell>
          <cell r="W335">
            <v>0</v>
          </cell>
          <cell r="Y335">
            <v>0</v>
          </cell>
          <cell r="AA335">
            <v>0</v>
          </cell>
          <cell r="AJ335">
            <v>0</v>
          </cell>
          <cell r="AN335">
            <v>0</v>
          </cell>
          <cell r="AR335">
            <v>0</v>
          </cell>
          <cell r="AV335">
            <v>0</v>
          </cell>
          <cell r="AZ335">
            <v>0</v>
          </cell>
        </row>
        <row r="336">
          <cell r="Q336">
            <v>2600231.17</v>
          </cell>
          <cell r="S336">
            <v>2100830.0499999998</v>
          </cell>
          <cell r="U336">
            <v>1633978.93</v>
          </cell>
          <cell r="V336">
            <v>1400553.37</v>
          </cell>
          <cell r="W336">
            <v>1167127.81</v>
          </cell>
          <cell r="Y336">
            <v>700276.69</v>
          </cell>
          <cell r="AA336">
            <v>233425.57</v>
          </cell>
          <cell r="AJ336">
            <v>1189509.3445833335</v>
          </cell>
          <cell r="AN336">
            <v>1273261.3262499999</v>
          </cell>
          <cell r="AR336">
            <v>1293095.41625</v>
          </cell>
          <cell r="AV336">
            <v>1305746.6595833332</v>
          </cell>
          <cell r="AZ336">
            <v>1424279.0062499999</v>
          </cell>
        </row>
        <row r="337">
          <cell r="Q337">
            <v>8697.24</v>
          </cell>
          <cell r="S337">
            <v>5218.3599999999997</v>
          </cell>
          <cell r="U337">
            <v>1739.48</v>
          </cell>
          <cell r="V337">
            <v>0</v>
          </cell>
          <cell r="W337">
            <v>23259.23</v>
          </cell>
          <cell r="Y337">
            <v>18045.27</v>
          </cell>
          <cell r="AA337">
            <v>14035.21</v>
          </cell>
          <cell r="AJ337">
            <v>9730.9654166666642</v>
          </cell>
          <cell r="AN337">
            <v>9573.5154166666671</v>
          </cell>
          <cell r="AR337">
            <v>10231.652083333334</v>
          </cell>
          <cell r="AV337">
            <v>10851.348749999999</v>
          </cell>
          <cell r="AZ337">
            <v>11116.925416666665</v>
          </cell>
        </row>
        <row r="338">
          <cell r="Q338">
            <v>0</v>
          </cell>
          <cell r="S338">
            <v>0</v>
          </cell>
          <cell r="U338">
            <v>0</v>
          </cell>
          <cell r="V338">
            <v>0</v>
          </cell>
          <cell r="W338">
            <v>0</v>
          </cell>
          <cell r="Y338">
            <v>0</v>
          </cell>
          <cell r="AA338">
            <v>0</v>
          </cell>
          <cell r="AJ338">
            <v>0</v>
          </cell>
          <cell r="AN338">
            <v>0</v>
          </cell>
          <cell r="AR338">
            <v>0</v>
          </cell>
          <cell r="AV338">
            <v>0</v>
          </cell>
          <cell r="AZ338">
            <v>0</v>
          </cell>
        </row>
        <row r="339">
          <cell r="Q339">
            <v>3162.15</v>
          </cell>
          <cell r="S339">
            <v>26575.79</v>
          </cell>
          <cell r="U339">
            <v>21885.95</v>
          </cell>
          <cell r="V339">
            <v>19541.03</v>
          </cell>
          <cell r="W339">
            <v>17196.11</v>
          </cell>
          <cell r="Y339">
            <v>12506.27</v>
          </cell>
          <cell r="AA339">
            <v>7816.43</v>
          </cell>
          <cell r="AJ339">
            <v>13735.482083333334</v>
          </cell>
          <cell r="AN339">
            <v>13775.753333333332</v>
          </cell>
          <cell r="AR339">
            <v>13710.58</v>
          </cell>
          <cell r="AV339">
            <v>13680.953333333333</v>
          </cell>
          <cell r="AZ339">
            <v>14154.240833333335</v>
          </cell>
        </row>
        <row r="340">
          <cell r="Q340">
            <v>512596.01</v>
          </cell>
          <cell r="S340">
            <v>0</v>
          </cell>
          <cell r="U340">
            <v>0</v>
          </cell>
          <cell r="V340">
            <v>0</v>
          </cell>
          <cell r="W340">
            <v>0</v>
          </cell>
          <cell r="Y340">
            <v>0</v>
          </cell>
          <cell r="AA340">
            <v>0</v>
          </cell>
          <cell r="AJ340">
            <v>885150.92999999982</v>
          </cell>
          <cell r="AN340">
            <v>784149.86708333343</v>
          </cell>
          <cell r="AR340">
            <v>320372.51041666663</v>
          </cell>
          <cell r="AV340">
            <v>51869.833749999998</v>
          </cell>
          <cell r="AZ340">
            <v>0</v>
          </cell>
        </row>
        <row r="341">
          <cell r="Q341">
            <v>24649.96</v>
          </cell>
          <cell r="S341">
            <v>16433.28</v>
          </cell>
          <cell r="U341">
            <v>8216.6</v>
          </cell>
          <cell r="V341">
            <v>4108.26</v>
          </cell>
          <cell r="W341">
            <v>0</v>
          </cell>
          <cell r="Y341">
            <v>46495</v>
          </cell>
          <cell r="AA341">
            <v>37196</v>
          </cell>
          <cell r="AJ341">
            <v>26458.847916666666</v>
          </cell>
          <cell r="AN341">
            <v>26536.891250000004</v>
          </cell>
          <cell r="AR341">
            <v>23317.353333333333</v>
          </cell>
          <cell r="AV341">
            <v>24760.473333333332</v>
          </cell>
          <cell r="AZ341">
            <v>25482.046666666665</v>
          </cell>
        </row>
        <row r="342">
          <cell r="Q342">
            <v>168662.03</v>
          </cell>
          <cell r="S342">
            <v>137996.21</v>
          </cell>
          <cell r="U342">
            <v>107330.39</v>
          </cell>
          <cell r="V342">
            <v>91997.48</v>
          </cell>
          <cell r="W342">
            <v>76664.570000000007</v>
          </cell>
          <cell r="Y342">
            <v>45998.75</v>
          </cell>
          <cell r="AA342">
            <v>15332.93</v>
          </cell>
          <cell r="AJ342">
            <v>84078.519166666665</v>
          </cell>
          <cell r="AN342">
            <v>84228.765833333324</v>
          </cell>
          <cell r="AR342">
            <v>84312.239166666681</v>
          </cell>
          <cell r="AV342">
            <v>82995.671250000014</v>
          </cell>
          <cell r="AZ342">
            <v>74255.181250000009</v>
          </cell>
        </row>
        <row r="343">
          <cell r="Q343">
            <v>11837.53</v>
          </cell>
          <cell r="S343">
            <v>9321.11</v>
          </cell>
          <cell r="U343">
            <v>5025.03</v>
          </cell>
          <cell r="V343">
            <v>5876.99</v>
          </cell>
          <cell r="W343">
            <v>45518.95</v>
          </cell>
          <cell r="Y343">
            <v>37762.370000000003</v>
          </cell>
          <cell r="AA343">
            <v>30005.79</v>
          </cell>
          <cell r="AJ343">
            <v>23143.764999999999</v>
          </cell>
          <cell r="AN343">
            <v>17076.016249999997</v>
          </cell>
          <cell r="AR343">
            <v>17966.72625</v>
          </cell>
          <cell r="AV343">
            <v>22658.287916666664</v>
          </cell>
          <cell r="AZ343">
            <v>25041.136666666669</v>
          </cell>
        </row>
        <row r="344">
          <cell r="Q344">
            <v>664311.64</v>
          </cell>
          <cell r="S344">
            <v>221437.18</v>
          </cell>
          <cell r="U344">
            <v>2932474.49</v>
          </cell>
          <cell r="V344">
            <v>2665885.9</v>
          </cell>
          <cell r="W344">
            <v>2399297.31</v>
          </cell>
          <cell r="Y344">
            <v>1866120.13</v>
          </cell>
          <cell r="AA344">
            <v>1332328.3500000001</v>
          </cell>
          <cell r="AJ344">
            <v>1164809.8774999997</v>
          </cell>
          <cell r="AN344">
            <v>1213060.5216666667</v>
          </cell>
          <cell r="AR344">
            <v>1374053.1912500001</v>
          </cell>
          <cell r="AV344">
            <v>1449197.9195833334</v>
          </cell>
          <cell r="AZ344">
            <v>1455234.9570833331</v>
          </cell>
        </row>
        <row r="345">
          <cell r="Q345">
            <v>16486.25</v>
          </cell>
          <cell r="S345">
            <v>13488.75</v>
          </cell>
          <cell r="U345">
            <v>10491.25</v>
          </cell>
          <cell r="V345">
            <v>8992.5</v>
          </cell>
          <cell r="W345">
            <v>7493.75</v>
          </cell>
          <cell r="Y345">
            <v>4496.25</v>
          </cell>
          <cell r="AA345">
            <v>1498.75</v>
          </cell>
          <cell r="AJ345">
            <v>8243.125</v>
          </cell>
          <cell r="AN345">
            <v>8243.125</v>
          </cell>
          <cell r="AR345">
            <v>8243.125</v>
          </cell>
          <cell r="AV345">
            <v>8166.736249999999</v>
          </cell>
          <cell r="AZ345">
            <v>7666.7395833333321</v>
          </cell>
        </row>
        <row r="346">
          <cell r="Q346">
            <v>0</v>
          </cell>
          <cell r="S346">
            <v>18333.330000000002</v>
          </cell>
          <cell r="U346">
            <v>36666.67</v>
          </cell>
          <cell r="V346">
            <v>18333.34</v>
          </cell>
          <cell r="W346">
            <v>55000</v>
          </cell>
          <cell r="Y346">
            <v>18333.330000000002</v>
          </cell>
          <cell r="AA346">
            <v>36666.67</v>
          </cell>
          <cell r="AJ346">
            <v>32083.33666666667</v>
          </cell>
          <cell r="AN346">
            <v>32083.334999999995</v>
          </cell>
          <cell r="AR346">
            <v>32083.333750000005</v>
          </cell>
          <cell r="AV346">
            <v>32083.333333333332</v>
          </cell>
          <cell r="AZ346">
            <v>32569.447083333333</v>
          </cell>
        </row>
        <row r="347">
          <cell r="Q347">
            <v>60697.5</v>
          </cell>
          <cell r="S347">
            <v>0</v>
          </cell>
          <cell r="U347">
            <v>303487.5</v>
          </cell>
          <cell r="V347">
            <v>273138.75</v>
          </cell>
          <cell r="W347">
            <v>242790</v>
          </cell>
          <cell r="Y347">
            <v>182092.5</v>
          </cell>
          <cell r="AA347">
            <v>121395</v>
          </cell>
          <cell r="AJ347">
            <v>166918.125</v>
          </cell>
          <cell r="AN347">
            <v>166918.125</v>
          </cell>
          <cell r="AR347">
            <v>166918.125</v>
          </cell>
          <cell r="AV347">
            <v>166918.125</v>
          </cell>
          <cell r="AZ347">
            <v>153429.79166666666</v>
          </cell>
        </row>
        <row r="348">
          <cell r="Q348">
            <v>0</v>
          </cell>
          <cell r="S348">
            <v>1052105.8999999999</v>
          </cell>
          <cell r="U348">
            <v>841684.72</v>
          </cell>
          <cell r="V348">
            <v>736474.13</v>
          </cell>
          <cell r="W348">
            <v>631263.54</v>
          </cell>
          <cell r="Y348">
            <v>420842.36</v>
          </cell>
          <cell r="AA348">
            <v>210421.18</v>
          </cell>
          <cell r="AJ348">
            <v>353278.14583333331</v>
          </cell>
          <cell r="AN348">
            <v>503640.31875000003</v>
          </cell>
          <cell r="AR348">
            <v>559903.76208333333</v>
          </cell>
          <cell r="AV348">
            <v>578658.245</v>
          </cell>
          <cell r="AZ348">
            <v>579989.18666666665</v>
          </cell>
        </row>
        <row r="349">
          <cell r="U349">
            <v>800354</v>
          </cell>
          <cell r="V349">
            <v>713359</v>
          </cell>
          <cell r="W349">
            <v>626364</v>
          </cell>
          <cell r="Y349">
            <v>452374</v>
          </cell>
          <cell r="AA349">
            <v>278384</v>
          </cell>
          <cell r="AJ349">
            <v>0</v>
          </cell>
          <cell r="AN349">
            <v>107293.83333333333</v>
          </cell>
          <cell r="AR349">
            <v>316081.83333333331</v>
          </cell>
          <cell r="AV349">
            <v>408876.5</v>
          </cell>
          <cell r="AZ349">
            <v>336061.43</v>
          </cell>
        </row>
        <row r="350">
          <cell r="Q350">
            <v>0</v>
          </cell>
          <cell r="S350">
            <v>0</v>
          </cell>
          <cell r="U350">
            <v>0</v>
          </cell>
          <cell r="V350">
            <v>0</v>
          </cell>
          <cell r="W350">
            <v>0</v>
          </cell>
          <cell r="Y350">
            <v>0</v>
          </cell>
          <cell r="AA350">
            <v>0</v>
          </cell>
          <cell r="AJ350">
            <v>0</v>
          </cell>
          <cell r="AN350">
            <v>0</v>
          </cell>
          <cell r="AR350">
            <v>0</v>
          </cell>
          <cell r="AV350">
            <v>0</v>
          </cell>
          <cell r="AZ350">
            <v>0</v>
          </cell>
        </row>
        <row r="351">
          <cell r="Q351">
            <v>6173.42</v>
          </cell>
          <cell r="S351">
            <v>5336.72</v>
          </cell>
          <cell r="U351">
            <v>4120.1000000000004</v>
          </cell>
          <cell r="V351">
            <v>4678.3900000000003</v>
          </cell>
          <cell r="W351">
            <v>8611.68</v>
          </cell>
          <cell r="Y351">
            <v>6790.18</v>
          </cell>
          <cell r="AA351">
            <v>6254.5</v>
          </cell>
          <cell r="AJ351">
            <v>5485.3458333333338</v>
          </cell>
          <cell r="AN351">
            <v>5521.9179166666663</v>
          </cell>
          <cell r="AR351">
            <v>6038.3</v>
          </cell>
          <cell r="AV351">
            <v>6152.8408333333327</v>
          </cell>
          <cell r="AZ351">
            <v>6288.1704166666668</v>
          </cell>
        </row>
        <row r="352">
          <cell r="Q352">
            <v>0</v>
          </cell>
          <cell r="S352">
            <v>0</v>
          </cell>
          <cell r="U352">
            <v>0</v>
          </cell>
          <cell r="V352">
            <v>0</v>
          </cell>
          <cell r="W352">
            <v>0</v>
          </cell>
          <cell r="Y352">
            <v>0</v>
          </cell>
          <cell r="AA352">
            <v>0</v>
          </cell>
          <cell r="AJ352">
            <v>0</v>
          </cell>
          <cell r="AN352">
            <v>0</v>
          </cell>
          <cell r="AR352">
            <v>0</v>
          </cell>
          <cell r="AV352">
            <v>0</v>
          </cell>
          <cell r="AZ352">
            <v>0</v>
          </cell>
        </row>
        <row r="353">
          <cell r="Q353">
            <v>0</v>
          </cell>
          <cell r="S353">
            <v>0</v>
          </cell>
          <cell r="U353">
            <v>0</v>
          </cell>
          <cell r="V353">
            <v>0</v>
          </cell>
          <cell r="W353">
            <v>0</v>
          </cell>
          <cell r="Y353">
            <v>0</v>
          </cell>
          <cell r="AA353">
            <v>0</v>
          </cell>
          <cell r="AJ353">
            <v>0</v>
          </cell>
          <cell r="AN353">
            <v>0</v>
          </cell>
          <cell r="AR353">
            <v>0</v>
          </cell>
          <cell r="AV353">
            <v>0</v>
          </cell>
          <cell r="AZ353">
            <v>0</v>
          </cell>
        </row>
        <row r="354">
          <cell r="Q354">
            <v>0</v>
          </cell>
          <cell r="S354">
            <v>1095353.95</v>
          </cell>
          <cell r="U354">
            <v>876283.17</v>
          </cell>
          <cell r="V354">
            <v>766747.78</v>
          </cell>
          <cell r="W354">
            <v>657212.39</v>
          </cell>
          <cell r="Y354">
            <v>438141.61</v>
          </cell>
          <cell r="AA354">
            <v>219070.83</v>
          </cell>
          <cell r="AJ354">
            <v>527771.81750000012</v>
          </cell>
          <cell r="AN354">
            <v>531726.55041666667</v>
          </cell>
          <cell r="AR354">
            <v>574873.40708333335</v>
          </cell>
          <cell r="AV354">
            <v>589255.6908333333</v>
          </cell>
          <cell r="AZ354">
            <v>603868.3158333333</v>
          </cell>
        </row>
        <row r="355">
          <cell r="Q355">
            <v>0</v>
          </cell>
          <cell r="S355">
            <v>0</v>
          </cell>
          <cell r="U355">
            <v>2604883.7799999998</v>
          </cell>
          <cell r="V355">
            <v>994833</v>
          </cell>
          <cell r="W355">
            <v>0</v>
          </cell>
          <cell r="Y355">
            <v>1175111.57</v>
          </cell>
          <cell r="AA355">
            <v>2993380.23</v>
          </cell>
          <cell r="AJ355">
            <v>1904481.4229166666</v>
          </cell>
          <cell r="AN355">
            <v>1845055.1866666665</v>
          </cell>
          <cell r="AR355">
            <v>1745510.4341666664</v>
          </cell>
          <cell r="AV355">
            <v>1708376.9341666668</v>
          </cell>
          <cell r="AZ355">
            <v>1823174.4654166668</v>
          </cell>
        </row>
        <row r="356">
          <cell r="Q356">
            <v>2118.65</v>
          </cell>
          <cell r="S356">
            <v>1513.31</v>
          </cell>
          <cell r="U356">
            <v>907.97</v>
          </cell>
          <cell r="V356">
            <v>605.29999999999995</v>
          </cell>
          <cell r="W356">
            <v>302.63</v>
          </cell>
          <cell r="Y356">
            <v>3329.29</v>
          </cell>
          <cell r="AA356">
            <v>2723.95</v>
          </cell>
          <cell r="AJ356">
            <v>1623.4895833333333</v>
          </cell>
          <cell r="AN356">
            <v>1657.0929166666665</v>
          </cell>
          <cell r="AR356">
            <v>1664.6433333333332</v>
          </cell>
          <cell r="AV356">
            <v>1664.63</v>
          </cell>
          <cell r="AZ356">
            <v>1664.6166666666668</v>
          </cell>
        </row>
        <row r="357">
          <cell r="Q357">
            <v>0</v>
          </cell>
          <cell r="S357">
            <v>0</v>
          </cell>
          <cell r="U357">
            <v>0</v>
          </cell>
          <cell r="V357">
            <v>0</v>
          </cell>
          <cell r="W357">
            <v>0</v>
          </cell>
          <cell r="Y357">
            <v>0</v>
          </cell>
          <cell r="AA357">
            <v>0</v>
          </cell>
          <cell r="AJ357">
            <v>951.0383333333333</v>
          </cell>
          <cell r="AN357">
            <v>0</v>
          </cell>
          <cell r="AR357">
            <v>0</v>
          </cell>
          <cell r="AV357">
            <v>964.02250000000004</v>
          </cell>
          <cell r="AZ357">
            <v>3856.09</v>
          </cell>
        </row>
        <row r="358">
          <cell r="Q358">
            <v>24200</v>
          </cell>
          <cell r="S358">
            <v>21175</v>
          </cell>
          <cell r="U358">
            <v>18150</v>
          </cell>
          <cell r="V358">
            <v>16637.5</v>
          </cell>
          <cell r="W358">
            <v>15125</v>
          </cell>
          <cell r="Y358">
            <v>12100</v>
          </cell>
          <cell r="AA358">
            <v>9075</v>
          </cell>
          <cell r="AJ358">
            <v>33275</v>
          </cell>
          <cell r="AN358">
            <v>27225</v>
          </cell>
          <cell r="AR358">
            <v>21175</v>
          </cell>
          <cell r="AV358">
            <v>15125</v>
          </cell>
          <cell r="AZ358">
            <v>9075</v>
          </cell>
        </row>
        <row r="359">
          <cell r="Q359">
            <v>0</v>
          </cell>
          <cell r="S359">
            <v>0</v>
          </cell>
          <cell r="U359">
            <v>0</v>
          </cell>
          <cell r="V359">
            <v>0</v>
          </cell>
          <cell r="W359">
            <v>0</v>
          </cell>
          <cell r="Y359">
            <v>0</v>
          </cell>
          <cell r="AA359">
            <v>0</v>
          </cell>
          <cell r="AJ359">
            <v>0</v>
          </cell>
          <cell r="AN359">
            <v>0</v>
          </cell>
          <cell r="AR359">
            <v>0</v>
          </cell>
          <cell r="AV359">
            <v>0</v>
          </cell>
          <cell r="AZ359">
            <v>0</v>
          </cell>
        </row>
        <row r="360">
          <cell r="Q360">
            <v>0</v>
          </cell>
          <cell r="S360">
            <v>0</v>
          </cell>
          <cell r="U360">
            <v>0</v>
          </cell>
          <cell r="V360">
            <v>0</v>
          </cell>
          <cell r="W360">
            <v>0</v>
          </cell>
          <cell r="Y360">
            <v>4430.55</v>
          </cell>
          <cell r="AA360">
            <v>0</v>
          </cell>
          <cell r="AJ360">
            <v>119679.40999999999</v>
          </cell>
          <cell r="AN360">
            <v>90215.075416666674</v>
          </cell>
          <cell r="AR360">
            <v>19678.86</v>
          </cell>
          <cell r="AV360">
            <v>981.48083333333341</v>
          </cell>
          <cell r="AZ360">
            <v>981.48083333333341</v>
          </cell>
        </row>
        <row r="361">
          <cell r="Q361">
            <v>434858.41</v>
          </cell>
          <cell r="S361">
            <v>289905.61</v>
          </cell>
          <cell r="U361">
            <v>144952.81</v>
          </cell>
          <cell r="V361">
            <v>72476.41</v>
          </cell>
          <cell r="W361">
            <v>0</v>
          </cell>
          <cell r="Y361">
            <v>728088.6</v>
          </cell>
          <cell r="AA361">
            <v>582470.88</v>
          </cell>
          <cell r="AJ361">
            <v>398520.46499999991</v>
          </cell>
          <cell r="AN361">
            <v>398609.125</v>
          </cell>
          <cell r="AR361">
            <v>399063.48791666661</v>
          </cell>
          <cell r="AV361">
            <v>399950.04458333337</v>
          </cell>
          <cell r="AZ361">
            <v>400393.32124999998</v>
          </cell>
        </row>
        <row r="362">
          <cell r="Q362">
            <v>0</v>
          </cell>
          <cell r="S362">
            <v>0</v>
          </cell>
          <cell r="U362">
            <v>0</v>
          </cell>
          <cell r="V362">
            <v>0</v>
          </cell>
          <cell r="W362">
            <v>0</v>
          </cell>
          <cell r="Y362">
            <v>0</v>
          </cell>
          <cell r="AA362">
            <v>0</v>
          </cell>
          <cell r="AJ362">
            <v>0</v>
          </cell>
          <cell r="AN362">
            <v>0</v>
          </cell>
          <cell r="AR362">
            <v>0</v>
          </cell>
          <cell r="AV362">
            <v>0</v>
          </cell>
          <cell r="AZ362">
            <v>0</v>
          </cell>
        </row>
        <row r="363">
          <cell r="Q363">
            <v>9635.49</v>
          </cell>
          <cell r="S363">
            <v>0</v>
          </cell>
          <cell r="U363">
            <v>-28906.58</v>
          </cell>
          <cell r="V363">
            <v>77084.210000000006</v>
          </cell>
          <cell r="W363">
            <v>67448.679999999993</v>
          </cell>
          <cell r="Y363">
            <v>48177.62</v>
          </cell>
          <cell r="AA363">
            <v>28906.560000000001</v>
          </cell>
          <cell r="AJ363">
            <v>52983.24458333334</v>
          </cell>
          <cell r="AN363">
            <v>31315.444583333334</v>
          </cell>
          <cell r="AR363">
            <v>26497.684583333335</v>
          </cell>
          <cell r="AV363">
            <v>26497.687916666666</v>
          </cell>
          <cell r="AZ363">
            <v>46185.955833333333</v>
          </cell>
        </row>
        <row r="364">
          <cell r="Q364">
            <v>63768.98</v>
          </cell>
          <cell r="S364">
            <v>54659.14</v>
          </cell>
          <cell r="U364">
            <v>45549.3</v>
          </cell>
          <cell r="V364">
            <v>40994.379999999997</v>
          </cell>
          <cell r="W364">
            <v>36439.46</v>
          </cell>
          <cell r="Y364">
            <v>27329.62</v>
          </cell>
          <cell r="AA364">
            <v>18219.78</v>
          </cell>
          <cell r="AJ364">
            <v>50483.759166666663</v>
          </cell>
          <cell r="AN364">
            <v>68703.472499999989</v>
          </cell>
          <cell r="AR364">
            <v>54659.139999999992</v>
          </cell>
          <cell r="AV364">
            <v>36439.46</v>
          </cell>
          <cell r="AZ364">
            <v>18978.912500000002</v>
          </cell>
        </row>
        <row r="365">
          <cell r="Q365">
            <v>9635.59</v>
          </cell>
          <cell r="S365">
            <v>0</v>
          </cell>
          <cell r="U365">
            <v>-28906.57</v>
          </cell>
          <cell r="V365">
            <v>77084.22</v>
          </cell>
          <cell r="W365">
            <v>67448.7</v>
          </cell>
          <cell r="Y365">
            <v>48177.66</v>
          </cell>
          <cell r="AA365">
            <v>28906.62</v>
          </cell>
          <cell r="AJ365">
            <v>52983.285833333335</v>
          </cell>
          <cell r="AN365">
            <v>31315.48916666667</v>
          </cell>
          <cell r="AR365">
            <v>26497.722916666666</v>
          </cell>
          <cell r="AV365">
            <v>26497.719583333335</v>
          </cell>
          <cell r="AZ365">
            <v>46185.986666666664</v>
          </cell>
        </row>
        <row r="366">
          <cell r="U366">
            <v>160070.85</v>
          </cell>
          <cell r="V366">
            <v>140061.99</v>
          </cell>
          <cell r="W366">
            <v>120053.13</v>
          </cell>
          <cell r="Y366">
            <v>80035.41</v>
          </cell>
          <cell r="AA366">
            <v>40017.69</v>
          </cell>
          <cell r="AJ366">
            <v>0</v>
          </cell>
          <cell r="AN366">
            <v>21676.26125</v>
          </cell>
          <cell r="AR366">
            <v>61693.971249999995</v>
          </cell>
          <cell r="AV366">
            <v>75033.202499999999</v>
          </cell>
          <cell r="AZ366">
            <v>119116.75166666666</v>
          </cell>
        </row>
        <row r="367">
          <cell r="Q367">
            <v>0</v>
          </cell>
          <cell r="S367">
            <v>0</v>
          </cell>
          <cell r="U367">
            <v>0</v>
          </cell>
          <cell r="V367">
            <v>0</v>
          </cell>
          <cell r="W367">
            <v>0</v>
          </cell>
          <cell r="Y367">
            <v>0</v>
          </cell>
          <cell r="AA367">
            <v>0</v>
          </cell>
          <cell r="AJ367">
            <v>0</v>
          </cell>
          <cell r="AN367">
            <v>0</v>
          </cell>
          <cell r="AR367">
            <v>0</v>
          </cell>
          <cell r="AV367">
            <v>0</v>
          </cell>
          <cell r="AZ367">
            <v>0</v>
          </cell>
        </row>
        <row r="368">
          <cell r="Q368">
            <v>0</v>
          </cell>
          <cell r="S368">
            <v>0</v>
          </cell>
          <cell r="U368">
            <v>0</v>
          </cell>
          <cell r="V368">
            <v>0</v>
          </cell>
          <cell r="W368">
            <v>0</v>
          </cell>
          <cell r="Y368">
            <v>0</v>
          </cell>
          <cell r="AA368">
            <v>0</v>
          </cell>
          <cell r="AJ368">
            <v>1608098.9270833333</v>
          </cell>
          <cell r="AN368">
            <v>994097.51041666663</v>
          </cell>
          <cell r="AR368">
            <v>438572.42708333331</v>
          </cell>
          <cell r="AV368">
            <v>0</v>
          </cell>
          <cell r="AZ368">
            <v>0</v>
          </cell>
        </row>
        <row r="369">
          <cell r="AV369">
            <v>0</v>
          </cell>
          <cell r="AZ369">
            <v>0</v>
          </cell>
        </row>
        <row r="370">
          <cell r="Q370">
            <v>0</v>
          </cell>
          <cell r="S370">
            <v>0</v>
          </cell>
          <cell r="U370">
            <v>0</v>
          </cell>
          <cell r="V370">
            <v>0</v>
          </cell>
          <cell r="W370">
            <v>0</v>
          </cell>
          <cell r="Y370">
            <v>0</v>
          </cell>
          <cell r="AA370">
            <v>0</v>
          </cell>
          <cell r="AJ370">
            <v>0</v>
          </cell>
          <cell r="AN370">
            <v>0</v>
          </cell>
          <cell r="AR370">
            <v>0</v>
          </cell>
          <cell r="AV370">
            <v>0</v>
          </cell>
          <cell r="AZ370">
            <v>0</v>
          </cell>
        </row>
        <row r="371">
          <cell r="Q371">
            <v>0</v>
          </cell>
          <cell r="S371">
            <v>0</v>
          </cell>
          <cell r="U371">
            <v>0</v>
          </cell>
          <cell r="V371">
            <v>0</v>
          </cell>
          <cell r="W371">
            <v>0</v>
          </cell>
          <cell r="Y371">
            <v>0</v>
          </cell>
          <cell r="AA371">
            <v>0</v>
          </cell>
          <cell r="AJ371">
            <v>0</v>
          </cell>
          <cell r="AN371">
            <v>0</v>
          </cell>
          <cell r="AR371">
            <v>0</v>
          </cell>
          <cell r="AV371">
            <v>0</v>
          </cell>
          <cell r="AZ371">
            <v>0</v>
          </cell>
        </row>
        <row r="372">
          <cell r="Q372">
            <v>116471.42</v>
          </cell>
          <cell r="S372">
            <v>915704.14</v>
          </cell>
          <cell r="U372">
            <v>-494530.81</v>
          </cell>
          <cell r="V372">
            <v>28577.25</v>
          </cell>
          <cell r="W372">
            <v>21960.18</v>
          </cell>
          <cell r="Y372">
            <v>256074.36</v>
          </cell>
          <cell r="AA372">
            <v>111408.01</v>
          </cell>
          <cell r="AJ372">
            <v>-57130.494583333326</v>
          </cell>
          <cell r="AN372">
            <v>3094.1874999999977</v>
          </cell>
          <cell r="AR372">
            <v>102326.71999999999</v>
          </cell>
          <cell r="AV372">
            <v>113282.93583333331</v>
          </cell>
          <cell r="AZ372">
            <v>69166.212916666671</v>
          </cell>
        </row>
        <row r="373">
          <cell r="Q373">
            <v>171460.75</v>
          </cell>
          <cell r="S373">
            <v>152363.79999999999</v>
          </cell>
          <cell r="U373">
            <v>122238.96</v>
          </cell>
          <cell r="V373">
            <v>105520.8</v>
          </cell>
          <cell r="W373">
            <v>90446.399999999994</v>
          </cell>
          <cell r="Y373">
            <v>60297.599999999999</v>
          </cell>
          <cell r="AA373">
            <v>30148.799999999999</v>
          </cell>
          <cell r="AJ373">
            <v>112656.42749999999</v>
          </cell>
          <cell r="AN373">
            <v>111529.27083333331</v>
          </cell>
          <cell r="AR373">
            <v>111263.02083333331</v>
          </cell>
          <cell r="AV373">
            <v>96934.584583333344</v>
          </cell>
          <cell r="AZ373">
            <v>97874.909999999989</v>
          </cell>
        </row>
        <row r="374">
          <cell r="Q374">
            <v>17049.98</v>
          </cell>
          <cell r="S374">
            <v>11366.64</v>
          </cell>
          <cell r="U374">
            <v>5683.3</v>
          </cell>
          <cell r="V374">
            <v>2841.63</v>
          </cell>
          <cell r="W374">
            <v>0</v>
          </cell>
          <cell r="Y374">
            <v>36695</v>
          </cell>
          <cell r="AA374">
            <v>29356</v>
          </cell>
          <cell r="AJ374">
            <v>20208.328333333331</v>
          </cell>
          <cell r="AN374">
            <v>18663.875</v>
          </cell>
          <cell r="AR374">
            <v>16732.926666666666</v>
          </cell>
          <cell r="AV374">
            <v>18940.486666666668</v>
          </cell>
          <cell r="AZ374">
            <v>18056.273333333334</v>
          </cell>
        </row>
        <row r="375">
          <cell r="Q375">
            <v>31881.65</v>
          </cell>
          <cell r="S375">
            <v>21254.43</v>
          </cell>
          <cell r="U375">
            <v>10627.21</v>
          </cell>
          <cell r="V375">
            <v>5313.6</v>
          </cell>
          <cell r="W375">
            <v>42387.83</v>
          </cell>
          <cell r="Y375">
            <v>0</v>
          </cell>
          <cell r="AA375">
            <v>0</v>
          </cell>
          <cell r="AJ375">
            <v>28867.612916666669</v>
          </cell>
          <cell r="AN375">
            <v>29185.149583333332</v>
          </cell>
          <cell r="AR375">
            <v>29153.057916666668</v>
          </cell>
          <cell r="AV375">
            <v>14983.434583333335</v>
          </cell>
          <cell r="AZ375">
            <v>9704.6354166666661</v>
          </cell>
        </row>
        <row r="376">
          <cell r="Q376">
            <v>29604.73</v>
          </cell>
          <cell r="S376">
            <v>19736.47</v>
          </cell>
          <cell r="U376">
            <v>9868.2099999999991</v>
          </cell>
          <cell r="V376">
            <v>4934.08</v>
          </cell>
          <cell r="W376">
            <v>0</v>
          </cell>
          <cell r="Y376">
            <v>52343.37</v>
          </cell>
          <cell r="AA376">
            <v>41874.69</v>
          </cell>
          <cell r="AJ376">
            <v>27118.649583333332</v>
          </cell>
          <cell r="AN376">
            <v>27100.817500000005</v>
          </cell>
          <cell r="AR376">
            <v>22303.614166666666</v>
          </cell>
          <cell r="AV376">
            <v>23104.180833333336</v>
          </cell>
          <cell r="AZ376">
            <v>23504.467500000002</v>
          </cell>
        </row>
        <row r="377">
          <cell r="Q377">
            <v>99854.720000000001</v>
          </cell>
          <cell r="S377">
            <v>81699.320000000007</v>
          </cell>
          <cell r="U377">
            <v>63543.92</v>
          </cell>
          <cell r="V377">
            <v>54466.22</v>
          </cell>
          <cell r="W377">
            <v>45388.52</v>
          </cell>
          <cell r="Y377">
            <v>27233.119999999999</v>
          </cell>
          <cell r="AA377">
            <v>9077.7199999999993</v>
          </cell>
          <cell r="AJ377">
            <v>48769.9375</v>
          </cell>
          <cell r="AN377">
            <v>49458.664166666676</v>
          </cell>
          <cell r="AR377">
            <v>49841.284166666672</v>
          </cell>
          <cell r="AV377">
            <v>50050.927083333336</v>
          </cell>
          <cell r="AZ377">
            <v>50859.670416666653</v>
          </cell>
        </row>
        <row r="378">
          <cell r="Q378">
            <v>188933.52</v>
          </cell>
          <cell r="S378">
            <v>195997.29</v>
          </cell>
          <cell r="U378">
            <v>195997.3</v>
          </cell>
          <cell r="V378">
            <v>195997.3</v>
          </cell>
          <cell r="W378">
            <v>240581.26</v>
          </cell>
          <cell r="Y378">
            <v>240581.26</v>
          </cell>
          <cell r="AA378">
            <v>309059.53999999998</v>
          </cell>
          <cell r="AJ378">
            <v>114088.72666666668</v>
          </cell>
          <cell r="AN378">
            <v>178538.18666666668</v>
          </cell>
          <cell r="AR378">
            <v>175957.76041666666</v>
          </cell>
          <cell r="AV378">
            <v>246167.37083333332</v>
          </cell>
          <cell r="AZ378">
            <v>313887.9208333334</v>
          </cell>
        </row>
        <row r="379">
          <cell r="Q379">
            <v>226710</v>
          </cell>
          <cell r="S379">
            <v>188925</v>
          </cell>
          <cell r="U379">
            <v>151140</v>
          </cell>
          <cell r="V379">
            <v>132247.5</v>
          </cell>
          <cell r="W379">
            <v>113355</v>
          </cell>
          <cell r="Y379">
            <v>75570</v>
          </cell>
          <cell r="AA379">
            <v>72700</v>
          </cell>
          <cell r="AJ379">
            <v>88704.75</v>
          </cell>
          <cell r="AN379">
            <v>107647.25</v>
          </cell>
          <cell r="AR379">
            <v>119012.75</v>
          </cell>
          <cell r="AV379">
            <v>120628.95833333333</v>
          </cell>
          <cell r="AZ379">
            <v>69817.333333333328</v>
          </cell>
        </row>
        <row r="380">
          <cell r="Q380">
            <v>796665.13</v>
          </cell>
          <cell r="S380">
            <v>830218.07</v>
          </cell>
          <cell r="U380">
            <v>830218.07</v>
          </cell>
          <cell r="V380">
            <v>830218.07</v>
          </cell>
          <cell r="W380">
            <v>1017161.26</v>
          </cell>
          <cell r="Y380">
            <v>1017161.26</v>
          </cell>
          <cell r="AA380">
            <v>303549.93</v>
          </cell>
          <cell r="AJ380">
            <v>174892.17708333334</v>
          </cell>
          <cell r="AN380">
            <v>447437.41625000001</v>
          </cell>
          <cell r="AR380">
            <v>745411.04625000001</v>
          </cell>
          <cell r="AV380">
            <v>750034.98375000001</v>
          </cell>
          <cell r="AZ380">
            <v>707667.84625000006</v>
          </cell>
        </row>
        <row r="381">
          <cell r="Q381">
            <v>0</v>
          </cell>
          <cell r="S381">
            <v>442534.2</v>
          </cell>
          <cell r="U381">
            <v>354027.36</v>
          </cell>
          <cell r="V381">
            <v>309773.94</v>
          </cell>
          <cell r="W381">
            <v>265520.52</v>
          </cell>
          <cell r="Y381">
            <v>177013.68</v>
          </cell>
          <cell r="AA381">
            <v>88506.84</v>
          </cell>
          <cell r="AJ381">
            <v>238236.1575</v>
          </cell>
          <cell r="AN381">
            <v>240893.12458333335</v>
          </cell>
          <cell r="AR381">
            <v>242768.63458333336</v>
          </cell>
          <cell r="AV381">
            <v>266941.22666666663</v>
          </cell>
          <cell r="AZ381">
            <v>298539.31</v>
          </cell>
        </row>
        <row r="382">
          <cell r="Q382">
            <v>0</v>
          </cell>
          <cell r="S382">
            <v>319515</v>
          </cell>
          <cell r="U382">
            <v>255612</v>
          </cell>
          <cell r="V382">
            <v>223660.5</v>
          </cell>
          <cell r="W382">
            <v>191709</v>
          </cell>
          <cell r="Y382">
            <v>127806</v>
          </cell>
          <cell r="AA382">
            <v>63903</v>
          </cell>
          <cell r="AJ382">
            <v>175506.71000000005</v>
          </cell>
          <cell r="AN382">
            <v>168565.00166666668</v>
          </cell>
          <cell r="AR382">
            <v>173867.48166666666</v>
          </cell>
          <cell r="AV382">
            <v>191778.91666666666</v>
          </cell>
          <cell r="AZ382">
            <v>214819.14333333334</v>
          </cell>
        </row>
        <row r="383">
          <cell r="S383">
            <v>6600000</v>
          </cell>
          <cell r="U383">
            <v>0</v>
          </cell>
          <cell r="V383">
            <v>0</v>
          </cell>
          <cell r="W383">
            <v>1750000</v>
          </cell>
          <cell r="Y383">
            <v>12250000</v>
          </cell>
          <cell r="AA383">
            <v>0</v>
          </cell>
          <cell r="AJ383">
            <v>0</v>
          </cell>
          <cell r="AN383">
            <v>1100000</v>
          </cell>
          <cell r="AR383">
            <v>1902083.3333333333</v>
          </cell>
          <cell r="AV383">
            <v>2412500</v>
          </cell>
          <cell r="AZ383">
            <v>1312500</v>
          </cell>
        </row>
        <row r="384">
          <cell r="Q384">
            <v>0</v>
          </cell>
          <cell r="S384">
            <v>26436.66</v>
          </cell>
          <cell r="U384">
            <v>13218.32</v>
          </cell>
          <cell r="V384">
            <v>6609.15</v>
          </cell>
          <cell r="W384">
            <v>0</v>
          </cell>
          <cell r="Y384">
            <v>26436.74</v>
          </cell>
          <cell r="AA384">
            <v>13218.36</v>
          </cell>
          <cell r="AJ384">
            <v>15594.591666666667</v>
          </cell>
          <cell r="AN384">
            <v>15996.864999999998</v>
          </cell>
          <cell r="AR384">
            <v>16275.371666666666</v>
          </cell>
          <cell r="AV384">
            <v>16522.933333333331</v>
          </cell>
          <cell r="AZ384">
            <v>16372.713333333335</v>
          </cell>
        </row>
        <row r="385">
          <cell r="Q385">
            <v>5545.8</v>
          </cell>
          <cell r="S385">
            <v>0</v>
          </cell>
          <cell r="U385">
            <v>30500</v>
          </cell>
          <cell r="V385">
            <v>27450</v>
          </cell>
          <cell r="W385">
            <v>24400</v>
          </cell>
          <cell r="Y385">
            <v>18300</v>
          </cell>
          <cell r="AA385">
            <v>12200</v>
          </cell>
          <cell r="AJ385">
            <v>12667.165000000001</v>
          </cell>
          <cell r="AN385">
            <v>15620.468333333332</v>
          </cell>
          <cell r="AR385">
            <v>16359.361666666666</v>
          </cell>
          <cell r="AV385">
            <v>16728.814999999999</v>
          </cell>
          <cell r="AZ385">
            <v>16856.333333333332</v>
          </cell>
        </row>
        <row r="386">
          <cell r="Q386">
            <v>0</v>
          </cell>
          <cell r="S386">
            <v>332832.09999999998</v>
          </cell>
          <cell r="U386">
            <v>283972.64</v>
          </cell>
          <cell r="V386">
            <v>248476.06</v>
          </cell>
          <cell r="W386">
            <v>212979.48</v>
          </cell>
          <cell r="Y386">
            <v>141986.32</v>
          </cell>
          <cell r="AA386">
            <v>70993.16</v>
          </cell>
          <cell r="AJ386">
            <v>148078.32916666669</v>
          </cell>
          <cell r="AN386">
            <v>150685.28041666668</v>
          </cell>
          <cell r="AR386">
            <v>157062.44375000001</v>
          </cell>
          <cell r="AV386">
            <v>159188.15583333332</v>
          </cell>
          <cell r="AZ386">
            <v>94657.546666666676</v>
          </cell>
        </row>
        <row r="387">
          <cell r="Q387">
            <v>0</v>
          </cell>
          <cell r="S387">
            <v>0</v>
          </cell>
          <cell r="U387">
            <v>0</v>
          </cell>
          <cell r="V387">
            <v>0</v>
          </cell>
          <cell r="W387">
            <v>0</v>
          </cell>
          <cell r="Y387">
            <v>0</v>
          </cell>
          <cell r="AA387">
            <v>0</v>
          </cell>
          <cell r="AJ387">
            <v>0</v>
          </cell>
          <cell r="AN387">
            <v>0</v>
          </cell>
          <cell r="AR387">
            <v>0</v>
          </cell>
          <cell r="AV387">
            <v>0</v>
          </cell>
          <cell r="AZ387">
            <v>0</v>
          </cell>
        </row>
        <row r="388">
          <cell r="S388">
            <v>221443.22</v>
          </cell>
          <cell r="U388">
            <v>208417.14</v>
          </cell>
          <cell r="V388">
            <v>201904.1</v>
          </cell>
          <cell r="W388">
            <v>195391.06</v>
          </cell>
          <cell r="Y388">
            <v>182364.98</v>
          </cell>
          <cell r="AA388">
            <v>169338.9</v>
          </cell>
          <cell r="AJ388">
            <v>0</v>
          </cell>
          <cell r="AN388">
            <v>64044.852500000001</v>
          </cell>
          <cell r="AR388">
            <v>129175.20583333333</v>
          </cell>
          <cell r="AV388">
            <v>185621.50583333333</v>
          </cell>
          <cell r="AZ388">
            <v>169338.9</v>
          </cell>
        </row>
        <row r="389">
          <cell r="Q389">
            <v>113293.62</v>
          </cell>
          <cell r="S389">
            <v>130582.71</v>
          </cell>
          <cell r="U389">
            <v>168832.31</v>
          </cell>
          <cell r="V389">
            <v>168848.53</v>
          </cell>
          <cell r="W389">
            <v>1313.82</v>
          </cell>
          <cell r="Y389">
            <v>30797.759999999998</v>
          </cell>
          <cell r="AA389">
            <v>108449.96</v>
          </cell>
          <cell r="AJ389">
            <v>23669.454999999998</v>
          </cell>
          <cell r="AN389">
            <v>70470.728750000009</v>
          </cell>
          <cell r="AR389">
            <v>93291.893333333355</v>
          </cell>
          <cell r="AV389">
            <v>104809.7375</v>
          </cell>
          <cell r="AZ389">
            <v>117630.96208333335</v>
          </cell>
        </row>
        <row r="390">
          <cell r="W390">
            <v>0</v>
          </cell>
          <cell r="Y390">
            <v>0</v>
          </cell>
          <cell r="AA390">
            <v>0</v>
          </cell>
          <cell r="AJ390">
            <v>0</v>
          </cell>
          <cell r="AN390">
            <v>0</v>
          </cell>
          <cell r="AR390">
            <v>0</v>
          </cell>
          <cell r="AV390">
            <v>0</v>
          </cell>
          <cell r="AZ390">
            <v>0</v>
          </cell>
        </row>
        <row r="391">
          <cell r="Q391">
            <v>245103.43</v>
          </cell>
          <cell r="S391">
            <v>282507.26</v>
          </cell>
          <cell r="U391">
            <v>365257.8</v>
          </cell>
          <cell r="V391">
            <v>365292.89</v>
          </cell>
          <cell r="W391">
            <v>2842.37</v>
          </cell>
          <cell r="Y391">
            <v>66628.95</v>
          </cell>
          <cell r="AA391">
            <v>234624.48</v>
          </cell>
          <cell r="AJ391">
            <v>51207.341249999998</v>
          </cell>
          <cell r="AN391">
            <v>152458.87583333332</v>
          </cell>
          <cell r="AR391">
            <v>201830.99125000005</v>
          </cell>
          <cell r="AV391">
            <v>226749.09791666674</v>
          </cell>
          <cell r="AZ391">
            <v>254486.98875000002</v>
          </cell>
        </row>
        <row r="392">
          <cell r="AR392">
            <v>0</v>
          </cell>
          <cell r="AV392">
            <v>11679.164583333333</v>
          </cell>
          <cell r="AZ392">
            <v>40096.54</v>
          </cell>
        </row>
        <row r="393">
          <cell r="Q393">
            <v>5342466.25</v>
          </cell>
          <cell r="S393">
            <v>5359256.57</v>
          </cell>
          <cell r="U393">
            <v>5396402.71</v>
          </cell>
          <cell r="V393">
            <v>5396418.46</v>
          </cell>
          <cell r="W393">
            <v>1275.92</v>
          </cell>
          <cell r="Y393">
            <v>29909.27</v>
          </cell>
          <cell r="AA393">
            <v>105321.29</v>
          </cell>
          <cell r="AJ393">
            <v>1549115.2529166667</v>
          </cell>
          <cell r="AN393">
            <v>3338713.3712499999</v>
          </cell>
          <cell r="AR393">
            <v>4014931.2979166671</v>
          </cell>
          <cell r="AV393">
            <v>2499988.226666667</v>
          </cell>
          <cell r="AZ393">
            <v>768292.56083333341</v>
          </cell>
        </row>
        <row r="394">
          <cell r="AV394">
            <v>0</v>
          </cell>
          <cell r="AZ394">
            <v>4976.7170833333339</v>
          </cell>
        </row>
        <row r="395">
          <cell r="Q395">
            <v>43022.06</v>
          </cell>
          <cell r="S395">
            <v>44788</v>
          </cell>
          <cell r="U395">
            <v>44788.01</v>
          </cell>
          <cell r="V395">
            <v>44788.01</v>
          </cell>
          <cell r="W395">
            <v>54656.99</v>
          </cell>
          <cell r="Y395">
            <v>54656.99</v>
          </cell>
          <cell r="AA395">
            <v>71776.56</v>
          </cell>
          <cell r="AJ395">
            <v>9252.3158333333322</v>
          </cell>
          <cell r="AN395">
            <v>23960.907916666667</v>
          </cell>
          <cell r="AR395">
            <v>40013.815833333334</v>
          </cell>
          <cell r="AV395">
            <v>56796.325833333336</v>
          </cell>
          <cell r="AZ395">
            <v>73963.29833333334</v>
          </cell>
        </row>
        <row r="396">
          <cell r="AV396">
            <v>0</v>
          </cell>
          <cell r="AZ396">
            <v>0</v>
          </cell>
        </row>
        <row r="397">
          <cell r="Q397">
            <v>40612.83</v>
          </cell>
          <cell r="S397">
            <v>44888.18</v>
          </cell>
          <cell r="U397">
            <v>0</v>
          </cell>
          <cell r="V397">
            <v>0</v>
          </cell>
          <cell r="W397">
            <v>0</v>
          </cell>
          <cell r="Y397">
            <v>0</v>
          </cell>
          <cell r="AA397">
            <v>29578.9</v>
          </cell>
          <cell r="AJ397">
            <v>1692.2012500000001</v>
          </cell>
          <cell r="AN397">
            <v>10865.765833333333</v>
          </cell>
          <cell r="AR397">
            <v>10865.765833333333</v>
          </cell>
          <cell r="AV397">
            <v>18458.881666666668</v>
          </cell>
          <cell r="AZ397">
            <v>24990.971250000002</v>
          </cell>
        </row>
        <row r="398">
          <cell r="Q398">
            <v>356732.58</v>
          </cell>
          <cell r="S398">
            <v>375845.91</v>
          </cell>
          <cell r="U398">
            <v>0</v>
          </cell>
          <cell r="V398">
            <v>0</v>
          </cell>
          <cell r="W398">
            <v>0</v>
          </cell>
          <cell r="Y398">
            <v>0</v>
          </cell>
          <cell r="AA398">
            <v>132595.10999999999</v>
          </cell>
          <cell r="AJ398">
            <v>14863.8575</v>
          </cell>
          <cell r="AN398">
            <v>92368.7</v>
          </cell>
          <cell r="AR398">
            <v>92368.7</v>
          </cell>
          <cell r="AV398">
            <v>119064.09749999999</v>
          </cell>
          <cell r="AZ398">
            <v>111602.43249999998</v>
          </cell>
        </row>
        <row r="399">
          <cell r="Q399">
            <v>0</v>
          </cell>
          <cell r="S399">
            <v>0</v>
          </cell>
          <cell r="U399">
            <v>0</v>
          </cell>
          <cell r="V399">
            <v>0</v>
          </cell>
          <cell r="W399">
            <v>0</v>
          </cell>
          <cell r="Y399">
            <v>0</v>
          </cell>
          <cell r="AA399">
            <v>0</v>
          </cell>
          <cell r="AJ399">
            <v>0</v>
          </cell>
          <cell r="AN399">
            <v>0</v>
          </cell>
          <cell r="AR399">
            <v>0</v>
          </cell>
          <cell r="AV399">
            <v>0</v>
          </cell>
          <cell r="AZ399">
            <v>0</v>
          </cell>
        </row>
        <row r="400">
          <cell r="Q400">
            <v>499584.48</v>
          </cell>
          <cell r="S400">
            <v>501344.92</v>
          </cell>
          <cell r="U400">
            <v>509285.32</v>
          </cell>
          <cell r="V400">
            <v>509285.32</v>
          </cell>
          <cell r="W400">
            <v>508576.64</v>
          </cell>
          <cell r="Y400">
            <v>508576.64</v>
          </cell>
          <cell r="AA400">
            <v>520816.19</v>
          </cell>
          <cell r="AJ400">
            <v>20816.02</v>
          </cell>
          <cell r="AN400">
            <v>188850.19166666665</v>
          </cell>
          <cell r="AR400">
            <v>358464.3233333333</v>
          </cell>
          <cell r="AV400">
            <v>510996.84875000006</v>
          </cell>
          <cell r="AZ400">
            <v>518883.57250000007</v>
          </cell>
        </row>
        <row r="401">
          <cell r="Q401">
            <v>426683.81</v>
          </cell>
          <cell r="S401">
            <v>450391.61</v>
          </cell>
          <cell r="U401">
            <v>572999.71</v>
          </cell>
          <cell r="V401">
            <v>572999.71</v>
          </cell>
          <cell r="W401">
            <v>610805.06999999995</v>
          </cell>
          <cell r="Y401">
            <v>610252.66</v>
          </cell>
          <cell r="AA401">
            <v>859822.73</v>
          </cell>
          <cell r="AJ401">
            <v>17778.492083333334</v>
          </cell>
          <cell r="AN401">
            <v>182247.21624999997</v>
          </cell>
          <cell r="AR401">
            <v>381054.185</v>
          </cell>
          <cell r="AV401">
            <v>648125.07208333339</v>
          </cell>
          <cell r="AZ401">
            <v>897279.97541666648</v>
          </cell>
        </row>
        <row r="402">
          <cell r="Q402">
            <v>511455.46</v>
          </cell>
          <cell r="S402">
            <v>504984.54</v>
          </cell>
          <cell r="U402">
            <v>642454.23</v>
          </cell>
          <cell r="V402">
            <v>642454.23</v>
          </cell>
          <cell r="W402">
            <v>642454.23</v>
          </cell>
          <cell r="Y402">
            <v>684222.69</v>
          </cell>
          <cell r="AA402">
            <v>964043.68</v>
          </cell>
          <cell r="AJ402">
            <v>21310.644166666669</v>
          </cell>
          <cell r="AN402">
            <v>207092.15708333332</v>
          </cell>
          <cell r="AR402">
            <v>422983.91958333325</v>
          </cell>
          <cell r="AV402">
            <v>721049.85624999984</v>
          </cell>
          <cell r="AZ402">
            <v>955499.45083333331</v>
          </cell>
        </row>
        <row r="403">
          <cell r="Q403">
            <v>426683.8</v>
          </cell>
          <cell r="S403">
            <v>0</v>
          </cell>
          <cell r="U403">
            <v>0</v>
          </cell>
          <cell r="V403">
            <v>0</v>
          </cell>
          <cell r="W403">
            <v>0</v>
          </cell>
          <cell r="Y403">
            <v>0</v>
          </cell>
          <cell r="AA403">
            <v>0</v>
          </cell>
          <cell r="AJ403">
            <v>17778.491666666665</v>
          </cell>
          <cell r="AN403">
            <v>35556.98333333333</v>
          </cell>
          <cell r="AR403">
            <v>35556.98333333333</v>
          </cell>
          <cell r="AV403">
            <v>17778.491666666665</v>
          </cell>
          <cell r="AZ403">
            <v>0</v>
          </cell>
        </row>
        <row r="404">
          <cell r="Q404">
            <v>0</v>
          </cell>
          <cell r="S404">
            <v>0</v>
          </cell>
          <cell r="U404">
            <v>0</v>
          </cell>
          <cell r="V404">
            <v>0</v>
          </cell>
          <cell r="W404">
            <v>0</v>
          </cell>
          <cell r="Y404">
            <v>0</v>
          </cell>
          <cell r="AA404">
            <v>0</v>
          </cell>
          <cell r="AJ404">
            <v>0</v>
          </cell>
          <cell r="AN404">
            <v>0</v>
          </cell>
          <cell r="AR404">
            <v>0</v>
          </cell>
          <cell r="AV404">
            <v>0</v>
          </cell>
          <cell r="AZ404">
            <v>0</v>
          </cell>
        </row>
        <row r="405">
          <cell r="Q405">
            <v>0</v>
          </cell>
          <cell r="S405">
            <v>0</v>
          </cell>
          <cell r="U405">
            <v>0</v>
          </cell>
          <cell r="V405">
            <v>0</v>
          </cell>
          <cell r="W405">
            <v>0</v>
          </cell>
          <cell r="Y405">
            <v>0</v>
          </cell>
          <cell r="AA405">
            <v>0</v>
          </cell>
          <cell r="AJ405">
            <v>0</v>
          </cell>
          <cell r="AN405">
            <v>0</v>
          </cell>
          <cell r="AR405">
            <v>0</v>
          </cell>
          <cell r="AV405">
            <v>0</v>
          </cell>
          <cell r="AZ405">
            <v>0</v>
          </cell>
        </row>
        <row r="406">
          <cell r="Q406">
            <v>0</v>
          </cell>
          <cell r="S406">
            <v>0</v>
          </cell>
          <cell r="U406">
            <v>0</v>
          </cell>
          <cell r="V406">
            <v>0</v>
          </cell>
          <cell r="W406">
            <v>0</v>
          </cell>
          <cell r="Y406">
            <v>0</v>
          </cell>
          <cell r="AA406">
            <v>0</v>
          </cell>
          <cell r="AJ406">
            <v>0</v>
          </cell>
          <cell r="AN406">
            <v>0</v>
          </cell>
          <cell r="AR406">
            <v>0</v>
          </cell>
          <cell r="AV406">
            <v>0</v>
          </cell>
          <cell r="AZ406">
            <v>0</v>
          </cell>
        </row>
        <row r="407">
          <cell r="Q407">
            <v>442116</v>
          </cell>
          <cell r="S407">
            <v>0</v>
          </cell>
          <cell r="U407">
            <v>0</v>
          </cell>
          <cell r="V407">
            <v>0</v>
          </cell>
          <cell r="W407">
            <v>0</v>
          </cell>
          <cell r="Y407">
            <v>0</v>
          </cell>
          <cell r="AA407">
            <v>0</v>
          </cell>
          <cell r="AJ407">
            <v>18421.5</v>
          </cell>
          <cell r="AN407">
            <v>36843</v>
          </cell>
          <cell r="AR407">
            <v>36843</v>
          </cell>
          <cell r="AV407">
            <v>18421.5</v>
          </cell>
          <cell r="AZ407">
            <v>0</v>
          </cell>
        </row>
        <row r="408">
          <cell r="Q408">
            <v>932549.76</v>
          </cell>
          <cell r="S408">
            <v>208089.45</v>
          </cell>
          <cell r="U408">
            <v>0</v>
          </cell>
          <cell r="V408">
            <v>0</v>
          </cell>
          <cell r="W408">
            <v>0</v>
          </cell>
          <cell r="Y408">
            <v>0</v>
          </cell>
          <cell r="AA408">
            <v>0</v>
          </cell>
          <cell r="AJ408">
            <v>38856.239999999998</v>
          </cell>
          <cell r="AN408">
            <v>112394.05499999999</v>
          </cell>
          <cell r="AR408">
            <v>112394.05499999999</v>
          </cell>
          <cell r="AV408">
            <v>73537.815000000002</v>
          </cell>
          <cell r="AZ408">
            <v>0</v>
          </cell>
        </row>
        <row r="409">
          <cell r="S409">
            <v>61279.44</v>
          </cell>
          <cell r="U409">
            <v>339331.63</v>
          </cell>
          <cell r="V409">
            <v>308483.3</v>
          </cell>
          <cell r="W409">
            <v>277634.96999999997</v>
          </cell>
          <cell r="Y409">
            <v>215938.31</v>
          </cell>
          <cell r="AA409">
            <v>154241.65</v>
          </cell>
          <cell r="AJ409">
            <v>0</v>
          </cell>
          <cell r="AN409">
            <v>29458.677083333332</v>
          </cell>
          <cell r="AR409">
            <v>122003.66708333335</v>
          </cell>
          <cell r="AV409">
            <v>173417.55041666669</v>
          </cell>
          <cell r="AZ409">
            <v>167330.26458333331</v>
          </cell>
        </row>
        <row r="410">
          <cell r="S410">
            <v>0</v>
          </cell>
          <cell r="U410">
            <v>0</v>
          </cell>
          <cell r="V410">
            <v>0</v>
          </cell>
          <cell r="W410">
            <v>0</v>
          </cell>
          <cell r="Y410">
            <v>0</v>
          </cell>
          <cell r="AA410">
            <v>0</v>
          </cell>
          <cell r="AJ410">
            <v>0</v>
          </cell>
          <cell r="AN410">
            <v>35031.666666666664</v>
          </cell>
          <cell r="AR410">
            <v>35031.666666666664</v>
          </cell>
          <cell r="AV410">
            <v>35031.666666666664</v>
          </cell>
          <cell r="AZ410">
            <v>0</v>
          </cell>
        </row>
        <row r="411">
          <cell r="U411">
            <v>0</v>
          </cell>
          <cell r="V411">
            <v>0</v>
          </cell>
          <cell r="W411">
            <v>0</v>
          </cell>
          <cell r="Y411">
            <v>0</v>
          </cell>
          <cell r="AA411">
            <v>0</v>
          </cell>
          <cell r="AJ411">
            <v>0</v>
          </cell>
          <cell r="AN411">
            <v>0</v>
          </cell>
          <cell r="AR411">
            <v>0</v>
          </cell>
          <cell r="AV411">
            <v>0</v>
          </cell>
          <cell r="AZ411">
            <v>0</v>
          </cell>
        </row>
        <row r="412">
          <cell r="U412">
            <v>62092.4</v>
          </cell>
          <cell r="V412">
            <v>62092.4</v>
          </cell>
          <cell r="W412">
            <v>60371.34</v>
          </cell>
          <cell r="Y412">
            <v>60371.34</v>
          </cell>
          <cell r="AA412">
            <v>60371.34</v>
          </cell>
          <cell r="AJ412">
            <v>0</v>
          </cell>
          <cell r="AN412">
            <v>7761.55</v>
          </cell>
          <cell r="AR412">
            <v>28100.462499999998</v>
          </cell>
          <cell r="AV412">
            <v>48224.242499999993</v>
          </cell>
          <cell r="AZ412">
            <v>60586.472499999982</v>
          </cell>
        </row>
        <row r="413">
          <cell r="U413">
            <v>453926.54</v>
          </cell>
          <cell r="V413">
            <v>453926.54</v>
          </cell>
          <cell r="W413">
            <v>446232.38</v>
          </cell>
          <cell r="Y413">
            <v>446232.38</v>
          </cell>
          <cell r="AA413">
            <v>446232.38</v>
          </cell>
          <cell r="AJ413">
            <v>0</v>
          </cell>
          <cell r="AN413">
            <v>56740.817499999997</v>
          </cell>
          <cell r="AR413">
            <v>206446.71416666664</v>
          </cell>
          <cell r="AV413">
            <v>355190.84083333332</v>
          </cell>
          <cell r="AZ413">
            <v>447194.14999999991</v>
          </cell>
        </row>
        <row r="414">
          <cell r="U414">
            <v>6600000</v>
          </cell>
          <cell r="V414">
            <v>6600000</v>
          </cell>
          <cell r="W414">
            <v>6600000</v>
          </cell>
          <cell r="Y414">
            <v>6600000</v>
          </cell>
          <cell r="AA414">
            <v>37700000</v>
          </cell>
          <cell r="AJ414">
            <v>0</v>
          </cell>
          <cell r="AN414">
            <v>275000</v>
          </cell>
          <cell r="AR414">
            <v>2475000</v>
          </cell>
          <cell r="AV414">
            <v>13766666.666666666</v>
          </cell>
          <cell r="AZ414">
            <v>26225000</v>
          </cell>
        </row>
        <row r="415">
          <cell r="Y415">
            <v>0</v>
          </cell>
          <cell r="AA415">
            <v>47432.38</v>
          </cell>
          <cell r="AR415">
            <v>0</v>
          </cell>
          <cell r="AV415">
            <v>14048.4125</v>
          </cell>
          <cell r="AZ415">
            <v>27485.8325</v>
          </cell>
        </row>
        <row r="416">
          <cell r="AV416">
            <v>0</v>
          </cell>
          <cell r="AZ416">
            <v>7812.5</v>
          </cell>
        </row>
        <row r="417">
          <cell r="AR417">
            <v>0</v>
          </cell>
          <cell r="AV417">
            <v>1723.5929166666667</v>
          </cell>
          <cell r="AZ417">
            <v>10341.557500000001</v>
          </cell>
        </row>
        <row r="418">
          <cell r="Q418">
            <v>5850</v>
          </cell>
          <cell r="S418">
            <v>-828140.4</v>
          </cell>
          <cell r="U418">
            <v>4675</v>
          </cell>
          <cell r="V418">
            <v>8314.0400000000009</v>
          </cell>
          <cell r="W418">
            <v>6442</v>
          </cell>
          <cell r="Y418">
            <v>2707.56</v>
          </cell>
          <cell r="AA418">
            <v>3766.01</v>
          </cell>
          <cell r="AJ418">
            <v>199627.72166666668</v>
          </cell>
          <cell r="AN418">
            <v>131541.36916666667</v>
          </cell>
          <cell r="AR418">
            <v>-63593.492499999993</v>
          </cell>
          <cell r="AV418">
            <v>-64617.43499999999</v>
          </cell>
          <cell r="AZ418">
            <v>4439.3658333333333</v>
          </cell>
        </row>
        <row r="419">
          <cell r="Q419">
            <v>730125.58</v>
          </cell>
          <cell r="S419">
            <v>1216875.96</v>
          </cell>
          <cell r="U419">
            <v>243375.18</v>
          </cell>
          <cell r="V419">
            <v>1216875.95</v>
          </cell>
          <cell r="W419">
            <v>730125.57</v>
          </cell>
          <cell r="Y419">
            <v>1216875.97</v>
          </cell>
          <cell r="AA419">
            <v>243375.19</v>
          </cell>
          <cell r="AJ419">
            <v>835646.06583333341</v>
          </cell>
          <cell r="AN419">
            <v>838832.09916666674</v>
          </cell>
          <cell r="AR419">
            <v>852936.44625000004</v>
          </cell>
          <cell r="AV419">
            <v>857272.3041666667</v>
          </cell>
          <cell r="AZ419">
            <v>858744.72375</v>
          </cell>
        </row>
        <row r="420">
          <cell r="Q420">
            <v>0</v>
          </cell>
          <cell r="S420">
            <v>0</v>
          </cell>
          <cell r="U420">
            <v>0</v>
          </cell>
          <cell r="V420">
            <v>0</v>
          </cell>
          <cell r="W420">
            <v>0</v>
          </cell>
          <cell r="Y420">
            <v>0</v>
          </cell>
          <cell r="AA420">
            <v>0</v>
          </cell>
          <cell r="AJ420">
            <v>1062.875</v>
          </cell>
          <cell r="AN420">
            <v>0</v>
          </cell>
          <cell r="AR420">
            <v>0</v>
          </cell>
          <cell r="AV420">
            <v>0</v>
          </cell>
          <cell r="AZ420">
            <v>0</v>
          </cell>
        </row>
        <row r="421">
          <cell r="S421">
            <v>0</v>
          </cell>
          <cell r="AV421">
            <v>0</v>
          </cell>
          <cell r="AZ421">
            <v>0</v>
          </cell>
        </row>
        <row r="422">
          <cell r="AV422">
            <v>0</v>
          </cell>
          <cell r="AZ422">
            <v>0</v>
          </cell>
        </row>
        <row r="423">
          <cell r="Q423">
            <v>5000000</v>
          </cell>
          <cell r="S423">
            <v>5000000</v>
          </cell>
          <cell r="U423">
            <v>5000000</v>
          </cell>
          <cell r="V423">
            <v>5000000</v>
          </cell>
          <cell r="W423">
            <v>5000000</v>
          </cell>
          <cell r="Y423">
            <v>5000000</v>
          </cell>
          <cell r="AA423">
            <v>5000000</v>
          </cell>
          <cell r="AJ423">
            <v>5000000</v>
          </cell>
          <cell r="AN423">
            <v>5000000</v>
          </cell>
          <cell r="AR423">
            <v>5000000</v>
          </cell>
          <cell r="AV423">
            <v>5000000</v>
          </cell>
          <cell r="AZ423">
            <v>5000000</v>
          </cell>
        </row>
        <row r="424">
          <cell r="Q424">
            <v>0</v>
          </cell>
          <cell r="S424">
            <v>0</v>
          </cell>
          <cell r="U424">
            <v>0</v>
          </cell>
          <cell r="V424">
            <v>0</v>
          </cell>
          <cell r="W424">
            <v>0</v>
          </cell>
          <cell r="Y424">
            <v>0</v>
          </cell>
          <cell r="AA424">
            <v>0</v>
          </cell>
          <cell r="AJ424">
            <v>0</v>
          </cell>
          <cell r="AN424">
            <v>0</v>
          </cell>
          <cell r="AR424">
            <v>0</v>
          </cell>
          <cell r="AV424">
            <v>0</v>
          </cell>
          <cell r="AZ424">
            <v>0</v>
          </cell>
        </row>
        <row r="425">
          <cell r="Q425">
            <v>0</v>
          </cell>
          <cell r="S425">
            <v>0</v>
          </cell>
          <cell r="U425">
            <v>0</v>
          </cell>
          <cell r="V425">
            <v>0</v>
          </cell>
          <cell r="W425">
            <v>0</v>
          </cell>
          <cell r="Y425">
            <v>0</v>
          </cell>
          <cell r="AA425">
            <v>0</v>
          </cell>
          <cell r="AJ425">
            <v>0</v>
          </cell>
          <cell r="AN425">
            <v>0</v>
          </cell>
          <cell r="AR425">
            <v>0</v>
          </cell>
          <cell r="AV425">
            <v>0</v>
          </cell>
          <cell r="AZ425">
            <v>0</v>
          </cell>
        </row>
        <row r="426">
          <cell r="Q426">
            <v>0</v>
          </cell>
          <cell r="S426">
            <v>0</v>
          </cell>
          <cell r="U426">
            <v>0</v>
          </cell>
          <cell r="V426">
            <v>0</v>
          </cell>
          <cell r="W426">
            <v>0</v>
          </cell>
          <cell r="Y426">
            <v>0</v>
          </cell>
          <cell r="AA426">
            <v>0</v>
          </cell>
          <cell r="AJ426">
            <v>0</v>
          </cell>
          <cell r="AN426">
            <v>0</v>
          </cell>
          <cell r="AR426">
            <v>0</v>
          </cell>
          <cell r="AV426">
            <v>0</v>
          </cell>
          <cell r="AZ426">
            <v>0</v>
          </cell>
        </row>
        <row r="427">
          <cell r="Q427">
            <v>100.76</v>
          </cell>
          <cell r="S427">
            <v>201.52</v>
          </cell>
          <cell r="U427">
            <v>302.27999999999997</v>
          </cell>
          <cell r="V427">
            <v>352.66</v>
          </cell>
          <cell r="W427">
            <v>403.04</v>
          </cell>
          <cell r="Y427">
            <v>503.8</v>
          </cell>
          <cell r="AA427">
            <v>0</v>
          </cell>
          <cell r="AJ427">
            <v>458.63666666666671</v>
          </cell>
          <cell r="AN427">
            <v>413.25</v>
          </cell>
          <cell r="AR427">
            <v>322.47666666666669</v>
          </cell>
          <cell r="AV427">
            <v>270.96166666666664</v>
          </cell>
          <cell r="AZ427">
            <v>221.93499999999997</v>
          </cell>
        </row>
        <row r="428">
          <cell r="Q428">
            <v>0</v>
          </cell>
          <cell r="S428">
            <v>0</v>
          </cell>
          <cell r="U428">
            <v>0</v>
          </cell>
          <cell r="V428">
            <v>0</v>
          </cell>
          <cell r="W428">
            <v>0</v>
          </cell>
          <cell r="Y428">
            <v>0</v>
          </cell>
          <cell r="AA428">
            <v>0</v>
          </cell>
          <cell r="AJ428">
            <v>0</v>
          </cell>
          <cell r="AN428">
            <v>0</v>
          </cell>
          <cell r="AR428">
            <v>0</v>
          </cell>
          <cell r="AV428">
            <v>0</v>
          </cell>
          <cell r="AZ428">
            <v>0</v>
          </cell>
        </row>
        <row r="429">
          <cell r="Q429">
            <v>132661445</v>
          </cell>
          <cell r="S429">
            <v>101646581</v>
          </cell>
          <cell r="U429">
            <v>81894878</v>
          </cell>
          <cell r="V429">
            <v>73801102</v>
          </cell>
          <cell r="W429">
            <v>68264911</v>
          </cell>
          <cell r="Y429">
            <v>78237663</v>
          </cell>
          <cell r="AA429">
            <v>95467499</v>
          </cell>
          <cell r="AJ429">
            <v>97081877.041666672</v>
          </cell>
          <cell r="AN429">
            <v>95528163.208333328</v>
          </cell>
          <cell r="AR429">
            <v>93345075</v>
          </cell>
          <cell r="AV429">
            <v>93084806.875</v>
          </cell>
          <cell r="AZ429">
            <v>92366100.041666672</v>
          </cell>
        </row>
        <row r="430">
          <cell r="Q430">
            <v>115220570.33</v>
          </cell>
          <cell r="S430">
            <v>75836841.5</v>
          </cell>
          <cell r="U430">
            <v>45281502.93</v>
          </cell>
          <cell r="V430">
            <v>26359909.510000002</v>
          </cell>
          <cell r="W430">
            <v>15056369.640000001</v>
          </cell>
          <cell r="Y430">
            <v>20421400.59</v>
          </cell>
          <cell r="AA430">
            <v>39897035.509999998</v>
          </cell>
          <cell r="AJ430">
            <v>53980857.262083344</v>
          </cell>
          <cell r="AN430">
            <v>55344473.532916658</v>
          </cell>
          <cell r="AR430">
            <v>53027721.373750001</v>
          </cell>
          <cell r="AV430">
            <v>48716687.593749993</v>
          </cell>
          <cell r="AZ430">
            <v>37003742.396250002</v>
          </cell>
        </row>
        <row r="431">
          <cell r="Q431">
            <v>766584.41</v>
          </cell>
          <cell r="S431">
            <v>787997.85</v>
          </cell>
          <cell r="U431">
            <v>831453.45</v>
          </cell>
          <cell r="V431">
            <v>723764.64</v>
          </cell>
          <cell r="W431">
            <v>762802</v>
          </cell>
          <cell r="Y431">
            <v>838740.78</v>
          </cell>
          <cell r="AA431">
            <v>893908.45</v>
          </cell>
          <cell r="AJ431">
            <v>614630.83791666653</v>
          </cell>
          <cell r="AN431">
            <v>677769.84500000009</v>
          </cell>
          <cell r="AR431">
            <v>771086.58166666655</v>
          </cell>
          <cell r="AV431">
            <v>805870.18958333333</v>
          </cell>
          <cell r="AZ431">
            <v>839264.91624999989</v>
          </cell>
        </row>
        <row r="432">
          <cell r="Q432">
            <v>-133428029.41</v>
          </cell>
          <cell r="S432">
            <v>0</v>
          </cell>
          <cell r="U432">
            <v>0</v>
          </cell>
          <cell r="V432">
            <v>0</v>
          </cell>
          <cell r="W432">
            <v>0</v>
          </cell>
          <cell r="Y432">
            <v>0</v>
          </cell>
          <cell r="AA432">
            <v>0</v>
          </cell>
          <cell r="AJ432">
            <v>-97696507.880416676</v>
          </cell>
          <cell r="AN432">
            <v>-75947528.892916664</v>
          </cell>
          <cell r="AR432">
            <v>-48575241.372499995</v>
          </cell>
          <cell r="AV432">
            <v>-15831249.435416667</v>
          </cell>
          <cell r="AZ432">
            <v>0</v>
          </cell>
        </row>
        <row r="433">
          <cell r="Q433">
            <v>-115220570.33</v>
          </cell>
          <cell r="S433">
            <v>0</v>
          </cell>
          <cell r="U433">
            <v>0</v>
          </cell>
          <cell r="V433">
            <v>0</v>
          </cell>
          <cell r="W433">
            <v>0</v>
          </cell>
          <cell r="Y433">
            <v>0</v>
          </cell>
          <cell r="AA433">
            <v>0</v>
          </cell>
          <cell r="AJ433">
            <v>-53980857.262916677</v>
          </cell>
          <cell r="AN433">
            <v>-41112917.934583329</v>
          </cell>
          <cell r="AR433">
            <v>-31678300.016666666</v>
          </cell>
          <cell r="AV433">
            <v>-13399256.140416667</v>
          </cell>
          <cell r="AZ433">
            <v>0</v>
          </cell>
        </row>
        <row r="434">
          <cell r="Q434">
            <v>0</v>
          </cell>
          <cell r="S434">
            <v>0</v>
          </cell>
          <cell r="U434">
            <v>0</v>
          </cell>
          <cell r="V434">
            <v>0</v>
          </cell>
          <cell r="W434">
            <v>0</v>
          </cell>
          <cell r="Y434">
            <v>12622431.779999999</v>
          </cell>
          <cell r="AA434">
            <v>19968796.039999999</v>
          </cell>
          <cell r="AJ434">
            <v>3747043.574583333</v>
          </cell>
          <cell r="AN434">
            <v>3746303.39</v>
          </cell>
          <cell r="AR434">
            <v>4301828.1062500002</v>
          </cell>
          <cell r="AV434">
            <v>5711016.2616666667</v>
          </cell>
          <cell r="AZ434">
            <v>5711016.2616666667</v>
          </cell>
        </row>
        <row r="435">
          <cell r="Q435">
            <v>362363</v>
          </cell>
          <cell r="S435">
            <v>525276.41</v>
          </cell>
          <cell r="U435">
            <v>1575412.62</v>
          </cell>
          <cell r="V435">
            <v>1414871.28</v>
          </cell>
          <cell r="W435">
            <v>1022570.04</v>
          </cell>
          <cell r="Y435">
            <v>1361970.13</v>
          </cell>
          <cell r="AA435">
            <v>2126896.8199999998</v>
          </cell>
          <cell r="AJ435">
            <v>1366701.1666666667</v>
          </cell>
          <cell r="AN435">
            <v>1485253.0225</v>
          </cell>
          <cell r="AR435">
            <v>1226780.6912500001</v>
          </cell>
          <cell r="AV435">
            <v>1575379.45</v>
          </cell>
          <cell r="AZ435">
            <v>2262848.1133333333</v>
          </cell>
        </row>
        <row r="436">
          <cell r="Q436">
            <v>15232210</v>
          </cell>
          <cell r="S436">
            <v>20066360.510000002</v>
          </cell>
          <cell r="U436">
            <v>15334724.880000001</v>
          </cell>
          <cell r="V436">
            <v>14228220.380000001</v>
          </cell>
          <cell r="W436">
            <v>12742443.26</v>
          </cell>
          <cell r="Y436">
            <v>11097815.6</v>
          </cell>
          <cell r="AA436">
            <v>10309995.810000001</v>
          </cell>
          <cell r="AJ436">
            <v>44283470.583333336</v>
          </cell>
          <cell r="AN436">
            <v>48694433.054166675</v>
          </cell>
          <cell r="AR436">
            <v>19985297.645</v>
          </cell>
          <cell r="AV436">
            <v>14303490.204583332</v>
          </cell>
          <cell r="AZ436">
            <v>11566074.338333333</v>
          </cell>
        </row>
        <row r="437">
          <cell r="Q437">
            <v>119425</v>
          </cell>
          <cell r="S437">
            <v>587779.69999999995</v>
          </cell>
          <cell r="U437">
            <v>1060891.1200000001</v>
          </cell>
          <cell r="V437">
            <v>3021956.98</v>
          </cell>
          <cell r="W437">
            <v>2726493.55</v>
          </cell>
          <cell r="Y437">
            <v>1582289.27</v>
          </cell>
          <cell r="AA437">
            <v>3760301.3</v>
          </cell>
          <cell r="AJ437">
            <v>4976.041666666667</v>
          </cell>
          <cell r="AN437">
            <v>198476.01333333334</v>
          </cell>
          <cell r="AR437">
            <v>1010488.5845833332</v>
          </cell>
          <cell r="AV437">
            <v>2139101.0833333335</v>
          </cell>
          <cell r="AZ437">
            <v>2125249.9099999997</v>
          </cell>
        </row>
        <row r="438">
          <cell r="Q438">
            <v>6188358</v>
          </cell>
          <cell r="S438">
            <v>8631900.4399999995</v>
          </cell>
          <cell r="U438">
            <v>8219332.4699999997</v>
          </cell>
          <cell r="V438">
            <v>8768871.0299999993</v>
          </cell>
          <cell r="W438">
            <v>7230120.8499999996</v>
          </cell>
          <cell r="Y438">
            <v>3689061.72</v>
          </cell>
          <cell r="AA438">
            <v>5250944.76</v>
          </cell>
          <cell r="AJ438">
            <v>17595008.166666668</v>
          </cell>
          <cell r="AN438">
            <v>19709997.197083335</v>
          </cell>
          <cell r="AR438">
            <v>8585359.2383333333</v>
          </cell>
          <cell r="AV438">
            <v>7010318.9354166659</v>
          </cell>
          <cell r="AZ438">
            <v>4751452.0374999996</v>
          </cell>
        </row>
        <row r="439">
          <cell r="Q439">
            <v>0</v>
          </cell>
          <cell r="S439">
            <v>0</v>
          </cell>
          <cell r="U439">
            <v>0</v>
          </cell>
          <cell r="V439">
            <v>0</v>
          </cell>
          <cell r="W439">
            <v>0</v>
          </cell>
          <cell r="Y439">
            <v>0</v>
          </cell>
          <cell r="AA439">
            <v>0</v>
          </cell>
          <cell r="AJ439">
            <v>0</v>
          </cell>
          <cell r="AN439">
            <v>0</v>
          </cell>
          <cell r="AR439">
            <v>0</v>
          </cell>
          <cell r="AV439">
            <v>0</v>
          </cell>
          <cell r="AZ439">
            <v>0</v>
          </cell>
        </row>
        <row r="440">
          <cell r="Q440">
            <v>-28332</v>
          </cell>
          <cell r="S440">
            <v>-28332</v>
          </cell>
          <cell r="U440">
            <v>0</v>
          </cell>
          <cell r="V440">
            <v>0</v>
          </cell>
          <cell r="W440">
            <v>0</v>
          </cell>
          <cell r="Y440">
            <v>0</v>
          </cell>
          <cell r="AA440">
            <v>0</v>
          </cell>
          <cell r="AJ440">
            <v>-39308.25</v>
          </cell>
          <cell r="AN440">
            <v>-37713.875</v>
          </cell>
          <cell r="AR440">
            <v>-8448.875</v>
          </cell>
          <cell r="AV440">
            <v>-5902.5</v>
          </cell>
          <cell r="AZ440">
            <v>0</v>
          </cell>
        </row>
        <row r="441">
          <cell r="Q441">
            <v>-12159</v>
          </cell>
          <cell r="S441">
            <v>-12159</v>
          </cell>
          <cell r="U441">
            <v>0</v>
          </cell>
          <cell r="V441">
            <v>0</v>
          </cell>
          <cell r="W441">
            <v>0</v>
          </cell>
          <cell r="Y441">
            <v>0</v>
          </cell>
          <cell r="AA441">
            <v>0</v>
          </cell>
          <cell r="AJ441">
            <v>-23697.291666666668</v>
          </cell>
          <cell r="AN441">
            <v>-23887.875</v>
          </cell>
          <cell r="AR441">
            <v>-5345.875</v>
          </cell>
          <cell r="AV441">
            <v>-2533.125</v>
          </cell>
          <cell r="AZ441">
            <v>0</v>
          </cell>
        </row>
        <row r="442">
          <cell r="Q442">
            <v>-721</v>
          </cell>
          <cell r="S442">
            <v>-721</v>
          </cell>
          <cell r="U442">
            <v>0</v>
          </cell>
          <cell r="V442">
            <v>0</v>
          </cell>
          <cell r="W442">
            <v>0</v>
          </cell>
          <cell r="Y442">
            <v>0</v>
          </cell>
          <cell r="AA442">
            <v>0</v>
          </cell>
          <cell r="AJ442">
            <v>-2390.2083333333335</v>
          </cell>
          <cell r="AN442">
            <v>-1788.25</v>
          </cell>
          <cell r="AR442">
            <v>-197.45833333333334</v>
          </cell>
          <cell r="AV442">
            <v>-150.20833333333334</v>
          </cell>
          <cell r="AZ442">
            <v>0</v>
          </cell>
        </row>
        <row r="443">
          <cell r="Q443">
            <v>-222</v>
          </cell>
          <cell r="S443">
            <v>-222</v>
          </cell>
          <cell r="U443">
            <v>0</v>
          </cell>
          <cell r="V443">
            <v>0</v>
          </cell>
          <cell r="W443">
            <v>0</v>
          </cell>
          <cell r="Y443">
            <v>0</v>
          </cell>
          <cell r="AA443">
            <v>0</v>
          </cell>
          <cell r="AJ443">
            <v>-9.25</v>
          </cell>
          <cell r="AN443">
            <v>-55.5</v>
          </cell>
          <cell r="AR443">
            <v>-55.5</v>
          </cell>
          <cell r="AV443">
            <v>-46.25</v>
          </cell>
          <cell r="AZ443">
            <v>0</v>
          </cell>
        </row>
        <row r="444">
          <cell r="Q444">
            <v>0</v>
          </cell>
          <cell r="S444">
            <v>0</v>
          </cell>
          <cell r="U444">
            <v>0</v>
          </cell>
          <cell r="V444">
            <v>0</v>
          </cell>
          <cell r="W444">
            <v>0</v>
          </cell>
          <cell r="Y444">
            <v>0</v>
          </cell>
          <cell r="AA444">
            <v>0</v>
          </cell>
          <cell r="AJ444">
            <v>195299.75</v>
          </cell>
          <cell r="AN444">
            <v>129955</v>
          </cell>
          <cell r="AR444">
            <v>0</v>
          </cell>
          <cell r="AV444">
            <v>0</v>
          </cell>
          <cell r="AZ444">
            <v>0</v>
          </cell>
        </row>
        <row r="445">
          <cell r="Q445">
            <v>53005</v>
          </cell>
          <cell r="S445">
            <v>0</v>
          </cell>
          <cell r="U445">
            <v>0</v>
          </cell>
          <cell r="V445">
            <v>0</v>
          </cell>
          <cell r="W445">
            <v>0</v>
          </cell>
          <cell r="Y445">
            <v>0</v>
          </cell>
          <cell r="AA445">
            <v>0</v>
          </cell>
          <cell r="AJ445">
            <v>42132404.125</v>
          </cell>
          <cell r="AN445">
            <v>34148959.458333336</v>
          </cell>
          <cell r="AR445">
            <v>4643191.458333333</v>
          </cell>
          <cell r="AV445">
            <v>2208.5416666666665</v>
          </cell>
          <cell r="AZ445">
            <v>0</v>
          </cell>
        </row>
        <row r="446">
          <cell r="Q446">
            <v>0</v>
          </cell>
          <cell r="S446">
            <v>0</v>
          </cell>
          <cell r="U446">
            <v>0</v>
          </cell>
          <cell r="V446">
            <v>0</v>
          </cell>
          <cell r="W446">
            <v>0</v>
          </cell>
          <cell r="Y446">
            <v>0</v>
          </cell>
          <cell r="AA446">
            <v>0</v>
          </cell>
          <cell r="AJ446">
            <v>4938007.583333333</v>
          </cell>
          <cell r="AN446">
            <v>0</v>
          </cell>
          <cell r="AR446">
            <v>0</v>
          </cell>
          <cell r="AV446">
            <v>0</v>
          </cell>
          <cell r="AZ446">
            <v>0</v>
          </cell>
        </row>
        <row r="447">
          <cell r="Q447">
            <v>416947</v>
          </cell>
          <cell r="S447">
            <v>278960.48</v>
          </cell>
          <cell r="U447">
            <v>131539.88</v>
          </cell>
          <cell r="V447">
            <v>668206.64</v>
          </cell>
          <cell r="W447">
            <v>522293.57</v>
          </cell>
          <cell r="Y447">
            <v>0</v>
          </cell>
          <cell r="AA447">
            <v>0</v>
          </cell>
          <cell r="AJ447">
            <v>44512665.333333336</v>
          </cell>
          <cell r="AN447">
            <v>39316806.369166665</v>
          </cell>
          <cell r="AR447">
            <v>6626763.9233333329</v>
          </cell>
          <cell r="AV447">
            <v>191560.38166666668</v>
          </cell>
          <cell r="AZ447">
            <v>104689.17916666665</v>
          </cell>
        </row>
        <row r="448">
          <cell r="Q448">
            <v>0</v>
          </cell>
          <cell r="S448">
            <v>0</v>
          </cell>
          <cell r="U448">
            <v>0</v>
          </cell>
          <cell r="V448">
            <v>0</v>
          </cell>
          <cell r="W448">
            <v>0</v>
          </cell>
          <cell r="Y448">
            <v>0</v>
          </cell>
          <cell r="AA448">
            <v>0</v>
          </cell>
          <cell r="AJ448">
            <v>2249357.375</v>
          </cell>
          <cell r="AN448">
            <v>0</v>
          </cell>
          <cell r="AR448">
            <v>0</v>
          </cell>
          <cell r="AV448">
            <v>0</v>
          </cell>
          <cell r="AZ448">
            <v>0</v>
          </cell>
        </row>
        <row r="449">
          <cell r="Q449">
            <v>0</v>
          </cell>
          <cell r="S449">
            <v>0</v>
          </cell>
          <cell r="U449">
            <v>0</v>
          </cell>
          <cell r="V449">
            <v>0</v>
          </cell>
          <cell r="W449">
            <v>0</v>
          </cell>
          <cell r="Y449">
            <v>0</v>
          </cell>
          <cell r="AA449">
            <v>0</v>
          </cell>
          <cell r="AJ449">
            <v>393.5</v>
          </cell>
          <cell r="AN449">
            <v>196.75</v>
          </cell>
          <cell r="AR449">
            <v>0</v>
          </cell>
          <cell r="AV449">
            <v>0</v>
          </cell>
          <cell r="AZ449">
            <v>0</v>
          </cell>
        </row>
        <row r="450">
          <cell r="Q450">
            <v>0</v>
          </cell>
          <cell r="S450">
            <v>0</v>
          </cell>
          <cell r="U450">
            <v>0</v>
          </cell>
          <cell r="V450">
            <v>0</v>
          </cell>
          <cell r="W450">
            <v>0</v>
          </cell>
          <cell r="Y450">
            <v>0</v>
          </cell>
          <cell r="AA450">
            <v>0</v>
          </cell>
          <cell r="AJ450">
            <v>0</v>
          </cell>
          <cell r="AN450">
            <v>0</v>
          </cell>
          <cell r="AR450">
            <v>0</v>
          </cell>
          <cell r="AV450">
            <v>0</v>
          </cell>
          <cell r="AZ450">
            <v>0</v>
          </cell>
        </row>
        <row r="451">
          <cell r="Q451">
            <v>0</v>
          </cell>
          <cell r="S451">
            <v>0</v>
          </cell>
          <cell r="U451">
            <v>0</v>
          </cell>
          <cell r="V451">
            <v>0</v>
          </cell>
          <cell r="W451">
            <v>0</v>
          </cell>
          <cell r="Y451">
            <v>0</v>
          </cell>
          <cell r="AA451">
            <v>0</v>
          </cell>
          <cell r="AJ451">
            <v>1330780.25</v>
          </cell>
          <cell r="AN451">
            <v>1307022</v>
          </cell>
          <cell r="AR451">
            <v>213877.29166666666</v>
          </cell>
          <cell r="AV451">
            <v>0</v>
          </cell>
          <cell r="AZ451">
            <v>0</v>
          </cell>
        </row>
        <row r="452">
          <cell r="Q452">
            <v>0</v>
          </cell>
          <cell r="S452">
            <v>0</v>
          </cell>
          <cell r="U452">
            <v>0</v>
          </cell>
          <cell r="V452">
            <v>0</v>
          </cell>
          <cell r="W452">
            <v>0</v>
          </cell>
          <cell r="Y452">
            <v>0</v>
          </cell>
          <cell r="AA452">
            <v>0</v>
          </cell>
          <cell r="AJ452">
            <v>-14993.75</v>
          </cell>
          <cell r="AN452">
            <v>0</v>
          </cell>
          <cell r="AR452">
            <v>0</v>
          </cell>
          <cell r="AV452">
            <v>0</v>
          </cell>
          <cell r="AZ452">
            <v>0</v>
          </cell>
        </row>
        <row r="453">
          <cell r="Q453">
            <v>0</v>
          </cell>
          <cell r="S453">
            <v>0</v>
          </cell>
          <cell r="U453">
            <v>0</v>
          </cell>
          <cell r="V453">
            <v>0</v>
          </cell>
          <cell r="W453">
            <v>0</v>
          </cell>
          <cell r="Y453">
            <v>0</v>
          </cell>
          <cell r="AA453">
            <v>0</v>
          </cell>
          <cell r="AJ453">
            <v>0</v>
          </cell>
          <cell r="AN453">
            <v>0</v>
          </cell>
          <cell r="AR453">
            <v>0</v>
          </cell>
          <cell r="AV453">
            <v>0</v>
          </cell>
          <cell r="AZ453">
            <v>0</v>
          </cell>
        </row>
        <row r="454">
          <cell r="Q454">
            <v>0</v>
          </cell>
          <cell r="S454">
            <v>0</v>
          </cell>
          <cell r="U454">
            <v>0</v>
          </cell>
          <cell r="V454">
            <v>0</v>
          </cell>
          <cell r="W454">
            <v>0</v>
          </cell>
          <cell r="Y454">
            <v>0</v>
          </cell>
          <cell r="AA454">
            <v>0</v>
          </cell>
          <cell r="AJ454">
            <v>-4685.083333333333</v>
          </cell>
          <cell r="AN454">
            <v>0</v>
          </cell>
          <cell r="AR454">
            <v>0</v>
          </cell>
          <cell r="AV454">
            <v>0</v>
          </cell>
          <cell r="AZ454">
            <v>0</v>
          </cell>
        </row>
        <row r="455">
          <cell r="Q455">
            <v>0</v>
          </cell>
          <cell r="S455">
            <v>0</v>
          </cell>
          <cell r="U455">
            <v>0</v>
          </cell>
          <cell r="V455">
            <v>0</v>
          </cell>
          <cell r="W455">
            <v>0</v>
          </cell>
          <cell r="Y455">
            <v>0</v>
          </cell>
          <cell r="AA455">
            <v>0</v>
          </cell>
          <cell r="AJ455">
            <v>626364.625</v>
          </cell>
          <cell r="AN455">
            <v>0</v>
          </cell>
          <cell r="AR455">
            <v>0</v>
          </cell>
          <cell r="AV455">
            <v>0</v>
          </cell>
          <cell r="AZ455">
            <v>0</v>
          </cell>
        </row>
        <row r="456">
          <cell r="Q456">
            <v>0</v>
          </cell>
          <cell r="S456">
            <v>0</v>
          </cell>
          <cell r="U456">
            <v>0</v>
          </cell>
          <cell r="V456">
            <v>0</v>
          </cell>
          <cell r="W456">
            <v>0</v>
          </cell>
          <cell r="Y456">
            <v>0</v>
          </cell>
          <cell r="AA456">
            <v>0</v>
          </cell>
          <cell r="AJ456">
            <v>0</v>
          </cell>
          <cell r="AN456">
            <v>0</v>
          </cell>
          <cell r="AR456">
            <v>0</v>
          </cell>
          <cell r="AV456">
            <v>0</v>
          </cell>
          <cell r="AZ456">
            <v>0</v>
          </cell>
        </row>
        <row r="457">
          <cell r="Q457">
            <v>0</v>
          </cell>
          <cell r="S457">
            <v>0</v>
          </cell>
          <cell r="U457">
            <v>0</v>
          </cell>
          <cell r="V457">
            <v>0</v>
          </cell>
          <cell r="W457">
            <v>0</v>
          </cell>
          <cell r="Y457">
            <v>0</v>
          </cell>
          <cell r="AA457">
            <v>0</v>
          </cell>
          <cell r="AJ457">
            <v>0</v>
          </cell>
          <cell r="AN457">
            <v>0</v>
          </cell>
          <cell r="AR457">
            <v>0</v>
          </cell>
          <cell r="AV457">
            <v>0</v>
          </cell>
          <cell r="AZ457">
            <v>0</v>
          </cell>
        </row>
        <row r="458">
          <cell r="Q458">
            <v>-122</v>
          </cell>
          <cell r="S458">
            <v>-122</v>
          </cell>
          <cell r="U458">
            <v>0</v>
          </cell>
          <cell r="V458">
            <v>0</v>
          </cell>
          <cell r="W458">
            <v>0</v>
          </cell>
          <cell r="Y458">
            <v>0</v>
          </cell>
          <cell r="AA458">
            <v>0</v>
          </cell>
          <cell r="AJ458">
            <v>-60152.166666666664</v>
          </cell>
          <cell r="AN458">
            <v>-33702.125</v>
          </cell>
          <cell r="AR458">
            <v>-1357.375</v>
          </cell>
          <cell r="AV458">
            <v>-25.416666666666668</v>
          </cell>
          <cell r="AZ458">
            <v>0</v>
          </cell>
        </row>
        <row r="459">
          <cell r="Q459">
            <v>-776</v>
          </cell>
          <cell r="S459">
            <v>-776</v>
          </cell>
          <cell r="U459">
            <v>0</v>
          </cell>
          <cell r="V459">
            <v>0</v>
          </cell>
          <cell r="W459">
            <v>0</v>
          </cell>
          <cell r="Y459">
            <v>0</v>
          </cell>
          <cell r="AA459">
            <v>0</v>
          </cell>
          <cell r="AJ459">
            <v>-196655.33333333334</v>
          </cell>
          <cell r="AN459">
            <v>-180777</v>
          </cell>
          <cell r="AR459">
            <v>-27619.708333333332</v>
          </cell>
          <cell r="AV459">
            <v>-161.66666666666666</v>
          </cell>
          <cell r="AZ459">
            <v>0</v>
          </cell>
        </row>
        <row r="460">
          <cell r="Q460">
            <v>954620.76</v>
          </cell>
          <cell r="S460">
            <v>937799.24</v>
          </cell>
          <cell r="U460">
            <v>920977.72</v>
          </cell>
          <cell r="V460">
            <v>912566.96</v>
          </cell>
          <cell r="W460">
            <v>904156.2</v>
          </cell>
          <cell r="Y460">
            <v>887334.68</v>
          </cell>
          <cell r="AA460">
            <v>870513.16</v>
          </cell>
          <cell r="AJ460">
            <v>1005085.32</v>
          </cell>
          <cell r="AN460">
            <v>971442.27999999991</v>
          </cell>
          <cell r="AR460">
            <v>937799.23999999987</v>
          </cell>
          <cell r="AV460">
            <v>904156.19999999984</v>
          </cell>
          <cell r="AZ460">
            <v>870513.16124999989</v>
          </cell>
        </row>
        <row r="461">
          <cell r="Q461">
            <v>58520</v>
          </cell>
          <cell r="S461">
            <v>57684</v>
          </cell>
          <cell r="U461">
            <v>56848</v>
          </cell>
          <cell r="V461">
            <v>56430</v>
          </cell>
          <cell r="W461">
            <v>56012</v>
          </cell>
          <cell r="Y461">
            <v>55176</v>
          </cell>
          <cell r="AA461">
            <v>54340</v>
          </cell>
          <cell r="AJ461">
            <v>61028</v>
          </cell>
          <cell r="AN461">
            <v>59356</v>
          </cell>
          <cell r="AR461">
            <v>57684</v>
          </cell>
          <cell r="AV461">
            <v>56012</v>
          </cell>
          <cell r="AZ461">
            <v>54340</v>
          </cell>
        </row>
        <row r="462">
          <cell r="Q462">
            <v>36102.379999999997</v>
          </cell>
          <cell r="S462">
            <v>34822.019999999997</v>
          </cell>
          <cell r="U462">
            <v>33541.660000000003</v>
          </cell>
          <cell r="V462">
            <v>32901.480000000003</v>
          </cell>
          <cell r="W462">
            <v>32261.3</v>
          </cell>
          <cell r="Y462">
            <v>30980.94</v>
          </cell>
          <cell r="AA462">
            <v>29700.58</v>
          </cell>
          <cell r="AJ462">
            <v>40532.498333333329</v>
          </cell>
          <cell r="AN462">
            <v>37501.478333333333</v>
          </cell>
          <cell r="AR462">
            <v>34822.488749999997</v>
          </cell>
          <cell r="AV462">
            <v>32261.300000000003</v>
          </cell>
          <cell r="AZ462">
            <v>29700.579999999998</v>
          </cell>
        </row>
        <row r="463">
          <cell r="Q463">
            <v>133715.78</v>
          </cell>
          <cell r="S463">
            <v>130336.54</v>
          </cell>
          <cell r="U463">
            <v>126957.3</v>
          </cell>
          <cell r="V463">
            <v>125267.68</v>
          </cell>
          <cell r="W463">
            <v>123578.06</v>
          </cell>
          <cell r="Y463">
            <v>120198.82</v>
          </cell>
          <cell r="AA463">
            <v>116819.58</v>
          </cell>
          <cell r="AJ463">
            <v>143853.63458333333</v>
          </cell>
          <cell r="AN463">
            <v>137095.09791666665</v>
          </cell>
          <cell r="AR463">
            <v>130336.56125000001</v>
          </cell>
          <cell r="AV463">
            <v>123591.33749999998</v>
          </cell>
          <cell r="AZ463">
            <v>117151.5175</v>
          </cell>
        </row>
        <row r="464">
          <cell r="Q464">
            <v>0</v>
          </cell>
          <cell r="S464">
            <v>0</v>
          </cell>
          <cell r="U464">
            <v>0</v>
          </cell>
          <cell r="V464">
            <v>0</v>
          </cell>
          <cell r="W464">
            <v>0</v>
          </cell>
          <cell r="Y464">
            <v>0</v>
          </cell>
          <cell r="AA464">
            <v>0</v>
          </cell>
          <cell r="AJ464">
            <v>0</v>
          </cell>
          <cell r="AN464">
            <v>0</v>
          </cell>
          <cell r="AR464">
            <v>0</v>
          </cell>
          <cell r="AV464">
            <v>0</v>
          </cell>
          <cell r="AZ464">
            <v>0</v>
          </cell>
        </row>
        <row r="465">
          <cell r="Q465">
            <v>0</v>
          </cell>
          <cell r="S465">
            <v>0</v>
          </cell>
          <cell r="U465">
            <v>0</v>
          </cell>
          <cell r="V465">
            <v>0</v>
          </cell>
          <cell r="W465">
            <v>0</v>
          </cell>
          <cell r="Y465">
            <v>0</v>
          </cell>
          <cell r="AA465">
            <v>0</v>
          </cell>
          <cell r="AJ465">
            <v>0</v>
          </cell>
          <cell r="AN465">
            <v>0</v>
          </cell>
          <cell r="AR465">
            <v>0</v>
          </cell>
          <cell r="AV465">
            <v>0</v>
          </cell>
          <cell r="AZ465">
            <v>0</v>
          </cell>
        </row>
        <row r="466">
          <cell r="Q466">
            <v>0</v>
          </cell>
          <cell r="S466">
            <v>0</v>
          </cell>
          <cell r="U466">
            <v>0</v>
          </cell>
          <cell r="V466">
            <v>0</v>
          </cell>
          <cell r="W466">
            <v>0</v>
          </cell>
          <cell r="Y466">
            <v>0</v>
          </cell>
          <cell r="AA466">
            <v>0</v>
          </cell>
          <cell r="AJ466">
            <v>0</v>
          </cell>
          <cell r="AN466">
            <v>0</v>
          </cell>
          <cell r="AR466">
            <v>0</v>
          </cell>
          <cell r="AV466">
            <v>0</v>
          </cell>
          <cell r="AZ466">
            <v>0</v>
          </cell>
        </row>
        <row r="467">
          <cell r="Q467">
            <v>2166614.2999999998</v>
          </cell>
          <cell r="S467">
            <v>2152944.7999999998</v>
          </cell>
          <cell r="U467">
            <v>2139275.2999999998</v>
          </cell>
          <cell r="V467">
            <v>2132440.5499999998</v>
          </cell>
          <cell r="W467">
            <v>2125605.7999999998</v>
          </cell>
          <cell r="Y467">
            <v>2111936.2999999998</v>
          </cell>
          <cell r="AA467">
            <v>2098266.7999999998</v>
          </cell>
          <cell r="AJ467">
            <v>2207622.8000000003</v>
          </cell>
          <cell r="AN467">
            <v>2180283.8000000003</v>
          </cell>
          <cell r="AR467">
            <v>2152944.8000000003</v>
          </cell>
          <cell r="AV467">
            <v>2125605.8000000003</v>
          </cell>
          <cell r="AZ467">
            <v>2098266.8000000003</v>
          </cell>
        </row>
        <row r="468">
          <cell r="Q468">
            <v>0</v>
          </cell>
          <cell r="S468">
            <v>0</v>
          </cell>
          <cell r="U468">
            <v>0</v>
          </cell>
          <cell r="V468">
            <v>0</v>
          </cell>
          <cell r="W468">
            <v>0</v>
          </cell>
          <cell r="Y468">
            <v>0</v>
          </cell>
          <cell r="AA468">
            <v>0</v>
          </cell>
          <cell r="AJ468">
            <v>0</v>
          </cell>
          <cell r="AN468">
            <v>0</v>
          </cell>
          <cell r="AR468">
            <v>0</v>
          </cell>
          <cell r="AV468">
            <v>0</v>
          </cell>
          <cell r="AZ468">
            <v>0</v>
          </cell>
        </row>
        <row r="469">
          <cell r="Q469">
            <v>0</v>
          </cell>
          <cell r="S469">
            <v>0</v>
          </cell>
          <cell r="U469">
            <v>0</v>
          </cell>
          <cell r="V469">
            <v>0</v>
          </cell>
          <cell r="W469">
            <v>0</v>
          </cell>
          <cell r="Y469">
            <v>0</v>
          </cell>
          <cell r="AA469">
            <v>0</v>
          </cell>
          <cell r="AJ469">
            <v>0</v>
          </cell>
          <cell r="AN469">
            <v>0</v>
          </cell>
          <cell r="AR469">
            <v>0</v>
          </cell>
          <cell r="AV469">
            <v>0</v>
          </cell>
          <cell r="AZ469">
            <v>0</v>
          </cell>
        </row>
        <row r="470">
          <cell r="Q470">
            <v>0</v>
          </cell>
          <cell r="S470">
            <v>0</v>
          </cell>
          <cell r="U470">
            <v>0</v>
          </cell>
          <cell r="V470">
            <v>0</v>
          </cell>
          <cell r="W470">
            <v>0</v>
          </cell>
          <cell r="Y470">
            <v>0</v>
          </cell>
          <cell r="AA470">
            <v>0</v>
          </cell>
          <cell r="AJ470">
            <v>0</v>
          </cell>
          <cell r="AN470">
            <v>0</v>
          </cell>
          <cell r="AR470">
            <v>0</v>
          </cell>
          <cell r="AV470">
            <v>0</v>
          </cell>
          <cell r="AZ470">
            <v>0</v>
          </cell>
        </row>
        <row r="471">
          <cell r="Q471">
            <v>138086.82999999999</v>
          </cell>
          <cell r="S471">
            <v>0</v>
          </cell>
          <cell r="U471">
            <v>0</v>
          </cell>
          <cell r="V471">
            <v>0</v>
          </cell>
          <cell r="W471">
            <v>0</v>
          </cell>
          <cell r="Y471">
            <v>0</v>
          </cell>
          <cell r="AA471">
            <v>0</v>
          </cell>
          <cell r="AJ471">
            <v>171852.97</v>
          </cell>
          <cell r="AN471">
            <v>123856.93958333334</v>
          </cell>
          <cell r="AR471">
            <v>66572.616250000006</v>
          </cell>
          <cell r="AV471">
            <v>16791.879583333332</v>
          </cell>
          <cell r="AZ471">
            <v>0</v>
          </cell>
        </row>
        <row r="472">
          <cell r="Q472">
            <v>0</v>
          </cell>
          <cell r="S472">
            <v>0</v>
          </cell>
          <cell r="U472">
            <v>0</v>
          </cell>
          <cell r="V472">
            <v>0</v>
          </cell>
          <cell r="W472">
            <v>0</v>
          </cell>
          <cell r="Y472">
            <v>0</v>
          </cell>
          <cell r="AA472">
            <v>0</v>
          </cell>
          <cell r="AJ472">
            <v>0</v>
          </cell>
          <cell r="AN472">
            <v>0</v>
          </cell>
          <cell r="AR472">
            <v>0</v>
          </cell>
          <cell r="AV472">
            <v>0</v>
          </cell>
          <cell r="AZ472">
            <v>0</v>
          </cell>
        </row>
        <row r="473">
          <cell r="Q473">
            <v>0</v>
          </cell>
          <cell r="S473">
            <v>0</v>
          </cell>
          <cell r="U473">
            <v>0</v>
          </cell>
          <cell r="V473">
            <v>0</v>
          </cell>
          <cell r="W473">
            <v>0</v>
          </cell>
          <cell r="Y473">
            <v>0</v>
          </cell>
          <cell r="AA473">
            <v>0</v>
          </cell>
          <cell r="AJ473">
            <v>0</v>
          </cell>
          <cell r="AN473">
            <v>0</v>
          </cell>
          <cell r="AR473">
            <v>0</v>
          </cell>
          <cell r="AV473">
            <v>0</v>
          </cell>
          <cell r="AZ473">
            <v>0</v>
          </cell>
        </row>
        <row r="474">
          <cell r="Q474">
            <v>0</v>
          </cell>
          <cell r="S474">
            <v>0</v>
          </cell>
          <cell r="U474">
            <v>0</v>
          </cell>
          <cell r="V474">
            <v>0</v>
          </cell>
          <cell r="W474">
            <v>0</v>
          </cell>
          <cell r="Y474">
            <v>0</v>
          </cell>
          <cell r="AA474">
            <v>0</v>
          </cell>
          <cell r="AJ474">
            <v>0</v>
          </cell>
          <cell r="AN474">
            <v>0</v>
          </cell>
          <cell r="AR474">
            <v>0</v>
          </cell>
          <cell r="AV474">
            <v>0</v>
          </cell>
          <cell r="AZ474">
            <v>0</v>
          </cell>
        </row>
        <row r="475">
          <cell r="Q475">
            <v>1913908.68</v>
          </cell>
          <cell r="S475">
            <v>1897046.04</v>
          </cell>
          <cell r="U475">
            <v>1880183.4</v>
          </cell>
          <cell r="V475">
            <v>1871752.08</v>
          </cell>
          <cell r="W475">
            <v>1863320.76</v>
          </cell>
          <cell r="Y475">
            <v>1846458.12</v>
          </cell>
          <cell r="AA475">
            <v>1829595.48</v>
          </cell>
          <cell r="AJ475">
            <v>1964496.6000000003</v>
          </cell>
          <cell r="AN475">
            <v>1930771.32</v>
          </cell>
          <cell r="AR475">
            <v>1897046.0400000003</v>
          </cell>
          <cell r="AV475">
            <v>1863320.76</v>
          </cell>
          <cell r="AZ475">
            <v>1829595.4799999997</v>
          </cell>
        </row>
        <row r="476">
          <cell r="Q476">
            <v>21017</v>
          </cell>
          <cell r="S476">
            <v>2741.35</v>
          </cell>
          <cell r="U476">
            <v>0</v>
          </cell>
          <cell r="V476">
            <v>0</v>
          </cell>
          <cell r="W476">
            <v>0</v>
          </cell>
          <cell r="Y476">
            <v>0</v>
          </cell>
          <cell r="AA476">
            <v>0</v>
          </cell>
          <cell r="AJ476">
            <v>75843.947499999995</v>
          </cell>
          <cell r="AN476">
            <v>40472.949999999997</v>
          </cell>
          <cell r="AR476">
            <v>15191.634166666669</v>
          </cell>
          <cell r="AV476">
            <v>2094.085</v>
          </cell>
          <cell r="AZ476">
            <v>0</v>
          </cell>
        </row>
        <row r="477">
          <cell r="Q477">
            <v>642790.85</v>
          </cell>
          <cell r="S477">
            <v>637485.11</v>
          </cell>
          <cell r="U477">
            <v>632179.37</v>
          </cell>
          <cell r="V477">
            <v>629526.5</v>
          </cell>
          <cell r="W477">
            <v>626873.63</v>
          </cell>
          <cell r="Y477">
            <v>621567.89</v>
          </cell>
          <cell r="AA477">
            <v>616262.15</v>
          </cell>
          <cell r="AJ477">
            <v>658708.06999999995</v>
          </cell>
          <cell r="AN477">
            <v>648096.59</v>
          </cell>
          <cell r="AR477">
            <v>637485.11</v>
          </cell>
          <cell r="AV477">
            <v>626873.63</v>
          </cell>
          <cell r="AZ477">
            <v>616262.15</v>
          </cell>
        </row>
        <row r="478">
          <cell r="Q478">
            <v>196027.36</v>
          </cell>
          <cell r="S478">
            <v>167514.29</v>
          </cell>
          <cell r="U478">
            <v>139001.22</v>
          </cell>
          <cell r="V478">
            <v>124744.68</v>
          </cell>
          <cell r="W478">
            <v>110488.15</v>
          </cell>
          <cell r="Y478">
            <v>81975.08</v>
          </cell>
          <cell r="AA478">
            <v>53462.01</v>
          </cell>
          <cell r="AJ478">
            <v>281566.59041666676</v>
          </cell>
          <cell r="AN478">
            <v>224540.43624999994</v>
          </cell>
          <cell r="AR478">
            <v>167514.28874999998</v>
          </cell>
          <cell r="AV478">
            <v>110488.14750000001</v>
          </cell>
          <cell r="AZ478">
            <v>56580.624166666654</v>
          </cell>
        </row>
        <row r="479">
          <cell r="Q479">
            <v>0</v>
          </cell>
          <cell r="S479">
            <v>0</v>
          </cell>
          <cell r="U479">
            <v>0</v>
          </cell>
          <cell r="V479">
            <v>0</v>
          </cell>
          <cell r="W479">
            <v>0</v>
          </cell>
          <cell r="Y479">
            <v>0</v>
          </cell>
          <cell r="AA479">
            <v>0</v>
          </cell>
          <cell r="AJ479">
            <v>5842.037916666668</v>
          </cell>
          <cell r="AN479">
            <v>1580.9837500000001</v>
          </cell>
          <cell r="AR479">
            <v>25.362916666666667</v>
          </cell>
          <cell r="AV479">
            <v>0</v>
          </cell>
          <cell r="AZ479">
            <v>0</v>
          </cell>
        </row>
        <row r="480">
          <cell r="Q480">
            <v>380774.87</v>
          </cell>
          <cell r="S480">
            <v>350312.88</v>
          </cell>
          <cell r="U480">
            <v>319850.89</v>
          </cell>
          <cell r="V480">
            <v>304619.90000000002</v>
          </cell>
          <cell r="W480">
            <v>289388.90000000002</v>
          </cell>
          <cell r="Y480">
            <v>258926.91</v>
          </cell>
          <cell r="AA480">
            <v>228464.92</v>
          </cell>
          <cell r="AJ480">
            <v>472160.84125000006</v>
          </cell>
          <cell r="AN480">
            <v>411236.86249999999</v>
          </cell>
          <cell r="AR480">
            <v>350312.88250000001</v>
          </cell>
          <cell r="AV480">
            <v>289388.90250000003</v>
          </cell>
          <cell r="AZ480">
            <v>228464.92249999999</v>
          </cell>
        </row>
        <row r="481">
          <cell r="Q481">
            <v>0</v>
          </cell>
          <cell r="S481">
            <v>0</v>
          </cell>
          <cell r="U481">
            <v>0</v>
          </cell>
          <cell r="V481">
            <v>0</v>
          </cell>
          <cell r="W481">
            <v>0</v>
          </cell>
          <cell r="Y481">
            <v>0</v>
          </cell>
          <cell r="AA481">
            <v>0</v>
          </cell>
          <cell r="AJ481">
            <v>0</v>
          </cell>
          <cell r="AN481">
            <v>0</v>
          </cell>
          <cell r="AR481">
            <v>0</v>
          </cell>
          <cell r="AV481">
            <v>0</v>
          </cell>
          <cell r="AZ481">
            <v>0</v>
          </cell>
        </row>
        <row r="482">
          <cell r="Q482">
            <v>4895324.22</v>
          </cell>
          <cell r="S482">
            <v>4858517.28</v>
          </cell>
          <cell r="U482">
            <v>4821710.34</v>
          </cell>
          <cell r="V482">
            <v>4803306.87</v>
          </cell>
          <cell r="W482">
            <v>4784903.4000000004</v>
          </cell>
          <cell r="Y482">
            <v>4748096.46</v>
          </cell>
          <cell r="AA482">
            <v>4711289.5199999996</v>
          </cell>
          <cell r="AJ482">
            <v>5005745.0762500009</v>
          </cell>
          <cell r="AN482">
            <v>4932131.1729166675</v>
          </cell>
          <cell r="AR482">
            <v>4858517.282916666</v>
          </cell>
          <cell r="AV482">
            <v>4784903.4000000004</v>
          </cell>
          <cell r="AZ482">
            <v>4711289.5199999996</v>
          </cell>
        </row>
        <row r="483">
          <cell r="Q483">
            <v>827318.91</v>
          </cell>
          <cell r="S483">
            <v>821098.47</v>
          </cell>
          <cell r="U483">
            <v>814878.03</v>
          </cell>
          <cell r="V483">
            <v>811767.81</v>
          </cell>
          <cell r="W483">
            <v>808657.59</v>
          </cell>
          <cell r="Y483">
            <v>802437.15</v>
          </cell>
          <cell r="AA483">
            <v>796216.71</v>
          </cell>
          <cell r="AJ483">
            <v>845980.23958333337</v>
          </cell>
          <cell r="AN483">
            <v>833539.35624999984</v>
          </cell>
          <cell r="AR483">
            <v>821098.47291666653</v>
          </cell>
          <cell r="AV483">
            <v>808657.59</v>
          </cell>
          <cell r="AZ483">
            <v>796216.71</v>
          </cell>
        </row>
        <row r="484">
          <cell r="Q484">
            <v>815866.29</v>
          </cell>
          <cell r="S484">
            <v>0</v>
          </cell>
          <cell r="U484">
            <v>0</v>
          </cell>
          <cell r="V484">
            <v>0</v>
          </cell>
          <cell r="W484">
            <v>0</v>
          </cell>
          <cell r="Y484">
            <v>0</v>
          </cell>
          <cell r="AA484">
            <v>0</v>
          </cell>
          <cell r="AJ484">
            <v>929801.72166666656</v>
          </cell>
          <cell r="AN484">
            <v>694574.22125000006</v>
          </cell>
          <cell r="AR484">
            <v>384930.99125000002</v>
          </cell>
          <cell r="AV484">
            <v>100412.96125000001</v>
          </cell>
          <cell r="AZ484">
            <v>0</v>
          </cell>
        </row>
        <row r="485">
          <cell r="Q485">
            <v>0</v>
          </cell>
          <cell r="S485">
            <v>0</v>
          </cell>
          <cell r="U485">
            <v>0</v>
          </cell>
          <cell r="V485">
            <v>0</v>
          </cell>
          <cell r="W485">
            <v>0</v>
          </cell>
          <cell r="Y485">
            <v>0</v>
          </cell>
          <cell r="AA485">
            <v>0</v>
          </cell>
          <cell r="AJ485">
            <v>0</v>
          </cell>
          <cell r="AN485">
            <v>0</v>
          </cell>
          <cell r="AR485">
            <v>0</v>
          </cell>
          <cell r="AV485">
            <v>0</v>
          </cell>
          <cell r="AZ485">
            <v>0</v>
          </cell>
        </row>
        <row r="486">
          <cell r="Q486">
            <v>0</v>
          </cell>
          <cell r="S486">
            <v>0</v>
          </cell>
          <cell r="U486">
            <v>0</v>
          </cell>
          <cell r="V486">
            <v>0</v>
          </cell>
          <cell r="W486">
            <v>0</v>
          </cell>
          <cell r="Y486">
            <v>0</v>
          </cell>
          <cell r="AA486">
            <v>0</v>
          </cell>
          <cell r="AJ486">
            <v>0</v>
          </cell>
          <cell r="AN486">
            <v>0</v>
          </cell>
          <cell r="AR486">
            <v>0</v>
          </cell>
          <cell r="AV486">
            <v>0</v>
          </cell>
          <cell r="AZ486">
            <v>0</v>
          </cell>
        </row>
        <row r="487">
          <cell r="Q487">
            <v>0</v>
          </cell>
          <cell r="S487">
            <v>0</v>
          </cell>
          <cell r="U487">
            <v>0</v>
          </cell>
          <cell r="V487">
            <v>0</v>
          </cell>
          <cell r="W487">
            <v>0</v>
          </cell>
          <cell r="Y487">
            <v>0</v>
          </cell>
          <cell r="AA487">
            <v>0</v>
          </cell>
          <cell r="AJ487">
            <v>0</v>
          </cell>
          <cell r="AN487">
            <v>0</v>
          </cell>
          <cell r="AR487">
            <v>0</v>
          </cell>
          <cell r="AV487">
            <v>0</v>
          </cell>
          <cell r="AZ487">
            <v>0</v>
          </cell>
        </row>
        <row r="488">
          <cell r="Q488">
            <v>0</v>
          </cell>
          <cell r="S488">
            <v>0</v>
          </cell>
          <cell r="U488">
            <v>0</v>
          </cell>
          <cell r="V488">
            <v>0</v>
          </cell>
          <cell r="W488">
            <v>0</v>
          </cell>
          <cell r="Y488">
            <v>0</v>
          </cell>
          <cell r="AA488">
            <v>0</v>
          </cell>
          <cell r="AJ488">
            <v>0</v>
          </cell>
          <cell r="AN488">
            <v>0</v>
          </cell>
          <cell r="AR488">
            <v>0</v>
          </cell>
          <cell r="AV488">
            <v>0</v>
          </cell>
          <cell r="AZ488">
            <v>0</v>
          </cell>
        </row>
        <row r="489">
          <cell r="Q489">
            <v>0</v>
          </cell>
          <cell r="S489">
            <v>0</v>
          </cell>
          <cell r="U489">
            <v>0</v>
          </cell>
          <cell r="V489">
            <v>0</v>
          </cell>
          <cell r="W489">
            <v>0</v>
          </cell>
          <cell r="Y489">
            <v>0</v>
          </cell>
          <cell r="AA489">
            <v>0</v>
          </cell>
          <cell r="AJ489">
            <v>0</v>
          </cell>
          <cell r="AN489">
            <v>0</v>
          </cell>
          <cell r="AR489">
            <v>0</v>
          </cell>
          <cell r="AV489">
            <v>0</v>
          </cell>
          <cell r="AZ489">
            <v>0</v>
          </cell>
        </row>
        <row r="490">
          <cell r="Q490">
            <v>0</v>
          </cell>
          <cell r="S490">
            <v>0</v>
          </cell>
          <cell r="U490">
            <v>0</v>
          </cell>
          <cell r="V490">
            <v>0</v>
          </cell>
          <cell r="W490">
            <v>0</v>
          </cell>
          <cell r="Y490">
            <v>0</v>
          </cell>
          <cell r="AA490">
            <v>0</v>
          </cell>
          <cell r="AJ490">
            <v>0</v>
          </cell>
          <cell r="AN490">
            <v>0</v>
          </cell>
          <cell r="AR490">
            <v>0</v>
          </cell>
          <cell r="AV490">
            <v>0</v>
          </cell>
          <cell r="AZ490">
            <v>0</v>
          </cell>
        </row>
        <row r="491">
          <cell r="Q491">
            <v>0</v>
          </cell>
          <cell r="S491">
            <v>0</v>
          </cell>
          <cell r="U491">
            <v>0</v>
          </cell>
          <cell r="V491">
            <v>0</v>
          </cell>
          <cell r="W491">
            <v>0</v>
          </cell>
          <cell r="Y491">
            <v>0</v>
          </cell>
          <cell r="AA491">
            <v>0</v>
          </cell>
          <cell r="AJ491">
            <v>20425.910416666666</v>
          </cell>
          <cell r="AN491">
            <v>817.04041666666672</v>
          </cell>
          <cell r="AR491">
            <v>0</v>
          </cell>
          <cell r="AV491">
            <v>0</v>
          </cell>
          <cell r="AZ491">
            <v>0</v>
          </cell>
        </row>
        <row r="492">
          <cell r="Q492">
            <v>0</v>
          </cell>
          <cell r="S492">
            <v>0</v>
          </cell>
          <cell r="U492">
            <v>0</v>
          </cell>
          <cell r="V492">
            <v>0</v>
          </cell>
          <cell r="W492">
            <v>0</v>
          </cell>
          <cell r="Y492">
            <v>0</v>
          </cell>
          <cell r="AA492">
            <v>0</v>
          </cell>
          <cell r="AJ492">
            <v>0</v>
          </cell>
          <cell r="AN492">
            <v>0</v>
          </cell>
          <cell r="AR492">
            <v>0</v>
          </cell>
          <cell r="AV492">
            <v>0</v>
          </cell>
          <cell r="AZ492">
            <v>0</v>
          </cell>
        </row>
        <row r="493">
          <cell r="Q493">
            <v>0</v>
          </cell>
          <cell r="S493">
            <v>1702292.08</v>
          </cell>
          <cell r="U493">
            <v>1827178.37</v>
          </cell>
          <cell r="V493">
            <v>1804978.34</v>
          </cell>
          <cell r="W493">
            <v>1782120.24</v>
          </cell>
          <cell r="Y493">
            <v>1736563.16</v>
          </cell>
          <cell r="AA493">
            <v>1690681.07</v>
          </cell>
          <cell r="AJ493">
            <v>0</v>
          </cell>
          <cell r="AN493">
            <v>505690.91791666672</v>
          </cell>
          <cell r="AR493">
            <v>1099711.075</v>
          </cell>
          <cell r="AV493">
            <v>1663279.7004166667</v>
          </cell>
          <cell r="AZ493">
            <v>1690689.9924999999</v>
          </cell>
        </row>
        <row r="494">
          <cell r="Q494">
            <v>817114.51</v>
          </cell>
          <cell r="S494">
            <v>796938.85</v>
          </cell>
          <cell r="U494">
            <v>776763.19</v>
          </cell>
          <cell r="V494">
            <v>766675.36</v>
          </cell>
          <cell r="W494">
            <v>756587.53</v>
          </cell>
          <cell r="Y494">
            <v>736411.87</v>
          </cell>
          <cell r="AA494">
            <v>716236.21</v>
          </cell>
          <cell r="AJ494">
            <v>877641.49000000011</v>
          </cell>
          <cell r="AN494">
            <v>837290.16999999993</v>
          </cell>
          <cell r="AR494">
            <v>796938.85</v>
          </cell>
          <cell r="AV494">
            <v>756587.52999999991</v>
          </cell>
          <cell r="AZ494">
            <v>716236.21</v>
          </cell>
        </row>
        <row r="495">
          <cell r="Q495">
            <v>2324574.52</v>
          </cell>
          <cell r="S495">
            <v>2310472.7599999998</v>
          </cell>
          <cell r="U495">
            <v>2296371</v>
          </cell>
          <cell r="V495">
            <v>2289320.12</v>
          </cell>
          <cell r="W495">
            <v>2282269.2400000002</v>
          </cell>
          <cell r="Y495">
            <v>2268167.48</v>
          </cell>
          <cell r="AA495">
            <v>2254065.7200000002</v>
          </cell>
          <cell r="AJ495">
            <v>2366702.8733333335</v>
          </cell>
          <cell r="AN495">
            <v>2338580.2733333334</v>
          </cell>
          <cell r="AR495">
            <v>2310461.86</v>
          </cell>
          <cell r="AV495">
            <v>2282269.2400000002</v>
          </cell>
          <cell r="AZ495">
            <v>2254065.7199999997</v>
          </cell>
        </row>
        <row r="496">
          <cell r="Q496">
            <v>2702337.43</v>
          </cell>
          <cell r="S496">
            <v>2686347.27</v>
          </cell>
          <cell r="U496">
            <v>2670357.11</v>
          </cell>
          <cell r="V496">
            <v>2662362.0299999998</v>
          </cell>
          <cell r="W496">
            <v>2654366.9500000002</v>
          </cell>
          <cell r="Y496">
            <v>2638376.79</v>
          </cell>
          <cell r="AA496">
            <v>2622386.63</v>
          </cell>
          <cell r="AJ496">
            <v>2750089.4808333335</v>
          </cell>
          <cell r="AN496">
            <v>2718201.8608333333</v>
          </cell>
          <cell r="AR496">
            <v>2686313.1741666668</v>
          </cell>
          <cell r="AV496">
            <v>2654366.9499999997</v>
          </cell>
          <cell r="AZ496">
            <v>2622386.63</v>
          </cell>
        </row>
        <row r="497">
          <cell r="Q497">
            <v>150692.75</v>
          </cell>
          <cell r="S497">
            <v>0</v>
          </cell>
          <cell r="U497">
            <v>0</v>
          </cell>
          <cell r="V497">
            <v>0</v>
          </cell>
          <cell r="W497">
            <v>0</v>
          </cell>
          <cell r="Y497">
            <v>0</v>
          </cell>
          <cell r="AA497">
            <v>0</v>
          </cell>
          <cell r="AJ497">
            <v>173865.46958333332</v>
          </cell>
          <cell r="AN497">
            <v>129275.57041666664</v>
          </cell>
          <cell r="AR497">
            <v>71320.413749999992</v>
          </cell>
          <cell r="AV497">
            <v>18514.750416666666</v>
          </cell>
          <cell r="AZ497">
            <v>0</v>
          </cell>
        </row>
        <row r="498">
          <cell r="Q498">
            <v>3737732.75</v>
          </cell>
          <cell r="S498">
            <v>3663718.24</v>
          </cell>
          <cell r="U498">
            <v>3589703.73</v>
          </cell>
          <cell r="V498">
            <v>3552696.48</v>
          </cell>
          <cell r="W498">
            <v>3515689.22</v>
          </cell>
          <cell r="Y498">
            <v>3441674.71</v>
          </cell>
          <cell r="AA498">
            <v>3367660.2</v>
          </cell>
          <cell r="AJ498">
            <v>3959622.1333333328</v>
          </cell>
          <cell r="AN498">
            <v>3811747.2741666674</v>
          </cell>
          <cell r="AR498">
            <v>3663718.2449999996</v>
          </cell>
          <cell r="AV498">
            <v>3515689.2225000001</v>
          </cell>
          <cell r="AZ498">
            <v>3367660.2025000006</v>
          </cell>
        </row>
        <row r="499">
          <cell r="S499">
            <v>9676184.8499999996</v>
          </cell>
          <cell r="U499">
            <v>7639311.9900000002</v>
          </cell>
          <cell r="V499">
            <v>206828.62</v>
          </cell>
          <cell r="W499">
            <v>7575862.1600000001</v>
          </cell>
          <cell r="Y499">
            <v>7300376.2599999998</v>
          </cell>
          <cell r="AA499">
            <v>7024890.3600000003</v>
          </cell>
          <cell r="AJ499">
            <v>0</v>
          </cell>
          <cell r="AN499">
            <v>1776584.0912500003</v>
          </cell>
          <cell r="AR499">
            <v>3667471.9341666675</v>
          </cell>
          <cell r="AV499">
            <v>6009477.614583333</v>
          </cell>
          <cell r="AZ499">
            <v>6394012.6420833329</v>
          </cell>
        </row>
        <row r="500">
          <cell r="S500">
            <v>9429188.75</v>
          </cell>
          <cell r="U500">
            <v>7639311.9900000002</v>
          </cell>
          <cell r="V500">
            <v>206828.63</v>
          </cell>
          <cell r="W500">
            <v>7575862.1699999999</v>
          </cell>
          <cell r="Y500">
            <v>7300376.2699999996</v>
          </cell>
          <cell r="AA500">
            <v>7024890.3700000001</v>
          </cell>
          <cell r="AJ500">
            <v>0</v>
          </cell>
          <cell r="AN500">
            <v>1756001.0845833335</v>
          </cell>
          <cell r="AR500">
            <v>3646888.930416666</v>
          </cell>
          <cell r="AV500">
            <v>5988894.6133333333</v>
          </cell>
          <cell r="AZ500">
            <v>6394012.6408333331</v>
          </cell>
        </row>
        <row r="501">
          <cell r="S501">
            <v>8188487.4199999999</v>
          </cell>
          <cell r="U501">
            <v>6684660.3099999996</v>
          </cell>
          <cell r="V501">
            <v>177234.84</v>
          </cell>
          <cell r="W501">
            <v>6623307.2400000002</v>
          </cell>
          <cell r="Y501">
            <v>6382459.7000000002</v>
          </cell>
          <cell r="AA501">
            <v>6141612.1600000001</v>
          </cell>
          <cell r="AJ501">
            <v>0</v>
          </cell>
          <cell r="AN501">
            <v>1519775.3854166667</v>
          </cell>
          <cell r="AR501">
            <v>3172857.5150000001</v>
          </cell>
          <cell r="AV501">
            <v>5220383.4766666675</v>
          </cell>
          <cell r="AZ501">
            <v>5589842.9308333332</v>
          </cell>
        </row>
        <row r="502">
          <cell r="Q502">
            <v>536016.68000000005</v>
          </cell>
          <cell r="S502">
            <v>0</v>
          </cell>
          <cell r="U502">
            <v>0</v>
          </cell>
          <cell r="V502">
            <v>0</v>
          </cell>
          <cell r="W502">
            <v>0</v>
          </cell>
          <cell r="Y502">
            <v>0</v>
          </cell>
          <cell r="AA502">
            <v>0</v>
          </cell>
          <cell r="AJ502">
            <v>289600.26166666666</v>
          </cell>
          <cell r="AN502">
            <v>347668.73500000004</v>
          </cell>
          <cell r="AR502">
            <v>307824.44458333333</v>
          </cell>
          <cell r="AV502">
            <v>58068.473333333335</v>
          </cell>
          <cell r="AZ502">
            <v>0</v>
          </cell>
        </row>
        <row r="503">
          <cell r="Y503">
            <v>0</v>
          </cell>
          <cell r="AA503">
            <v>3506488.37</v>
          </cell>
          <cell r="AR503">
            <v>0</v>
          </cell>
          <cell r="AV503">
            <v>989753.05666666664</v>
          </cell>
          <cell r="AZ503">
            <v>2157093.27</v>
          </cell>
        </row>
        <row r="504">
          <cell r="AV504">
            <v>0</v>
          </cell>
          <cell r="AZ504">
            <v>399995.0091666666</v>
          </cell>
        </row>
        <row r="505">
          <cell r="AV505">
            <v>0</v>
          </cell>
          <cell r="AZ505">
            <v>0</v>
          </cell>
        </row>
        <row r="506">
          <cell r="Q506">
            <v>0</v>
          </cell>
          <cell r="S506">
            <v>0</v>
          </cell>
          <cell r="U506">
            <v>0</v>
          </cell>
          <cell r="V506">
            <v>0</v>
          </cell>
          <cell r="W506">
            <v>0</v>
          </cell>
          <cell r="Y506">
            <v>0</v>
          </cell>
          <cell r="AA506">
            <v>0</v>
          </cell>
          <cell r="AJ506">
            <v>0</v>
          </cell>
          <cell r="AN506">
            <v>0</v>
          </cell>
          <cell r="AR506">
            <v>0</v>
          </cell>
          <cell r="AV506">
            <v>0</v>
          </cell>
          <cell r="AZ506">
            <v>0</v>
          </cell>
        </row>
        <row r="507">
          <cell r="Q507">
            <v>0</v>
          </cell>
          <cell r="S507">
            <v>0</v>
          </cell>
          <cell r="U507">
            <v>0</v>
          </cell>
          <cell r="V507">
            <v>0</v>
          </cell>
          <cell r="W507">
            <v>0</v>
          </cell>
          <cell r="Y507">
            <v>0</v>
          </cell>
          <cell r="AA507">
            <v>0</v>
          </cell>
          <cell r="AJ507">
            <v>0</v>
          </cell>
          <cell r="AN507">
            <v>0</v>
          </cell>
          <cell r="AR507">
            <v>0</v>
          </cell>
          <cell r="AV507">
            <v>0</v>
          </cell>
          <cell r="AZ507">
            <v>0</v>
          </cell>
        </row>
        <row r="508">
          <cell r="Q508">
            <v>0</v>
          </cell>
          <cell r="S508">
            <v>0</v>
          </cell>
          <cell r="U508">
            <v>0</v>
          </cell>
          <cell r="V508">
            <v>0</v>
          </cell>
          <cell r="W508">
            <v>0</v>
          </cell>
          <cell r="Y508">
            <v>0</v>
          </cell>
          <cell r="AA508">
            <v>0</v>
          </cell>
          <cell r="AJ508">
            <v>0</v>
          </cell>
          <cell r="AN508">
            <v>0</v>
          </cell>
          <cell r="AR508">
            <v>0</v>
          </cell>
          <cell r="AV508">
            <v>0</v>
          </cell>
          <cell r="AZ508">
            <v>0</v>
          </cell>
        </row>
        <row r="509">
          <cell r="Q509">
            <v>2125913.37</v>
          </cell>
          <cell r="S509">
            <v>937910.71</v>
          </cell>
          <cell r="U509">
            <v>0</v>
          </cell>
          <cell r="V509">
            <v>0</v>
          </cell>
          <cell r="W509">
            <v>0</v>
          </cell>
          <cell r="Y509">
            <v>0</v>
          </cell>
          <cell r="AA509">
            <v>0</v>
          </cell>
          <cell r="AJ509">
            <v>4232258.2279166682</v>
          </cell>
          <cell r="AN509">
            <v>2799577.7291666665</v>
          </cell>
          <cell r="AR509">
            <v>1369389.4958333336</v>
          </cell>
          <cell r="AV509">
            <v>323057.40125</v>
          </cell>
          <cell r="AZ509">
            <v>0</v>
          </cell>
        </row>
        <row r="510">
          <cell r="Q510">
            <v>74068.94</v>
          </cell>
          <cell r="S510">
            <v>74068.94</v>
          </cell>
          <cell r="U510">
            <v>74068.94</v>
          </cell>
          <cell r="V510">
            <v>74068.94</v>
          </cell>
          <cell r="W510">
            <v>74068.94</v>
          </cell>
          <cell r="Y510">
            <v>74068.94</v>
          </cell>
          <cell r="AA510">
            <v>74068.94</v>
          </cell>
          <cell r="AJ510">
            <v>91843964.097916678</v>
          </cell>
          <cell r="AN510">
            <v>56385451.270416684</v>
          </cell>
          <cell r="AR510">
            <v>21739831.768749997</v>
          </cell>
          <cell r="AV510">
            <v>74068.939999999988</v>
          </cell>
          <cell r="AZ510">
            <v>70982.734166666647</v>
          </cell>
        </row>
        <row r="511">
          <cell r="Q511">
            <v>13013034.1</v>
          </cell>
          <cell r="S511">
            <v>13013034.1</v>
          </cell>
          <cell r="U511">
            <v>13013034.1</v>
          </cell>
          <cell r="V511">
            <v>13013034.1</v>
          </cell>
          <cell r="W511">
            <v>13013034.1</v>
          </cell>
          <cell r="Y511">
            <v>13013034.1</v>
          </cell>
          <cell r="AA511">
            <v>13013034.1</v>
          </cell>
          <cell r="AJ511">
            <v>13697414.455</v>
          </cell>
          <cell r="AN511">
            <v>13444452.344999997</v>
          </cell>
          <cell r="AR511">
            <v>13180437.598333331</v>
          </cell>
          <cell r="AV511">
            <v>13013034.099999996</v>
          </cell>
          <cell r="AZ511">
            <v>12470824.345833331</v>
          </cell>
        </row>
        <row r="512">
          <cell r="Q512">
            <v>1426221.06</v>
          </cell>
          <cell r="S512">
            <v>1998778.99</v>
          </cell>
          <cell r="U512">
            <v>2073656.75</v>
          </cell>
          <cell r="V512">
            <v>2073230.86</v>
          </cell>
          <cell r="W512">
            <v>2072992.11</v>
          </cell>
          <cell r="Y512">
            <v>2068082.64</v>
          </cell>
          <cell r="AA512">
            <v>2084963.67</v>
          </cell>
          <cell r="AJ512">
            <v>59425.877500000002</v>
          </cell>
          <cell r="AN512">
            <v>689209.41041666665</v>
          </cell>
          <cell r="AR512">
            <v>1379640.6858333333</v>
          </cell>
          <cell r="AV512">
            <v>2013092.5695833331</v>
          </cell>
          <cell r="AZ512">
            <v>1995014.4687500002</v>
          </cell>
        </row>
        <row r="513">
          <cell r="Q513">
            <v>78266845</v>
          </cell>
          <cell r="S513">
            <v>76940289</v>
          </cell>
          <cell r="U513">
            <v>75613733</v>
          </cell>
          <cell r="V513">
            <v>74950455</v>
          </cell>
          <cell r="W513">
            <v>74287177</v>
          </cell>
          <cell r="Y513">
            <v>72960621</v>
          </cell>
          <cell r="AA513">
            <v>71634065</v>
          </cell>
          <cell r="AJ513">
            <v>9838628.791666666</v>
          </cell>
          <cell r="AN513">
            <v>35485391.791666664</v>
          </cell>
          <cell r="AR513">
            <v>60247784.125</v>
          </cell>
          <cell r="AV513">
            <v>74287177</v>
          </cell>
          <cell r="AZ513">
            <v>71634065</v>
          </cell>
        </row>
        <row r="514">
          <cell r="Q514">
            <v>24416828</v>
          </cell>
          <cell r="S514">
            <v>24416828</v>
          </cell>
          <cell r="U514">
            <v>24166736.050000001</v>
          </cell>
          <cell r="V514">
            <v>23572734.719999999</v>
          </cell>
          <cell r="W514">
            <v>22978733.390000001</v>
          </cell>
          <cell r="Y514">
            <v>21790730.73</v>
          </cell>
          <cell r="AA514">
            <v>20602728.07</v>
          </cell>
          <cell r="AJ514">
            <v>3052103.5</v>
          </cell>
          <cell r="AN514">
            <v>11180625.668750001</v>
          </cell>
          <cell r="AR514">
            <v>18840203.46541667</v>
          </cell>
          <cell r="AV514">
            <v>22655675.98875</v>
          </cell>
          <cell r="AZ514">
            <v>20602494.789583337</v>
          </cell>
        </row>
        <row r="515">
          <cell r="Q515">
            <v>781320</v>
          </cell>
          <cell r="S515">
            <v>781320</v>
          </cell>
          <cell r="U515">
            <v>781320</v>
          </cell>
          <cell r="V515">
            <v>781320</v>
          </cell>
          <cell r="W515">
            <v>781320</v>
          </cell>
          <cell r="Y515">
            <v>781320</v>
          </cell>
          <cell r="AA515">
            <v>781320</v>
          </cell>
          <cell r="AJ515">
            <v>97665</v>
          </cell>
          <cell r="AN515">
            <v>358105</v>
          </cell>
          <cell r="AR515">
            <v>618545</v>
          </cell>
          <cell r="AV515">
            <v>781320</v>
          </cell>
          <cell r="AZ515">
            <v>1323529.7541666667</v>
          </cell>
        </row>
        <row r="516">
          <cell r="AV516">
            <v>0</v>
          </cell>
          <cell r="AZ516">
            <v>83282.457916666666</v>
          </cell>
        </row>
        <row r="517">
          <cell r="Q517">
            <v>0</v>
          </cell>
          <cell r="S517">
            <v>0</v>
          </cell>
          <cell r="U517">
            <v>0</v>
          </cell>
          <cell r="V517">
            <v>0</v>
          </cell>
          <cell r="W517">
            <v>0</v>
          </cell>
          <cell r="Y517">
            <v>0</v>
          </cell>
          <cell r="AA517">
            <v>0</v>
          </cell>
          <cell r="AJ517">
            <v>21263.028750000001</v>
          </cell>
          <cell r="AN517">
            <v>9450.1454166666663</v>
          </cell>
          <cell r="AR517">
            <v>2362.4754166666667</v>
          </cell>
          <cell r="AV517">
            <v>0</v>
          </cell>
          <cell r="AZ517">
            <v>0</v>
          </cell>
        </row>
        <row r="518">
          <cell r="Q518">
            <v>65824332.039999999</v>
          </cell>
          <cell r="S518">
            <v>65824332.039999999</v>
          </cell>
          <cell r="U518">
            <v>65824332.039999999</v>
          </cell>
          <cell r="V518">
            <v>65824332.039999999</v>
          </cell>
          <cell r="W518">
            <v>65824332.039999999</v>
          </cell>
          <cell r="Y518">
            <v>65824332.039999999</v>
          </cell>
          <cell r="AA518">
            <v>65824332.039999999</v>
          </cell>
          <cell r="AJ518">
            <v>65824332.039999992</v>
          </cell>
          <cell r="AN518">
            <v>65824332.039999992</v>
          </cell>
          <cell r="AR518">
            <v>65824332.039999992</v>
          </cell>
          <cell r="AV518">
            <v>65658522.97208333</v>
          </cell>
          <cell r="AZ518">
            <v>65121585.846666671</v>
          </cell>
        </row>
        <row r="519">
          <cell r="Q519">
            <v>744794.53</v>
          </cell>
          <cell r="S519">
            <v>744794.53</v>
          </cell>
          <cell r="U519">
            <v>744794.53</v>
          </cell>
          <cell r="V519">
            <v>744794.53</v>
          </cell>
          <cell r="W519">
            <v>744794.53</v>
          </cell>
          <cell r="Y519">
            <v>744794.53</v>
          </cell>
          <cell r="AA519">
            <v>744794.53</v>
          </cell>
          <cell r="AJ519">
            <v>744794.53000000014</v>
          </cell>
          <cell r="AN519">
            <v>744794.53000000014</v>
          </cell>
          <cell r="AR519">
            <v>744794.53000000014</v>
          </cell>
          <cell r="AV519">
            <v>744794.53000000014</v>
          </cell>
          <cell r="AZ519">
            <v>744794.53000000014</v>
          </cell>
        </row>
        <row r="520">
          <cell r="Q520">
            <v>-18840989.280000001</v>
          </cell>
          <cell r="S520">
            <v>-18840989.280000001</v>
          </cell>
          <cell r="U520">
            <v>-18840989.280000001</v>
          </cell>
          <cell r="V520">
            <v>-18840989.280000001</v>
          </cell>
          <cell r="W520">
            <v>-18840989.280000001</v>
          </cell>
          <cell r="Y520">
            <v>-18840989.280000001</v>
          </cell>
          <cell r="AA520">
            <v>-18840989.280000001</v>
          </cell>
          <cell r="AJ520">
            <v>-18840989.280000001</v>
          </cell>
          <cell r="AN520">
            <v>-18840989.280000001</v>
          </cell>
          <cell r="AR520">
            <v>-18840989.280000001</v>
          </cell>
          <cell r="AV520">
            <v>-18828002.696666669</v>
          </cell>
          <cell r="AZ520">
            <v>-18784324.891666666</v>
          </cell>
        </row>
        <row r="521">
          <cell r="Q521">
            <v>-7411230.7400000002</v>
          </cell>
          <cell r="S521">
            <v>-7660347.7400000002</v>
          </cell>
          <cell r="U521">
            <v>-7909464.7400000002</v>
          </cell>
          <cell r="V521">
            <v>-8034023.2400000002</v>
          </cell>
          <cell r="W521">
            <v>-8158581.7400000002</v>
          </cell>
          <cell r="Y521">
            <v>-8407698.7400000002</v>
          </cell>
          <cell r="AA521">
            <v>-8656815.7400000002</v>
          </cell>
          <cell r="AJ521">
            <v>-6663879.7400000012</v>
          </cell>
          <cell r="AN521">
            <v>-7162113.7399999993</v>
          </cell>
          <cell r="AR521">
            <v>-7660347.7399999993</v>
          </cell>
          <cell r="AV521">
            <v>-8158581.7399999993</v>
          </cell>
          <cell r="AZ521">
            <v>-8656815.7399999984</v>
          </cell>
        </row>
        <row r="522">
          <cell r="AR522">
            <v>0</v>
          </cell>
          <cell r="AV522">
            <v>-1036312.2666666666</v>
          </cell>
          <cell r="AZ522">
            <v>-9338545.8591666669</v>
          </cell>
        </row>
        <row r="523">
          <cell r="Q523">
            <v>110837754</v>
          </cell>
          <cell r="S523">
            <v>105391754</v>
          </cell>
          <cell r="U523">
            <v>99945754</v>
          </cell>
          <cell r="V523">
            <v>97222754</v>
          </cell>
          <cell r="W523">
            <v>94499754</v>
          </cell>
          <cell r="Y523">
            <v>89053754</v>
          </cell>
          <cell r="AA523">
            <v>83607754</v>
          </cell>
          <cell r="AJ523">
            <v>124973754</v>
          </cell>
          <cell r="AN523">
            <v>115305087.33333333</v>
          </cell>
          <cell r="AR523">
            <v>105147087.33333333</v>
          </cell>
          <cell r="AV523">
            <v>94499754</v>
          </cell>
          <cell r="AZ523">
            <v>83337920.666666672</v>
          </cell>
        </row>
        <row r="524">
          <cell r="Q524">
            <v>6363954</v>
          </cell>
          <cell r="S524">
            <v>6363954</v>
          </cell>
          <cell r="U524">
            <v>6123954</v>
          </cell>
          <cell r="V524">
            <v>6123954</v>
          </cell>
          <cell r="W524">
            <v>5883954</v>
          </cell>
          <cell r="Y524">
            <v>5883954</v>
          </cell>
          <cell r="AA524">
            <v>5643954</v>
          </cell>
          <cell r="AJ524">
            <v>7009378.583333333</v>
          </cell>
          <cell r="AN524">
            <v>6716785.25</v>
          </cell>
          <cell r="AR524">
            <v>6391691.916666667</v>
          </cell>
          <cell r="AV524">
            <v>5952579</v>
          </cell>
          <cell r="AZ524">
            <v>5550329</v>
          </cell>
        </row>
        <row r="525">
          <cell r="Q525">
            <v>0</v>
          </cell>
          <cell r="S525">
            <v>0</v>
          </cell>
          <cell r="U525">
            <v>0</v>
          </cell>
          <cell r="V525">
            <v>0</v>
          </cell>
          <cell r="W525">
            <v>0</v>
          </cell>
          <cell r="Y525">
            <v>0</v>
          </cell>
          <cell r="AA525">
            <v>0</v>
          </cell>
          <cell r="AJ525">
            <v>0</v>
          </cell>
          <cell r="AN525">
            <v>0</v>
          </cell>
          <cell r="AR525">
            <v>0</v>
          </cell>
          <cell r="AV525">
            <v>0</v>
          </cell>
          <cell r="AZ525">
            <v>0</v>
          </cell>
        </row>
        <row r="526">
          <cell r="Q526">
            <v>53170870.630000003</v>
          </cell>
          <cell r="S526">
            <v>61621677.539999999</v>
          </cell>
          <cell r="U526">
            <v>19049796.07</v>
          </cell>
          <cell r="V526">
            <v>23334576.969999999</v>
          </cell>
          <cell r="W526">
            <v>29719799.27</v>
          </cell>
          <cell r="Y526">
            <v>40609191.560000002</v>
          </cell>
          <cell r="AA526">
            <v>53254998.079999998</v>
          </cell>
          <cell r="AJ526">
            <v>32586896.236666668</v>
          </cell>
          <cell r="AN526">
            <v>38604587.902499996</v>
          </cell>
          <cell r="AR526">
            <v>41291676.090416662</v>
          </cell>
          <cell r="AV526">
            <v>46201182.589999996</v>
          </cell>
          <cell r="AZ526">
            <v>52146157.479166664</v>
          </cell>
        </row>
        <row r="527">
          <cell r="Q527">
            <v>42822914.490000002</v>
          </cell>
          <cell r="S527">
            <v>42526054.950000003</v>
          </cell>
          <cell r="U527">
            <v>42229195.409999996</v>
          </cell>
          <cell r="V527">
            <v>42080765.640000001</v>
          </cell>
          <cell r="W527">
            <v>41932335.869999997</v>
          </cell>
          <cell r="Y527">
            <v>41635476.329999998</v>
          </cell>
          <cell r="AA527">
            <v>41338616.789999999</v>
          </cell>
          <cell r="AJ527">
            <v>35758860.752916671</v>
          </cell>
          <cell r="AN527">
            <v>38020041.821666665</v>
          </cell>
          <cell r="AR527">
            <v>40156854.681666672</v>
          </cell>
          <cell r="AV527">
            <v>42377840.062083334</v>
          </cell>
          <cell r="AZ527">
            <v>45332074.272083335</v>
          </cell>
        </row>
        <row r="528">
          <cell r="Q528">
            <v>12951784.65</v>
          </cell>
          <cell r="S528">
            <v>15032585.83</v>
          </cell>
          <cell r="U528">
            <v>4580761.8499999996</v>
          </cell>
          <cell r="V528">
            <v>6001105.3799999999</v>
          </cell>
          <cell r="W528">
            <v>7826290.0300000003</v>
          </cell>
          <cell r="Y528">
            <v>10008219.49</v>
          </cell>
          <cell r="AA528">
            <v>13686403.060000001</v>
          </cell>
          <cell r="AJ528">
            <v>8870286.4641666654</v>
          </cell>
          <cell r="AN528">
            <v>10142032.934166668</v>
          </cell>
          <cell r="AR528">
            <v>10507698.114583334</v>
          </cell>
          <cell r="AV528">
            <v>11627039.317083335</v>
          </cell>
          <cell r="AZ528">
            <v>13545029.5725</v>
          </cell>
        </row>
        <row r="529">
          <cell r="Q529">
            <v>21589277</v>
          </cell>
          <cell r="S529">
            <v>21589277</v>
          </cell>
          <cell r="U529">
            <v>21589277</v>
          </cell>
          <cell r="V529">
            <v>21589277</v>
          </cell>
          <cell r="W529">
            <v>21589277</v>
          </cell>
          <cell r="Y529">
            <v>21589277</v>
          </cell>
          <cell r="AA529">
            <v>21589277</v>
          </cell>
          <cell r="AJ529">
            <v>21589277</v>
          </cell>
          <cell r="AN529">
            <v>21589277</v>
          </cell>
          <cell r="AR529">
            <v>21589277</v>
          </cell>
          <cell r="AV529">
            <v>21589277</v>
          </cell>
          <cell r="AZ529">
            <v>21589277</v>
          </cell>
        </row>
        <row r="530">
          <cell r="Q530">
            <v>3390437.78</v>
          </cell>
          <cell r="S530">
            <v>1238928.94</v>
          </cell>
          <cell r="U530">
            <v>12443702.68</v>
          </cell>
          <cell r="V530">
            <v>11772586.57</v>
          </cell>
          <cell r="W530">
            <v>11385464.85</v>
          </cell>
          <cell r="Y530">
            <v>10614439.1</v>
          </cell>
          <cell r="AA530">
            <v>9305047.4800000004</v>
          </cell>
          <cell r="AJ530">
            <v>4574459.9504166665</v>
          </cell>
          <cell r="AN530">
            <v>4943516.0395833328</v>
          </cell>
          <cell r="AR530">
            <v>6498143.6433333335</v>
          </cell>
          <cell r="AV530">
            <v>7758742.7058333345</v>
          </cell>
          <cell r="AZ530">
            <v>8615898.1174999997</v>
          </cell>
        </row>
        <row r="531">
          <cell r="Q531">
            <v>-12682680.27</v>
          </cell>
          <cell r="S531">
            <v>-12778760.050000001</v>
          </cell>
          <cell r="U531">
            <v>-12874839.83</v>
          </cell>
          <cell r="V531">
            <v>-12922879.720000001</v>
          </cell>
          <cell r="W531">
            <v>-12970919.609999999</v>
          </cell>
          <cell r="Y531">
            <v>-13066999.390000001</v>
          </cell>
          <cell r="AA531">
            <v>-13163079.17</v>
          </cell>
          <cell r="AJ531">
            <v>-12394440.93</v>
          </cell>
          <cell r="AN531">
            <v>-12586600.49</v>
          </cell>
          <cell r="AR531">
            <v>-12778760.049999999</v>
          </cell>
          <cell r="AV531">
            <v>-12970919.609999999</v>
          </cell>
          <cell r="AZ531">
            <v>-13163079.17</v>
          </cell>
        </row>
        <row r="532">
          <cell r="Q532">
            <v>2149273</v>
          </cell>
          <cell r="S532">
            <v>2126139</v>
          </cell>
          <cell r="U532">
            <v>2103005</v>
          </cell>
          <cell r="V532">
            <v>2091438</v>
          </cell>
          <cell r="W532">
            <v>2079871</v>
          </cell>
          <cell r="Y532">
            <v>2056737</v>
          </cell>
          <cell r="AA532">
            <v>2033603</v>
          </cell>
          <cell r="AJ532">
            <v>2218675</v>
          </cell>
          <cell r="AN532">
            <v>2172407</v>
          </cell>
          <cell r="AR532">
            <v>2126139</v>
          </cell>
          <cell r="AV532">
            <v>2079871</v>
          </cell>
          <cell r="AZ532">
            <v>2033603</v>
          </cell>
        </row>
        <row r="533">
          <cell r="Q533">
            <v>113632921</v>
          </cell>
          <cell r="S533">
            <v>113632921</v>
          </cell>
          <cell r="U533">
            <v>113632921</v>
          </cell>
          <cell r="V533">
            <v>113632921</v>
          </cell>
          <cell r="W533">
            <v>113632921</v>
          </cell>
          <cell r="Y533">
            <v>113632921</v>
          </cell>
          <cell r="AA533">
            <v>113632921</v>
          </cell>
          <cell r="AJ533">
            <v>113632921</v>
          </cell>
          <cell r="AN533">
            <v>113632921</v>
          </cell>
          <cell r="AR533">
            <v>113632921</v>
          </cell>
          <cell r="AV533">
            <v>113632921</v>
          </cell>
          <cell r="AZ533">
            <v>113632921</v>
          </cell>
        </row>
        <row r="534">
          <cell r="Q534">
            <v>-83656742.989999995</v>
          </cell>
          <cell r="S534">
            <v>-84244512.989999995</v>
          </cell>
          <cell r="U534">
            <v>-84832282.989999995</v>
          </cell>
          <cell r="V534">
            <v>-85126167.989999995</v>
          </cell>
          <cell r="W534">
            <v>-85420052.989999995</v>
          </cell>
          <cell r="Y534">
            <v>-86007822.989999995</v>
          </cell>
          <cell r="AA534">
            <v>-86595592.989999995</v>
          </cell>
          <cell r="AJ534">
            <v>-81893432.989999995</v>
          </cell>
          <cell r="AN534">
            <v>-83068972.989999995</v>
          </cell>
          <cell r="AR534">
            <v>-84244512.989999995</v>
          </cell>
          <cell r="AV534">
            <v>-85420052.989999995</v>
          </cell>
          <cell r="AZ534">
            <v>-86595592.989999995</v>
          </cell>
        </row>
        <row r="535">
          <cell r="Q535">
            <v>888056</v>
          </cell>
          <cell r="S535">
            <v>851056</v>
          </cell>
          <cell r="U535">
            <v>814056</v>
          </cell>
          <cell r="V535">
            <v>795556</v>
          </cell>
          <cell r="W535">
            <v>777056</v>
          </cell>
          <cell r="Y535">
            <v>740056</v>
          </cell>
          <cell r="AA535">
            <v>703056</v>
          </cell>
          <cell r="AJ535">
            <v>999056</v>
          </cell>
          <cell r="AN535">
            <v>925056</v>
          </cell>
          <cell r="AR535">
            <v>851056</v>
          </cell>
          <cell r="AV535">
            <v>777056</v>
          </cell>
          <cell r="AZ535">
            <v>703056</v>
          </cell>
        </row>
        <row r="536">
          <cell r="Q536">
            <v>0</v>
          </cell>
          <cell r="S536">
            <v>0</v>
          </cell>
          <cell r="U536">
            <v>0</v>
          </cell>
          <cell r="V536">
            <v>0</v>
          </cell>
          <cell r="W536">
            <v>0</v>
          </cell>
          <cell r="Y536">
            <v>0</v>
          </cell>
          <cell r="AA536">
            <v>0</v>
          </cell>
          <cell r="AJ536">
            <v>352508.24083333329</v>
          </cell>
          <cell r="AN536">
            <v>39167.580833333333</v>
          </cell>
          <cell r="AR536">
            <v>0</v>
          </cell>
          <cell r="AV536">
            <v>0</v>
          </cell>
          <cell r="AZ536">
            <v>0</v>
          </cell>
        </row>
        <row r="537">
          <cell r="Q537">
            <v>0</v>
          </cell>
          <cell r="S537">
            <v>0</v>
          </cell>
          <cell r="U537">
            <v>0</v>
          </cell>
          <cell r="V537">
            <v>0</v>
          </cell>
          <cell r="W537">
            <v>0</v>
          </cell>
          <cell r="Y537">
            <v>0</v>
          </cell>
          <cell r="AA537">
            <v>0</v>
          </cell>
          <cell r="AJ537">
            <v>0</v>
          </cell>
          <cell r="AN537">
            <v>0</v>
          </cell>
          <cell r="AR537">
            <v>0</v>
          </cell>
          <cell r="AV537">
            <v>0</v>
          </cell>
          <cell r="AZ537">
            <v>0</v>
          </cell>
        </row>
        <row r="538">
          <cell r="Q538">
            <v>65629.84</v>
          </cell>
          <cell r="S538">
            <v>0</v>
          </cell>
          <cell r="U538">
            <v>0</v>
          </cell>
          <cell r="V538">
            <v>0</v>
          </cell>
          <cell r="W538">
            <v>0</v>
          </cell>
          <cell r="Y538">
            <v>0</v>
          </cell>
          <cell r="AA538">
            <v>0</v>
          </cell>
          <cell r="AJ538">
            <v>1049289.5483333333</v>
          </cell>
          <cell r="AN538">
            <v>488571.84499999997</v>
          </cell>
          <cell r="AR538">
            <v>136347.19</v>
          </cell>
          <cell r="AV538">
            <v>2734.5766666666664</v>
          </cell>
          <cell r="AZ538">
            <v>0</v>
          </cell>
        </row>
        <row r="539">
          <cell r="Q539">
            <v>45123.16</v>
          </cell>
          <cell r="S539">
            <v>0</v>
          </cell>
          <cell r="U539">
            <v>0</v>
          </cell>
          <cell r="V539">
            <v>0</v>
          </cell>
          <cell r="W539">
            <v>0</v>
          </cell>
          <cell r="Y539">
            <v>0</v>
          </cell>
          <cell r="AA539">
            <v>0</v>
          </cell>
          <cell r="AJ539">
            <v>724511.23916666675</v>
          </cell>
          <cell r="AN539">
            <v>337298.30916666676</v>
          </cell>
          <cell r="AR539">
            <v>94094.289166666669</v>
          </cell>
          <cell r="AV539">
            <v>1880.1316666666669</v>
          </cell>
          <cell r="AZ539">
            <v>0</v>
          </cell>
        </row>
        <row r="540">
          <cell r="Q540">
            <v>0</v>
          </cell>
          <cell r="S540">
            <v>0</v>
          </cell>
          <cell r="U540">
            <v>0</v>
          </cell>
          <cell r="V540">
            <v>0</v>
          </cell>
          <cell r="W540">
            <v>0</v>
          </cell>
          <cell r="Y540">
            <v>0</v>
          </cell>
          <cell r="AA540">
            <v>0</v>
          </cell>
          <cell r="AJ540">
            <v>0</v>
          </cell>
          <cell r="AN540">
            <v>0</v>
          </cell>
          <cell r="AR540">
            <v>0</v>
          </cell>
          <cell r="AV540">
            <v>0</v>
          </cell>
          <cell r="AZ540">
            <v>0</v>
          </cell>
        </row>
        <row r="541">
          <cell r="Q541">
            <v>1997765.92</v>
          </cell>
          <cell r="S541">
            <v>1831088.45</v>
          </cell>
          <cell r="U541">
            <v>1654454.61</v>
          </cell>
          <cell r="V541">
            <v>1565807.26</v>
          </cell>
          <cell r="W541">
            <v>1444706.66</v>
          </cell>
          <cell r="Y541">
            <v>1265666.83</v>
          </cell>
          <cell r="AA541">
            <v>1085287.4099999999</v>
          </cell>
          <cell r="AJ541">
            <v>2755597.3983333334</v>
          </cell>
          <cell r="AN541">
            <v>2263988.665833333</v>
          </cell>
          <cell r="AR541">
            <v>1816107.1429166666</v>
          </cell>
          <cell r="AV541">
            <v>1456710.3608333331</v>
          </cell>
          <cell r="AZ541">
            <v>1101405.2858333334</v>
          </cell>
        </row>
        <row r="542">
          <cell r="Q542">
            <v>0</v>
          </cell>
          <cell r="S542">
            <v>0</v>
          </cell>
          <cell r="U542">
            <v>0</v>
          </cell>
          <cell r="V542">
            <v>0</v>
          </cell>
          <cell r="W542">
            <v>0</v>
          </cell>
          <cell r="Y542">
            <v>0</v>
          </cell>
          <cell r="AA542">
            <v>0</v>
          </cell>
          <cell r="AJ542">
            <v>0</v>
          </cell>
          <cell r="AN542">
            <v>0</v>
          </cell>
          <cell r="AR542">
            <v>0</v>
          </cell>
          <cell r="AV542">
            <v>0</v>
          </cell>
          <cell r="AZ542">
            <v>0</v>
          </cell>
        </row>
        <row r="543">
          <cell r="Q543">
            <v>2269066</v>
          </cell>
          <cell r="S543">
            <v>2269066</v>
          </cell>
          <cell r="U543">
            <v>2269066</v>
          </cell>
          <cell r="V543">
            <v>2269066</v>
          </cell>
          <cell r="W543">
            <v>2269066</v>
          </cell>
          <cell r="Y543">
            <v>2269066</v>
          </cell>
          <cell r="AA543">
            <v>2269066</v>
          </cell>
          <cell r="AJ543">
            <v>2269066</v>
          </cell>
          <cell r="AN543">
            <v>2269066</v>
          </cell>
          <cell r="AR543">
            <v>2269066</v>
          </cell>
          <cell r="AV543">
            <v>2269066</v>
          </cell>
          <cell r="AZ543">
            <v>2269066</v>
          </cell>
        </row>
        <row r="544">
          <cell r="Q544">
            <v>-2269066</v>
          </cell>
          <cell r="S544">
            <v>-2269066</v>
          </cell>
          <cell r="U544">
            <v>-2269066</v>
          </cell>
          <cell r="V544">
            <v>-2269066</v>
          </cell>
          <cell r="W544">
            <v>-2269066</v>
          </cell>
          <cell r="Y544">
            <v>-2269066</v>
          </cell>
          <cell r="AA544">
            <v>-2269066</v>
          </cell>
          <cell r="AJ544">
            <v>-2269066</v>
          </cell>
          <cell r="AN544">
            <v>-2269066</v>
          </cell>
          <cell r="AR544">
            <v>-2269066</v>
          </cell>
          <cell r="AV544">
            <v>-2269066</v>
          </cell>
          <cell r="AZ544">
            <v>-2269066</v>
          </cell>
        </row>
        <row r="545">
          <cell r="Q545">
            <v>1459972.92</v>
          </cell>
          <cell r="S545">
            <v>880564.57</v>
          </cell>
          <cell r="U545">
            <v>766385.85</v>
          </cell>
          <cell r="V545">
            <v>803523.29</v>
          </cell>
          <cell r="W545">
            <v>873358.39</v>
          </cell>
          <cell r="Y545">
            <v>985715.65</v>
          </cell>
          <cell r="AA545">
            <v>1037481.05</v>
          </cell>
          <cell r="AJ545">
            <v>552111.45125000004</v>
          </cell>
          <cell r="AN545">
            <v>857409.06041666644</v>
          </cell>
          <cell r="AR545">
            <v>980039.1445833334</v>
          </cell>
          <cell r="AV545">
            <v>937583.50708333321</v>
          </cell>
          <cell r="AZ545">
            <v>929204.2666666666</v>
          </cell>
        </row>
        <row r="546">
          <cell r="Q546">
            <v>15000</v>
          </cell>
          <cell r="S546">
            <v>15000</v>
          </cell>
          <cell r="U546">
            <v>15000</v>
          </cell>
          <cell r="V546">
            <v>15000</v>
          </cell>
          <cell r="W546">
            <v>15000</v>
          </cell>
          <cell r="Y546">
            <v>15000</v>
          </cell>
          <cell r="AA546">
            <v>15000</v>
          </cell>
          <cell r="AJ546">
            <v>15000</v>
          </cell>
          <cell r="AN546">
            <v>15000</v>
          </cell>
          <cell r="AR546">
            <v>15000</v>
          </cell>
          <cell r="AV546">
            <v>15000</v>
          </cell>
          <cell r="AZ546">
            <v>15000</v>
          </cell>
        </row>
        <row r="547">
          <cell r="Q547">
            <v>52471.63</v>
          </cell>
          <cell r="S547">
            <v>52471.63</v>
          </cell>
          <cell r="U547">
            <v>52471.63</v>
          </cell>
          <cell r="V547">
            <v>52471.63</v>
          </cell>
          <cell r="W547">
            <v>46622.18</v>
          </cell>
          <cell r="Y547">
            <v>46622.18</v>
          </cell>
          <cell r="AA547">
            <v>52454.07</v>
          </cell>
          <cell r="AJ547">
            <v>52471.63</v>
          </cell>
          <cell r="AN547">
            <v>52471.63</v>
          </cell>
          <cell r="AR547">
            <v>51252.99458333334</v>
          </cell>
          <cell r="AV547">
            <v>52745.91166666666</v>
          </cell>
          <cell r="AZ547">
            <v>65823.184999999998</v>
          </cell>
        </row>
        <row r="548">
          <cell r="Q548">
            <v>0</v>
          </cell>
          <cell r="S548">
            <v>0</v>
          </cell>
          <cell r="U548">
            <v>0</v>
          </cell>
          <cell r="V548">
            <v>0</v>
          </cell>
          <cell r="W548">
            <v>0</v>
          </cell>
          <cell r="Y548">
            <v>0</v>
          </cell>
          <cell r="AA548">
            <v>0</v>
          </cell>
          <cell r="AJ548">
            <v>0</v>
          </cell>
          <cell r="AN548">
            <v>0</v>
          </cell>
          <cell r="AR548">
            <v>0</v>
          </cell>
          <cell r="AV548">
            <v>0</v>
          </cell>
          <cell r="AZ548">
            <v>0</v>
          </cell>
        </row>
        <row r="549">
          <cell r="Q549">
            <v>114821696.98999999</v>
          </cell>
          <cell r="S549">
            <v>116419132.89</v>
          </cell>
          <cell r="U549">
            <v>118016568.79000001</v>
          </cell>
          <cell r="V549">
            <v>118815286.73999999</v>
          </cell>
          <cell r="W549">
            <v>119614004.69</v>
          </cell>
          <cell r="Y549">
            <v>121211440.59</v>
          </cell>
          <cell r="AA549">
            <v>122808876.48999999</v>
          </cell>
          <cell r="AJ549">
            <v>110001433.78375</v>
          </cell>
          <cell r="AN549">
            <v>113214562.19375001</v>
          </cell>
          <cell r="AR549">
            <v>116418562.37750001</v>
          </cell>
          <cell r="AV549">
            <v>119614004.69</v>
          </cell>
          <cell r="AZ549">
            <v>122808401.0625</v>
          </cell>
        </row>
        <row r="550">
          <cell r="Q550">
            <v>-1459972.92</v>
          </cell>
          <cell r="S550">
            <v>-880564.57</v>
          </cell>
          <cell r="U550">
            <v>-766385.85</v>
          </cell>
          <cell r="V550">
            <v>-803523.29</v>
          </cell>
          <cell r="W550">
            <v>-873358.39</v>
          </cell>
          <cell r="Y550">
            <v>-985715.65</v>
          </cell>
          <cell r="AA550">
            <v>-1037481.05</v>
          </cell>
          <cell r="AJ550">
            <v>-552111.45125000004</v>
          </cell>
          <cell r="AN550">
            <v>-857409.06041666644</v>
          </cell>
          <cell r="AR550">
            <v>-980039.1445833334</v>
          </cell>
          <cell r="AV550">
            <v>-937583.50708333321</v>
          </cell>
          <cell r="AZ550">
            <v>-929204.2666666666</v>
          </cell>
        </row>
        <row r="551">
          <cell r="Q551">
            <v>2729408.07</v>
          </cell>
          <cell r="S551">
            <v>2543073.8199999998</v>
          </cell>
          <cell r="U551">
            <v>2344067.56</v>
          </cell>
          <cell r="V551">
            <v>2242012.2799999998</v>
          </cell>
          <cell r="W551">
            <v>2102916.4500000002</v>
          </cell>
          <cell r="Y551">
            <v>1897131.03</v>
          </cell>
          <cell r="AA551">
            <v>1690019.3</v>
          </cell>
          <cell r="AJ551">
            <v>3261947.5229166667</v>
          </cell>
          <cell r="AN551">
            <v>2907537.9708333332</v>
          </cell>
          <cell r="AR551">
            <v>2523118.9099999997</v>
          </cell>
          <cell r="AV551">
            <v>2115430.1662500002</v>
          </cell>
          <cell r="AZ551">
            <v>1710160.6533333336</v>
          </cell>
        </row>
        <row r="552">
          <cell r="Q552">
            <v>10241081</v>
          </cell>
          <cell r="S552">
            <v>9638665</v>
          </cell>
          <cell r="U552">
            <v>9036249</v>
          </cell>
          <cell r="V552">
            <v>8735041</v>
          </cell>
          <cell r="W552">
            <v>8433833</v>
          </cell>
          <cell r="Y552">
            <v>7831417</v>
          </cell>
          <cell r="AA552">
            <v>7229001</v>
          </cell>
          <cell r="AJ552">
            <v>10793295.666666666</v>
          </cell>
          <cell r="AN552">
            <v>10391685</v>
          </cell>
          <cell r="AR552">
            <v>9588463.666666666</v>
          </cell>
          <cell r="AV552">
            <v>8433833</v>
          </cell>
          <cell r="AZ552">
            <v>7229001</v>
          </cell>
        </row>
        <row r="553">
          <cell r="Q553">
            <v>1551688.1</v>
          </cell>
          <cell r="S553">
            <v>1460412.1</v>
          </cell>
          <cell r="U553">
            <v>1369136.1</v>
          </cell>
          <cell r="V553">
            <v>1323498.1000000001</v>
          </cell>
          <cell r="W553">
            <v>1277860.1000000001</v>
          </cell>
          <cell r="Y553">
            <v>1186584.1000000001</v>
          </cell>
          <cell r="AA553">
            <v>1095308.1000000001</v>
          </cell>
          <cell r="AJ553">
            <v>1226467.5583333333</v>
          </cell>
          <cell r="AN553">
            <v>1427306.6249999998</v>
          </cell>
          <cell r="AR553">
            <v>1436450.1583333332</v>
          </cell>
          <cell r="AV553">
            <v>1277860.0999999999</v>
          </cell>
          <cell r="AZ553">
            <v>1095308.0999999999</v>
          </cell>
        </row>
        <row r="554">
          <cell r="Q554">
            <v>2318.31</v>
          </cell>
          <cell r="S554">
            <v>3097.58</v>
          </cell>
          <cell r="U554">
            <v>1277.08</v>
          </cell>
          <cell r="V554">
            <v>1379.8</v>
          </cell>
          <cell r="W554">
            <v>1501.03</v>
          </cell>
          <cell r="Y554">
            <v>1875.84</v>
          </cell>
          <cell r="AA554">
            <v>2342.1799999999998</v>
          </cell>
          <cell r="AJ554">
            <v>1546.7995833333332</v>
          </cell>
          <cell r="AN554">
            <v>1836.3570833333335</v>
          </cell>
          <cell r="AR554">
            <v>2013.1291666666664</v>
          </cell>
          <cell r="AV554">
            <v>2223.1708333333331</v>
          </cell>
          <cell r="AZ554">
            <v>2362.8733333333334</v>
          </cell>
        </row>
        <row r="555">
          <cell r="Q555">
            <v>0</v>
          </cell>
          <cell r="S555">
            <v>0</v>
          </cell>
          <cell r="U555">
            <v>0</v>
          </cell>
          <cell r="V555">
            <v>0</v>
          </cell>
          <cell r="W555">
            <v>0</v>
          </cell>
          <cell r="Y555">
            <v>0</v>
          </cell>
          <cell r="AA555">
            <v>0</v>
          </cell>
          <cell r="AJ555">
            <v>0</v>
          </cell>
          <cell r="AN555">
            <v>0</v>
          </cell>
          <cell r="AR555">
            <v>0</v>
          </cell>
          <cell r="AV555">
            <v>0</v>
          </cell>
          <cell r="AZ555">
            <v>0</v>
          </cell>
        </row>
        <row r="556">
          <cell r="Q556">
            <v>1518794.88</v>
          </cell>
          <cell r="S556">
            <v>1518794.88</v>
          </cell>
          <cell r="U556">
            <v>1518794.88</v>
          </cell>
          <cell r="V556">
            <v>1518794.88</v>
          </cell>
          <cell r="W556">
            <v>1518794.88</v>
          </cell>
          <cell r="Y556">
            <v>1518794.88</v>
          </cell>
          <cell r="AA556">
            <v>1518794.88</v>
          </cell>
          <cell r="AJ556">
            <v>1518794.8799999997</v>
          </cell>
          <cell r="AN556">
            <v>1518794.8799999997</v>
          </cell>
          <cell r="AR556">
            <v>1518794.8799999997</v>
          </cell>
          <cell r="AV556">
            <v>1518794.8799999997</v>
          </cell>
          <cell r="AZ556">
            <v>1518794.8799999997</v>
          </cell>
        </row>
        <row r="557">
          <cell r="Q557">
            <v>-1318122.6299999999</v>
          </cell>
          <cell r="S557">
            <v>-1323462.49</v>
          </cell>
          <cell r="U557">
            <v>-1328802.3500000001</v>
          </cell>
          <cell r="V557">
            <v>-1331472.28</v>
          </cell>
          <cell r="W557">
            <v>-1334142.21</v>
          </cell>
          <cell r="Y557">
            <v>-1339482.07</v>
          </cell>
          <cell r="AA557">
            <v>-1344821.93</v>
          </cell>
          <cell r="AJ557">
            <v>-1302103.0499999998</v>
          </cell>
          <cell r="AN557">
            <v>-1312782.77</v>
          </cell>
          <cell r="AR557">
            <v>-1323462.49</v>
          </cell>
          <cell r="AV557">
            <v>-1334142.20875</v>
          </cell>
          <cell r="AZ557">
            <v>-1344821.91875</v>
          </cell>
        </row>
        <row r="558">
          <cell r="Q558">
            <v>0</v>
          </cell>
          <cell r="S558">
            <v>0</v>
          </cell>
          <cell r="U558">
            <v>0</v>
          </cell>
          <cell r="V558">
            <v>0</v>
          </cell>
          <cell r="W558">
            <v>0</v>
          </cell>
          <cell r="Y558">
            <v>0</v>
          </cell>
          <cell r="AA558">
            <v>0</v>
          </cell>
          <cell r="AJ558">
            <v>9817551.265416665</v>
          </cell>
          <cell r="AN558">
            <v>0</v>
          </cell>
          <cell r="AR558">
            <v>0</v>
          </cell>
          <cell r="AV558">
            <v>0</v>
          </cell>
          <cell r="AZ558">
            <v>0</v>
          </cell>
        </row>
        <row r="559">
          <cell r="Q559">
            <v>2829103.93</v>
          </cell>
          <cell r="S559">
            <v>2581200.11</v>
          </cell>
          <cell r="U559">
            <v>2333296.29</v>
          </cell>
          <cell r="V559">
            <v>2209344.38</v>
          </cell>
          <cell r="W559">
            <v>2085392.47</v>
          </cell>
          <cell r="Y559">
            <v>1837488.65</v>
          </cell>
          <cell r="AA559">
            <v>1589584.83</v>
          </cell>
          <cell r="AJ559">
            <v>2912493.5500000003</v>
          </cell>
          <cell r="AN559">
            <v>2891079.8849999998</v>
          </cell>
          <cell r="AR559">
            <v>2560541.4583333326</v>
          </cell>
          <cell r="AV559">
            <v>2085392.47</v>
          </cell>
          <cell r="AZ559">
            <v>1592253.5495833333</v>
          </cell>
        </row>
        <row r="560">
          <cell r="Q560">
            <v>-56384924.780000001</v>
          </cell>
          <cell r="S560">
            <v>-68291161.040000007</v>
          </cell>
          <cell r="U560">
            <v>-21666791.739999998</v>
          </cell>
          <cell r="V560">
            <v>-25463589.739999998</v>
          </cell>
          <cell r="W560">
            <v>-29143295.739999998</v>
          </cell>
          <cell r="Y560">
            <v>-37024745.600000001</v>
          </cell>
          <cell r="AA560">
            <v>-45044773.229999997</v>
          </cell>
          <cell r="AJ560">
            <v>-38086464.823750004</v>
          </cell>
          <cell r="AN560">
            <v>-44370864.777500004</v>
          </cell>
          <cell r="AR560">
            <v>-45163006.34958335</v>
          </cell>
          <cell r="AV560">
            <v>-45260199.434583344</v>
          </cell>
          <cell r="AZ560">
            <v>-43635014.942083329</v>
          </cell>
        </row>
        <row r="561">
          <cell r="Q561">
            <v>89053132</v>
          </cell>
          <cell r="S561">
            <v>89053132</v>
          </cell>
          <cell r="U561">
            <v>86078132</v>
          </cell>
          <cell r="V561">
            <v>86078132</v>
          </cell>
          <cell r="W561">
            <v>84678132</v>
          </cell>
          <cell r="Y561">
            <v>84678132</v>
          </cell>
          <cell r="AA561">
            <v>81655132</v>
          </cell>
          <cell r="AJ561">
            <v>91816619.625</v>
          </cell>
          <cell r="AN561">
            <v>89090732.625</v>
          </cell>
          <cell r="AR561">
            <v>87096720.625</v>
          </cell>
          <cell r="AV561">
            <v>85162757</v>
          </cell>
          <cell r="AZ561">
            <v>83419257</v>
          </cell>
        </row>
        <row r="562">
          <cell r="Q562">
            <v>0</v>
          </cell>
          <cell r="S562">
            <v>0</v>
          </cell>
          <cell r="U562">
            <v>0</v>
          </cell>
          <cell r="V562">
            <v>0</v>
          </cell>
          <cell r="W562">
            <v>0</v>
          </cell>
          <cell r="Y562">
            <v>0</v>
          </cell>
          <cell r="AA562">
            <v>0</v>
          </cell>
          <cell r="AJ562">
            <v>0</v>
          </cell>
          <cell r="AN562">
            <v>0</v>
          </cell>
          <cell r="AR562">
            <v>0</v>
          </cell>
          <cell r="AV562">
            <v>0</v>
          </cell>
          <cell r="AZ562">
            <v>0</v>
          </cell>
        </row>
        <row r="563">
          <cell r="Q563">
            <v>-474402.14</v>
          </cell>
          <cell r="S563">
            <v>-474402.14</v>
          </cell>
          <cell r="U563">
            <v>-474402.14</v>
          </cell>
          <cell r="V563">
            <v>-474402.14</v>
          </cell>
          <cell r="W563">
            <v>-474402.14</v>
          </cell>
          <cell r="Y563">
            <v>-474402.14</v>
          </cell>
          <cell r="AA563">
            <v>-474402.14</v>
          </cell>
          <cell r="AJ563">
            <v>-474496.75708333327</v>
          </cell>
          <cell r="AN563">
            <v>-474606.80041666672</v>
          </cell>
          <cell r="AR563">
            <v>-474402.13999999996</v>
          </cell>
          <cell r="AV563">
            <v>-474402.13999999996</v>
          </cell>
          <cell r="AZ563">
            <v>-474402.13999999996</v>
          </cell>
        </row>
        <row r="564">
          <cell r="Q564">
            <v>30203454</v>
          </cell>
          <cell r="S564">
            <v>30203454</v>
          </cell>
          <cell r="U564">
            <v>30203454</v>
          </cell>
          <cell r="V564">
            <v>30203454</v>
          </cell>
          <cell r="W564">
            <v>30203454</v>
          </cell>
          <cell r="Y564">
            <v>30203454</v>
          </cell>
          <cell r="AA564">
            <v>30203454</v>
          </cell>
          <cell r="AJ564">
            <v>30203454</v>
          </cell>
          <cell r="AN564">
            <v>30203454</v>
          </cell>
          <cell r="AR564">
            <v>30203454</v>
          </cell>
          <cell r="AV564">
            <v>30203454</v>
          </cell>
          <cell r="AZ564">
            <v>30203454</v>
          </cell>
        </row>
        <row r="565">
          <cell r="Q565">
            <v>-30203454</v>
          </cell>
          <cell r="S565">
            <v>-30203454</v>
          </cell>
          <cell r="U565">
            <v>-30203454</v>
          </cell>
          <cell r="V565">
            <v>-30203454</v>
          </cell>
          <cell r="W565">
            <v>-30203454</v>
          </cell>
          <cell r="Y565">
            <v>-30203454</v>
          </cell>
          <cell r="AA565">
            <v>-30203454</v>
          </cell>
          <cell r="AJ565">
            <v>-30203454</v>
          </cell>
          <cell r="AN565">
            <v>-30203454</v>
          </cell>
          <cell r="AR565">
            <v>-30203454</v>
          </cell>
          <cell r="AV565">
            <v>-30203454</v>
          </cell>
          <cell r="AZ565">
            <v>-30203454</v>
          </cell>
        </row>
        <row r="566">
          <cell r="Q566">
            <v>10302187</v>
          </cell>
          <cell r="S566">
            <v>10302187</v>
          </cell>
          <cell r="U566">
            <v>10302187</v>
          </cell>
          <cell r="V566">
            <v>10302187</v>
          </cell>
          <cell r="W566">
            <v>10302187</v>
          </cell>
          <cell r="Y566">
            <v>10302187</v>
          </cell>
          <cell r="AA566">
            <v>10302187</v>
          </cell>
          <cell r="AJ566">
            <v>10302187</v>
          </cell>
          <cell r="AN566">
            <v>10302187</v>
          </cell>
          <cell r="AR566">
            <v>10302187</v>
          </cell>
          <cell r="AV566">
            <v>10302187</v>
          </cell>
          <cell r="AZ566">
            <v>10302187</v>
          </cell>
        </row>
        <row r="567">
          <cell r="Q567">
            <v>-10302187</v>
          </cell>
          <cell r="S567">
            <v>-10302187</v>
          </cell>
          <cell r="U567">
            <v>-10302187</v>
          </cell>
          <cell r="V567">
            <v>-10302187</v>
          </cell>
          <cell r="W567">
            <v>-10302187</v>
          </cell>
          <cell r="Y567">
            <v>-10302187</v>
          </cell>
          <cell r="AA567">
            <v>-10302187</v>
          </cell>
          <cell r="AJ567">
            <v>-10302187</v>
          </cell>
          <cell r="AN567">
            <v>-10302187</v>
          </cell>
          <cell r="AR567">
            <v>-10302187</v>
          </cell>
          <cell r="AV567">
            <v>-10302187</v>
          </cell>
          <cell r="AZ567">
            <v>-10302187</v>
          </cell>
        </row>
        <row r="568">
          <cell r="Q568">
            <v>-10522768</v>
          </cell>
          <cell r="S568">
            <v>-10522768</v>
          </cell>
          <cell r="U568">
            <v>-10522768</v>
          </cell>
          <cell r="V568">
            <v>-10522768</v>
          </cell>
          <cell r="W568">
            <v>-10522768</v>
          </cell>
          <cell r="Y568">
            <v>-10522768</v>
          </cell>
          <cell r="AA568">
            <v>-11444089</v>
          </cell>
          <cell r="AJ568">
            <v>-10522768</v>
          </cell>
          <cell r="AN568">
            <v>-10522768</v>
          </cell>
          <cell r="AR568">
            <v>-10522768</v>
          </cell>
          <cell r="AV568">
            <v>-10714709.875</v>
          </cell>
          <cell r="AZ568">
            <v>-11021816.875</v>
          </cell>
        </row>
        <row r="569">
          <cell r="Q569">
            <v>10522768</v>
          </cell>
          <cell r="S569">
            <v>10522768</v>
          </cell>
          <cell r="U569">
            <v>10522768</v>
          </cell>
          <cell r="V569">
            <v>10522768</v>
          </cell>
          <cell r="W569">
            <v>10522768</v>
          </cell>
          <cell r="Y569">
            <v>10522768</v>
          </cell>
          <cell r="AA569">
            <v>11444089</v>
          </cell>
          <cell r="AJ569">
            <v>10522768</v>
          </cell>
          <cell r="AN569">
            <v>10522768</v>
          </cell>
          <cell r="AR569">
            <v>10522768</v>
          </cell>
          <cell r="AV569">
            <v>10714709.875</v>
          </cell>
          <cell r="AZ569">
            <v>11021816.875</v>
          </cell>
        </row>
        <row r="570">
          <cell r="Q570">
            <v>4990118</v>
          </cell>
          <cell r="S570">
            <v>422232</v>
          </cell>
          <cell r="U570">
            <v>-2532530</v>
          </cell>
          <cell r="V570">
            <v>-15076583</v>
          </cell>
          <cell r="W570">
            <v>-15438160</v>
          </cell>
          <cell r="Y570">
            <v>-15980689</v>
          </cell>
          <cell r="AA570">
            <v>10059429</v>
          </cell>
          <cell r="AJ570">
            <v>-8435371.541666666</v>
          </cell>
          <cell r="AN570">
            <v>-10011865.916666666</v>
          </cell>
          <cell r="AR570">
            <v>-8690350.208333334</v>
          </cell>
          <cell r="AV570">
            <v>-2443948.2083333335</v>
          </cell>
          <cell r="AZ570">
            <v>12848156.041666666</v>
          </cell>
        </row>
        <row r="571">
          <cell r="Q571">
            <v>-4990118</v>
          </cell>
          <cell r="S571">
            <v>-422232</v>
          </cell>
          <cell r="U571">
            <v>2532530</v>
          </cell>
          <cell r="V571">
            <v>15076583</v>
          </cell>
          <cell r="W571">
            <v>15438160</v>
          </cell>
          <cell r="Y571">
            <v>15980689</v>
          </cell>
          <cell r="AA571">
            <v>-10059429</v>
          </cell>
          <cell r="AJ571">
            <v>8435371.541666666</v>
          </cell>
          <cell r="AN571">
            <v>10011865.916666666</v>
          </cell>
          <cell r="AR571">
            <v>8690350.208333334</v>
          </cell>
          <cell r="AV571">
            <v>2443948.2083333335</v>
          </cell>
          <cell r="AZ571">
            <v>-12848156.041666666</v>
          </cell>
        </row>
        <row r="572">
          <cell r="Q572">
            <v>1804703</v>
          </cell>
          <cell r="S572">
            <v>1804703</v>
          </cell>
          <cell r="U572">
            <v>1804703</v>
          </cell>
          <cell r="V572">
            <v>1738002</v>
          </cell>
          <cell r="W572">
            <v>1376425</v>
          </cell>
          <cell r="Y572">
            <v>833896</v>
          </cell>
          <cell r="AA572">
            <v>1170089</v>
          </cell>
          <cell r="AJ572">
            <v>-59420.333333333336</v>
          </cell>
          <cell r="AN572">
            <v>-59420.333333333336</v>
          </cell>
          <cell r="AR572">
            <v>1178337.375</v>
          </cell>
          <cell r="AV572">
            <v>1662797.1666666667</v>
          </cell>
          <cell r="AZ572">
            <v>4502210.625</v>
          </cell>
        </row>
        <row r="573">
          <cell r="Q573">
            <v>0</v>
          </cell>
          <cell r="S573">
            <v>0</v>
          </cell>
          <cell r="U573">
            <v>0</v>
          </cell>
          <cell r="V573">
            <v>0</v>
          </cell>
          <cell r="W573">
            <v>0</v>
          </cell>
          <cell r="Y573">
            <v>0</v>
          </cell>
          <cell r="AA573">
            <v>0</v>
          </cell>
          <cell r="AJ573">
            <v>0</v>
          </cell>
          <cell r="AN573">
            <v>0</v>
          </cell>
          <cell r="AR573">
            <v>0</v>
          </cell>
          <cell r="AV573">
            <v>0</v>
          </cell>
          <cell r="AZ573">
            <v>0</v>
          </cell>
        </row>
        <row r="574">
          <cell r="Q574">
            <v>-57848</v>
          </cell>
          <cell r="S574">
            <v>-57848</v>
          </cell>
          <cell r="U574">
            <v>-57848</v>
          </cell>
          <cell r="V574">
            <v>-57848</v>
          </cell>
          <cell r="W574">
            <v>-57848</v>
          </cell>
          <cell r="Y574">
            <v>-57848</v>
          </cell>
          <cell r="AA574">
            <v>-419133</v>
          </cell>
          <cell r="AJ574">
            <v>-57848</v>
          </cell>
          <cell r="AN574">
            <v>-57848</v>
          </cell>
          <cell r="AR574">
            <v>-57848</v>
          </cell>
          <cell r="AV574">
            <v>-133115.70833333334</v>
          </cell>
          <cell r="AZ574">
            <v>-253544.04166666666</v>
          </cell>
        </row>
        <row r="575">
          <cell r="Q575">
            <v>57848</v>
          </cell>
          <cell r="S575">
            <v>57848</v>
          </cell>
          <cell r="U575">
            <v>57848</v>
          </cell>
          <cell r="V575">
            <v>57848</v>
          </cell>
          <cell r="W575">
            <v>57848</v>
          </cell>
          <cell r="Y575">
            <v>57848</v>
          </cell>
          <cell r="AA575">
            <v>419133</v>
          </cell>
          <cell r="AJ575">
            <v>57848</v>
          </cell>
          <cell r="AN575">
            <v>57848</v>
          </cell>
          <cell r="AR575">
            <v>57848</v>
          </cell>
          <cell r="AV575">
            <v>133115.70833333334</v>
          </cell>
          <cell r="AZ575">
            <v>253544.04166666666</v>
          </cell>
        </row>
        <row r="576">
          <cell r="Q576">
            <v>-26594047</v>
          </cell>
          <cell r="S576">
            <v>-26594047</v>
          </cell>
          <cell r="U576">
            <v>-26594047</v>
          </cell>
          <cell r="V576">
            <v>-26594047</v>
          </cell>
          <cell r="W576">
            <v>-26594047</v>
          </cell>
          <cell r="Y576">
            <v>-26594047</v>
          </cell>
          <cell r="AA576">
            <v>-27863275</v>
          </cell>
          <cell r="AJ576">
            <v>-26594047</v>
          </cell>
          <cell r="AN576">
            <v>-26594047</v>
          </cell>
          <cell r="AR576">
            <v>-26594047</v>
          </cell>
          <cell r="AV576">
            <v>-26858469.5</v>
          </cell>
          <cell r="AZ576">
            <v>-27484596.625</v>
          </cell>
        </row>
        <row r="577">
          <cell r="Q577">
            <v>26594047</v>
          </cell>
          <cell r="S577">
            <v>26594047</v>
          </cell>
          <cell r="U577">
            <v>26594047</v>
          </cell>
          <cell r="V577">
            <v>26594047</v>
          </cell>
          <cell r="W577">
            <v>26594047</v>
          </cell>
          <cell r="Y577">
            <v>26594047</v>
          </cell>
          <cell r="AA577">
            <v>27863275</v>
          </cell>
          <cell r="AJ577">
            <v>26594047</v>
          </cell>
          <cell r="AN577">
            <v>26594047</v>
          </cell>
          <cell r="AR577">
            <v>26594047</v>
          </cell>
          <cell r="AV577">
            <v>26858469.5</v>
          </cell>
          <cell r="AZ577">
            <v>27484596.625</v>
          </cell>
        </row>
        <row r="578">
          <cell r="Q578">
            <v>1194774</v>
          </cell>
          <cell r="S578">
            <v>1194774</v>
          </cell>
          <cell r="U578">
            <v>1194774</v>
          </cell>
          <cell r="V578">
            <v>1194774</v>
          </cell>
          <cell r="W578">
            <v>1194774</v>
          </cell>
          <cell r="Y578">
            <v>1194774</v>
          </cell>
          <cell r="AA578">
            <v>-502152</v>
          </cell>
          <cell r="AJ578">
            <v>-14094838</v>
          </cell>
          <cell r="AN578">
            <v>-13791872.375</v>
          </cell>
          <cell r="AR578">
            <v>-4639070.083333333</v>
          </cell>
          <cell r="AV578">
            <v>841247.75</v>
          </cell>
          <cell r="AZ578">
            <v>275605.75</v>
          </cell>
        </row>
        <row r="579">
          <cell r="Q579">
            <v>-1194774</v>
          </cell>
          <cell r="S579">
            <v>-1194774</v>
          </cell>
          <cell r="U579">
            <v>-1194774</v>
          </cell>
          <cell r="V579">
            <v>-1194774</v>
          </cell>
          <cell r="W579">
            <v>-1194774</v>
          </cell>
          <cell r="Y579">
            <v>-1194774</v>
          </cell>
          <cell r="AA579">
            <v>502152</v>
          </cell>
          <cell r="AJ579">
            <v>14094838</v>
          </cell>
          <cell r="AN579">
            <v>13791872.375</v>
          </cell>
          <cell r="AR579">
            <v>4639070.083333333</v>
          </cell>
          <cell r="AV579">
            <v>-841247.75</v>
          </cell>
          <cell r="AZ579">
            <v>-275605.75</v>
          </cell>
        </row>
        <row r="580">
          <cell r="Q580">
            <v>0</v>
          </cell>
          <cell r="S580">
            <v>-4567886</v>
          </cell>
          <cell r="U580">
            <v>-7522648</v>
          </cell>
          <cell r="V580">
            <v>-20133402</v>
          </cell>
          <cell r="W580">
            <v>-20856556</v>
          </cell>
          <cell r="Y580">
            <v>-21941616</v>
          </cell>
          <cell r="AA580">
            <v>8683457</v>
          </cell>
          <cell r="AJ580">
            <v>0</v>
          </cell>
          <cell r="AN580">
            <v>-1879460.3333333333</v>
          </cell>
          <cell r="AR580">
            <v>-8472989.75</v>
          </cell>
          <cell r="AV580">
            <v>-6690814.041666667</v>
          </cell>
          <cell r="AZ580">
            <v>5921421.958333333</v>
          </cell>
        </row>
        <row r="581">
          <cell r="Q581">
            <v>0</v>
          </cell>
          <cell r="S581">
            <v>4567886</v>
          </cell>
          <cell r="U581">
            <v>7522648</v>
          </cell>
          <cell r="V581">
            <v>20133402</v>
          </cell>
          <cell r="W581">
            <v>20856556</v>
          </cell>
          <cell r="Y581">
            <v>21941616</v>
          </cell>
          <cell r="AA581">
            <v>-8683457</v>
          </cell>
          <cell r="AJ581">
            <v>0</v>
          </cell>
          <cell r="AN581">
            <v>1879460.3333333333</v>
          </cell>
          <cell r="AR581">
            <v>8472989.75</v>
          </cell>
          <cell r="AV581">
            <v>6690814.041666667</v>
          </cell>
          <cell r="AZ581">
            <v>-5921421.958333333</v>
          </cell>
        </row>
        <row r="582">
          <cell r="AV582">
            <v>0</v>
          </cell>
          <cell r="AZ582">
            <v>7138586.416666667</v>
          </cell>
        </row>
        <row r="583">
          <cell r="Q583">
            <v>2792486.79</v>
          </cell>
          <cell r="S583">
            <v>3009106.83</v>
          </cell>
          <cell r="U583">
            <v>805.99</v>
          </cell>
          <cell r="V583">
            <v>805.99</v>
          </cell>
          <cell r="W583">
            <v>2796.99</v>
          </cell>
          <cell r="Y583">
            <v>0</v>
          </cell>
          <cell r="AA583">
            <v>0</v>
          </cell>
          <cell r="AJ583">
            <v>2310914.8858333332</v>
          </cell>
          <cell r="AN583">
            <v>2194450.7449999996</v>
          </cell>
          <cell r="AR583">
            <v>1452460.1116666666</v>
          </cell>
          <cell r="AV583">
            <v>603239.88291666668</v>
          </cell>
          <cell r="AZ583">
            <v>440.48624999999993</v>
          </cell>
        </row>
        <row r="584">
          <cell r="Q584">
            <v>10984724.220000001</v>
          </cell>
          <cell r="S584">
            <v>10322819.220000001</v>
          </cell>
          <cell r="U584">
            <v>9688027.2200000007</v>
          </cell>
          <cell r="V584">
            <v>9378372.2200000007</v>
          </cell>
          <cell r="W584">
            <v>9076605.2200000007</v>
          </cell>
          <cell r="Y584">
            <v>8497870.2200000007</v>
          </cell>
          <cell r="AA584">
            <v>7942956.2199999997</v>
          </cell>
          <cell r="AJ584">
            <v>13125241.636666669</v>
          </cell>
          <cell r="AN584">
            <v>11704998.928333335</v>
          </cell>
          <cell r="AR584">
            <v>10361692.345000001</v>
          </cell>
          <cell r="AV584">
            <v>9118740.0950000007</v>
          </cell>
          <cell r="AZ584">
            <v>7969242.5116666667</v>
          </cell>
        </row>
        <row r="585">
          <cell r="Q585">
            <v>0</v>
          </cell>
          <cell r="S585">
            <v>0</v>
          </cell>
          <cell r="U585">
            <v>0</v>
          </cell>
          <cell r="V585">
            <v>0</v>
          </cell>
          <cell r="W585">
            <v>0</v>
          </cell>
          <cell r="Y585">
            <v>0</v>
          </cell>
          <cell r="AA585">
            <v>0</v>
          </cell>
          <cell r="AJ585">
            <v>69588.037916666668</v>
          </cell>
          <cell r="AN585">
            <v>29843.587916666671</v>
          </cell>
          <cell r="AR585">
            <v>6447.9112500000001</v>
          </cell>
          <cell r="AV585">
            <v>0</v>
          </cell>
          <cell r="AZ585">
            <v>0</v>
          </cell>
        </row>
        <row r="586">
          <cell r="Q586">
            <v>0</v>
          </cell>
          <cell r="S586">
            <v>0</v>
          </cell>
          <cell r="U586">
            <v>0</v>
          </cell>
          <cell r="V586">
            <v>0</v>
          </cell>
          <cell r="W586">
            <v>0</v>
          </cell>
          <cell r="Y586">
            <v>0</v>
          </cell>
          <cell r="AA586">
            <v>0</v>
          </cell>
          <cell r="AJ586">
            <v>95186.637916666674</v>
          </cell>
          <cell r="AN586">
            <v>40820.147916666661</v>
          </cell>
          <cell r="AR586">
            <v>8818.5512499999986</v>
          </cell>
          <cell r="AV586">
            <v>0</v>
          </cell>
          <cell r="AZ586">
            <v>0</v>
          </cell>
        </row>
        <row r="587">
          <cell r="Q587">
            <v>361671.57</v>
          </cell>
          <cell r="S587">
            <v>444394.07</v>
          </cell>
          <cell r="U587">
            <v>0</v>
          </cell>
          <cell r="V587">
            <v>0</v>
          </cell>
          <cell r="W587">
            <v>0</v>
          </cell>
          <cell r="Y587">
            <v>0</v>
          </cell>
          <cell r="AA587">
            <v>0</v>
          </cell>
          <cell r="AJ587">
            <v>557043.65541666665</v>
          </cell>
          <cell r="AN587">
            <v>482843.92041666666</v>
          </cell>
          <cell r="AR587">
            <v>272944.89666666667</v>
          </cell>
          <cell r="AV587">
            <v>85472.143750000003</v>
          </cell>
          <cell r="AZ587">
            <v>0</v>
          </cell>
        </row>
        <row r="588">
          <cell r="Q588">
            <v>2399031.1800000002</v>
          </cell>
          <cell r="S588">
            <v>2412056.39</v>
          </cell>
          <cell r="U588">
            <v>2532968.7000000002</v>
          </cell>
          <cell r="V588">
            <v>2559629.46</v>
          </cell>
          <cell r="W588">
            <v>2600531.56</v>
          </cell>
          <cell r="Y588">
            <v>2616782.7000000002</v>
          </cell>
          <cell r="AA588">
            <v>2633421.13</v>
          </cell>
          <cell r="AJ588">
            <v>3003112.146666667</v>
          </cell>
          <cell r="AN588">
            <v>2961710.7362499996</v>
          </cell>
          <cell r="AR588">
            <v>2693132.9395833337</v>
          </cell>
          <cell r="AV588">
            <v>2550171.7391666663</v>
          </cell>
          <cell r="AZ588">
            <v>2630558.8412500001</v>
          </cell>
        </row>
        <row r="589">
          <cell r="AV589">
            <v>0</v>
          </cell>
          <cell r="AZ589">
            <v>-7138586.416666667</v>
          </cell>
        </row>
        <row r="590">
          <cell r="AV590">
            <v>0</v>
          </cell>
          <cell r="AZ590">
            <v>0</v>
          </cell>
        </row>
        <row r="591">
          <cell r="AV591">
            <v>0</v>
          </cell>
          <cell r="AZ591">
            <v>0</v>
          </cell>
        </row>
        <row r="592">
          <cell r="AV592">
            <v>0</v>
          </cell>
          <cell r="AZ592">
            <v>0</v>
          </cell>
        </row>
        <row r="593">
          <cell r="AV593">
            <v>0</v>
          </cell>
          <cell r="AZ593">
            <v>0</v>
          </cell>
        </row>
        <row r="594">
          <cell r="Q594">
            <v>250000</v>
          </cell>
          <cell r="S594">
            <v>250000</v>
          </cell>
          <cell r="U594">
            <v>250000</v>
          </cell>
          <cell r="V594">
            <v>250000</v>
          </cell>
          <cell r="W594">
            <v>250000</v>
          </cell>
          <cell r="Y594">
            <v>250000</v>
          </cell>
          <cell r="AA594">
            <v>250000</v>
          </cell>
          <cell r="AJ594">
            <v>679474.97541666671</v>
          </cell>
          <cell r="AN594">
            <v>475534.34250000003</v>
          </cell>
          <cell r="AR594">
            <v>274943.47208333336</v>
          </cell>
          <cell r="AV594">
            <v>250000</v>
          </cell>
          <cell r="AZ594">
            <v>250000</v>
          </cell>
        </row>
        <row r="595">
          <cell r="Q595">
            <v>0</v>
          </cell>
          <cell r="S595">
            <v>0</v>
          </cell>
          <cell r="U595">
            <v>0</v>
          </cell>
          <cell r="V595">
            <v>0</v>
          </cell>
          <cell r="W595">
            <v>0</v>
          </cell>
          <cell r="Y595">
            <v>0</v>
          </cell>
          <cell r="AA595">
            <v>0</v>
          </cell>
          <cell r="AJ595">
            <v>0</v>
          </cell>
          <cell r="AN595">
            <v>0</v>
          </cell>
          <cell r="AR595">
            <v>0</v>
          </cell>
          <cell r="AV595">
            <v>0</v>
          </cell>
          <cell r="AZ595">
            <v>0</v>
          </cell>
        </row>
        <row r="596">
          <cell r="Q596">
            <v>1896127.3</v>
          </cell>
          <cell r="S596">
            <v>1916260.1</v>
          </cell>
          <cell r="U596">
            <v>1921992.2</v>
          </cell>
          <cell r="V596">
            <v>1925659.45</v>
          </cell>
          <cell r="W596">
            <v>1934984.95</v>
          </cell>
          <cell r="Y596">
            <v>1959420.6</v>
          </cell>
          <cell r="AA596">
            <v>1966668.1</v>
          </cell>
          <cell r="AJ596">
            <v>803317.66208333336</v>
          </cell>
          <cell r="AN596">
            <v>1226740.1287499999</v>
          </cell>
          <cell r="AR596">
            <v>1655894.4958333329</v>
          </cell>
          <cell r="AV596">
            <v>1939262.3583333334</v>
          </cell>
          <cell r="AZ596">
            <v>1963709.0625</v>
          </cell>
        </row>
        <row r="597">
          <cell r="AA597">
            <v>65340.84</v>
          </cell>
          <cell r="AR597">
            <v>0</v>
          </cell>
          <cell r="AV597">
            <v>21352.227083333331</v>
          </cell>
          <cell r="AZ597">
            <v>61456.828750000008</v>
          </cell>
        </row>
        <row r="598">
          <cell r="Q598">
            <v>41353.35</v>
          </cell>
          <cell r="S598">
            <v>41353.35</v>
          </cell>
          <cell r="U598">
            <v>47948.47</v>
          </cell>
          <cell r="V598">
            <v>47948.47</v>
          </cell>
          <cell r="W598">
            <v>47948.47</v>
          </cell>
          <cell r="Y598">
            <v>79591.59</v>
          </cell>
          <cell r="AA598">
            <v>79591.59</v>
          </cell>
          <cell r="AJ598">
            <v>53582.486249999994</v>
          </cell>
          <cell r="AN598">
            <v>49256.494583333319</v>
          </cell>
          <cell r="AR598">
            <v>50090.158749999995</v>
          </cell>
          <cell r="AV598">
            <v>61327.619999999995</v>
          </cell>
          <cell r="AZ598">
            <v>73324.16333333333</v>
          </cell>
        </row>
        <row r="599">
          <cell r="Q599">
            <v>0</v>
          </cell>
          <cell r="S599">
            <v>0</v>
          </cell>
          <cell r="U599">
            <v>0</v>
          </cell>
          <cell r="V599">
            <v>0</v>
          </cell>
          <cell r="W599">
            <v>0</v>
          </cell>
          <cell r="Y599">
            <v>0</v>
          </cell>
          <cell r="AA599">
            <v>0</v>
          </cell>
          <cell r="AJ599">
            <v>0</v>
          </cell>
          <cell r="AN599">
            <v>0</v>
          </cell>
          <cell r="AR599">
            <v>0</v>
          </cell>
          <cell r="AV599">
            <v>0</v>
          </cell>
          <cell r="AZ599">
            <v>0</v>
          </cell>
        </row>
        <row r="600">
          <cell r="Q600">
            <v>0</v>
          </cell>
          <cell r="S600">
            <v>0</v>
          </cell>
          <cell r="U600">
            <v>0</v>
          </cell>
          <cell r="V600">
            <v>0</v>
          </cell>
          <cell r="W600">
            <v>0</v>
          </cell>
          <cell r="Y600">
            <v>0</v>
          </cell>
          <cell r="AA600">
            <v>0</v>
          </cell>
          <cell r="AJ600">
            <v>0</v>
          </cell>
          <cell r="AN600">
            <v>0</v>
          </cell>
          <cell r="AR600">
            <v>0</v>
          </cell>
          <cell r="AV600">
            <v>0</v>
          </cell>
          <cell r="AZ600">
            <v>0</v>
          </cell>
        </row>
        <row r="601">
          <cell r="AV601">
            <v>4272.7029166666662</v>
          </cell>
          <cell r="AZ601">
            <v>35321.357499999998</v>
          </cell>
        </row>
        <row r="602">
          <cell r="Q602">
            <v>0</v>
          </cell>
          <cell r="S602">
            <v>0</v>
          </cell>
          <cell r="U602">
            <v>0</v>
          </cell>
          <cell r="V602">
            <v>0</v>
          </cell>
          <cell r="W602">
            <v>0</v>
          </cell>
          <cell r="Y602">
            <v>0</v>
          </cell>
          <cell r="AA602">
            <v>132.38999999999999</v>
          </cell>
          <cell r="AJ602">
            <v>0</v>
          </cell>
          <cell r="AN602">
            <v>0</v>
          </cell>
          <cell r="AR602">
            <v>0</v>
          </cell>
          <cell r="AV602">
            <v>3882.6679166666668</v>
          </cell>
          <cell r="AZ602">
            <v>34415.471666666672</v>
          </cell>
        </row>
        <row r="603">
          <cell r="Q603">
            <v>10000</v>
          </cell>
          <cell r="S603">
            <v>10000</v>
          </cell>
          <cell r="U603">
            <v>10000</v>
          </cell>
          <cell r="V603">
            <v>10000</v>
          </cell>
          <cell r="W603">
            <v>10000</v>
          </cell>
          <cell r="Y603">
            <v>10000</v>
          </cell>
          <cell r="AA603">
            <v>10000</v>
          </cell>
          <cell r="AJ603">
            <v>10000</v>
          </cell>
          <cell r="AN603">
            <v>10000</v>
          </cell>
          <cell r="AR603">
            <v>10000</v>
          </cell>
          <cell r="AV603">
            <v>10000</v>
          </cell>
          <cell r="AZ603">
            <v>10000</v>
          </cell>
        </row>
        <row r="604">
          <cell r="Q604">
            <v>0</v>
          </cell>
          <cell r="S604">
            <v>0</v>
          </cell>
          <cell r="U604">
            <v>0</v>
          </cell>
          <cell r="V604">
            <v>0</v>
          </cell>
          <cell r="W604">
            <v>0</v>
          </cell>
          <cell r="Y604">
            <v>0</v>
          </cell>
          <cell r="AA604">
            <v>0</v>
          </cell>
          <cell r="AJ604">
            <v>0</v>
          </cell>
          <cell r="AN604">
            <v>0</v>
          </cell>
          <cell r="AR604">
            <v>0</v>
          </cell>
          <cell r="AV604">
            <v>0</v>
          </cell>
          <cell r="AZ604">
            <v>0</v>
          </cell>
        </row>
        <row r="605">
          <cell r="Q605">
            <v>0</v>
          </cell>
          <cell r="S605">
            <v>0</v>
          </cell>
          <cell r="U605">
            <v>0</v>
          </cell>
          <cell r="V605">
            <v>0</v>
          </cell>
          <cell r="W605">
            <v>0</v>
          </cell>
          <cell r="Y605">
            <v>0</v>
          </cell>
          <cell r="AA605">
            <v>0</v>
          </cell>
          <cell r="AJ605">
            <v>0</v>
          </cell>
          <cell r="AN605">
            <v>0</v>
          </cell>
          <cell r="AR605">
            <v>0</v>
          </cell>
          <cell r="AV605">
            <v>0</v>
          </cell>
          <cell r="AZ605">
            <v>0</v>
          </cell>
        </row>
        <row r="606">
          <cell r="Q606">
            <v>22528.37</v>
          </cell>
          <cell r="S606">
            <v>22528.37</v>
          </cell>
          <cell r="U606">
            <v>22528.37</v>
          </cell>
          <cell r="V606">
            <v>27750.32</v>
          </cell>
          <cell r="W606">
            <v>28377.82</v>
          </cell>
          <cell r="Y606">
            <v>41459.18</v>
          </cell>
          <cell r="AA606">
            <v>47611.93</v>
          </cell>
          <cell r="AJ606">
            <v>22528.37</v>
          </cell>
          <cell r="AN606">
            <v>22528.37</v>
          </cell>
          <cell r="AR606">
            <v>25354.527083333334</v>
          </cell>
          <cell r="AV606">
            <v>43921.149166666662</v>
          </cell>
          <cell r="AZ606">
            <v>89751.334166666667</v>
          </cell>
        </row>
        <row r="607">
          <cell r="Q607">
            <v>0</v>
          </cell>
          <cell r="S607">
            <v>0</v>
          </cell>
          <cell r="U607">
            <v>0</v>
          </cell>
          <cell r="V607">
            <v>0</v>
          </cell>
          <cell r="W607">
            <v>0</v>
          </cell>
          <cell r="Y607">
            <v>0</v>
          </cell>
          <cell r="AA607">
            <v>0</v>
          </cell>
          <cell r="AJ607">
            <v>69260.902499999997</v>
          </cell>
          <cell r="AN607">
            <v>7695.6558333333332</v>
          </cell>
          <cell r="AR607">
            <v>0</v>
          </cell>
          <cell r="AV607">
            <v>0</v>
          </cell>
          <cell r="AZ607">
            <v>0</v>
          </cell>
        </row>
        <row r="608">
          <cell r="Q608">
            <v>0</v>
          </cell>
          <cell r="S608">
            <v>0</v>
          </cell>
          <cell r="U608">
            <v>0</v>
          </cell>
          <cell r="V608">
            <v>0</v>
          </cell>
          <cell r="W608">
            <v>0</v>
          </cell>
          <cell r="Y608">
            <v>0</v>
          </cell>
          <cell r="AA608">
            <v>0</v>
          </cell>
          <cell r="AJ608">
            <v>0</v>
          </cell>
          <cell r="AN608">
            <v>0</v>
          </cell>
          <cell r="AR608">
            <v>0</v>
          </cell>
          <cell r="AV608">
            <v>0</v>
          </cell>
          <cell r="AZ608">
            <v>0</v>
          </cell>
        </row>
        <row r="609">
          <cell r="Q609">
            <v>0</v>
          </cell>
          <cell r="S609">
            <v>307.75</v>
          </cell>
          <cell r="U609">
            <v>0</v>
          </cell>
          <cell r="V609">
            <v>0</v>
          </cell>
          <cell r="W609">
            <v>0</v>
          </cell>
          <cell r="Y609">
            <v>0</v>
          </cell>
          <cell r="AA609">
            <v>0</v>
          </cell>
          <cell r="AJ609">
            <v>94785.072916666672</v>
          </cell>
          <cell r="AN609">
            <v>70352.266666666663</v>
          </cell>
          <cell r="AR609">
            <v>37671.707916666666</v>
          </cell>
          <cell r="AV609">
            <v>51.291666666666664</v>
          </cell>
          <cell r="AZ609">
            <v>0</v>
          </cell>
        </row>
        <row r="610">
          <cell r="Q610">
            <v>0</v>
          </cell>
          <cell r="S610">
            <v>0</v>
          </cell>
          <cell r="U610">
            <v>0</v>
          </cell>
          <cell r="V610">
            <v>0</v>
          </cell>
          <cell r="W610">
            <v>0</v>
          </cell>
          <cell r="Y610">
            <v>0</v>
          </cell>
          <cell r="AA610">
            <v>0</v>
          </cell>
          <cell r="AJ610">
            <v>29266.94</v>
          </cell>
          <cell r="AN610">
            <v>22320.942500000001</v>
          </cell>
          <cell r="AR610">
            <v>4598.7512500000003</v>
          </cell>
          <cell r="AV610">
            <v>0</v>
          </cell>
          <cell r="AZ610">
            <v>0</v>
          </cell>
        </row>
        <row r="611">
          <cell r="Q611">
            <v>0</v>
          </cell>
          <cell r="S611">
            <v>0</v>
          </cell>
          <cell r="U611">
            <v>0</v>
          </cell>
          <cell r="V611">
            <v>0</v>
          </cell>
          <cell r="W611">
            <v>0</v>
          </cell>
          <cell r="Y611">
            <v>0</v>
          </cell>
          <cell r="AA611">
            <v>0</v>
          </cell>
          <cell r="AJ611">
            <v>291012.79333333333</v>
          </cell>
          <cell r="AN611">
            <v>291012.79333333333</v>
          </cell>
          <cell r="AR611">
            <v>82679.460000000006</v>
          </cell>
          <cell r="AV611">
            <v>0</v>
          </cell>
          <cell r="AZ611">
            <v>0</v>
          </cell>
        </row>
        <row r="612">
          <cell r="Q612">
            <v>0</v>
          </cell>
          <cell r="S612">
            <v>0</v>
          </cell>
          <cell r="U612">
            <v>0</v>
          </cell>
          <cell r="V612">
            <v>0</v>
          </cell>
          <cell r="W612">
            <v>0</v>
          </cell>
          <cell r="Y612">
            <v>0</v>
          </cell>
          <cell r="AA612">
            <v>0</v>
          </cell>
          <cell r="AJ612">
            <v>182816.48916666667</v>
          </cell>
          <cell r="AN612">
            <v>182816.48916666667</v>
          </cell>
          <cell r="AR612">
            <v>78649.822499999995</v>
          </cell>
          <cell r="AV612">
            <v>0</v>
          </cell>
          <cell r="AZ612">
            <v>0</v>
          </cell>
        </row>
        <row r="613">
          <cell r="Q613">
            <v>0</v>
          </cell>
          <cell r="S613">
            <v>0</v>
          </cell>
          <cell r="U613">
            <v>0</v>
          </cell>
          <cell r="V613">
            <v>0</v>
          </cell>
          <cell r="W613">
            <v>0</v>
          </cell>
          <cell r="Y613">
            <v>0</v>
          </cell>
          <cell r="AA613">
            <v>0</v>
          </cell>
          <cell r="AJ613">
            <v>166595.61666666667</v>
          </cell>
          <cell r="AN613">
            <v>166595.61666666667</v>
          </cell>
          <cell r="AR613">
            <v>62428.950000000004</v>
          </cell>
          <cell r="AV613">
            <v>0</v>
          </cell>
          <cell r="AZ613">
            <v>0</v>
          </cell>
        </row>
        <row r="614">
          <cell r="Q614">
            <v>0</v>
          </cell>
          <cell r="S614">
            <v>0</v>
          </cell>
          <cell r="U614">
            <v>0</v>
          </cell>
          <cell r="V614">
            <v>0</v>
          </cell>
          <cell r="W614">
            <v>0</v>
          </cell>
          <cell r="Y614">
            <v>0</v>
          </cell>
          <cell r="AA614">
            <v>0</v>
          </cell>
          <cell r="AJ614">
            <v>1429.33</v>
          </cell>
          <cell r="AN614">
            <v>1429.33</v>
          </cell>
          <cell r="AR614">
            <v>919.98708333333332</v>
          </cell>
          <cell r="AV614">
            <v>0</v>
          </cell>
          <cell r="AZ614">
            <v>0</v>
          </cell>
        </row>
        <row r="615">
          <cell r="Q615">
            <v>0</v>
          </cell>
          <cell r="S615">
            <v>0</v>
          </cell>
          <cell r="U615">
            <v>0</v>
          </cell>
          <cell r="V615">
            <v>0</v>
          </cell>
          <cell r="W615">
            <v>0</v>
          </cell>
          <cell r="Y615">
            <v>0</v>
          </cell>
          <cell r="AA615">
            <v>0</v>
          </cell>
          <cell r="AJ615">
            <v>1356.405</v>
          </cell>
          <cell r="AN615">
            <v>1356.405</v>
          </cell>
          <cell r="AR615">
            <v>711.90583333333325</v>
          </cell>
          <cell r="AV615">
            <v>0</v>
          </cell>
          <cell r="AZ615">
            <v>0</v>
          </cell>
        </row>
        <row r="616">
          <cell r="Q616">
            <v>0</v>
          </cell>
          <cell r="S616">
            <v>0</v>
          </cell>
          <cell r="U616">
            <v>0</v>
          </cell>
          <cell r="V616">
            <v>0</v>
          </cell>
          <cell r="W616">
            <v>0</v>
          </cell>
          <cell r="Y616">
            <v>0</v>
          </cell>
          <cell r="AA616">
            <v>0</v>
          </cell>
          <cell r="AJ616">
            <v>71.05</v>
          </cell>
          <cell r="AN616">
            <v>71.05</v>
          </cell>
          <cell r="AR616">
            <v>71.05</v>
          </cell>
          <cell r="AV616">
            <v>0</v>
          </cell>
          <cell r="AZ616">
            <v>0</v>
          </cell>
        </row>
        <row r="617">
          <cell r="AV617">
            <v>0</v>
          </cell>
          <cell r="AZ617">
            <v>1786420.0304166665</v>
          </cell>
        </row>
        <row r="618">
          <cell r="AV618">
            <v>0</v>
          </cell>
          <cell r="AZ618">
            <v>190608.47166666668</v>
          </cell>
        </row>
        <row r="619">
          <cell r="Q619">
            <v>15256064.07</v>
          </cell>
          <cell r="S619">
            <v>15256064.07</v>
          </cell>
          <cell r="U619">
            <v>15256064.07</v>
          </cell>
          <cell r="V619">
            <v>15256064.07</v>
          </cell>
          <cell r="W619">
            <v>15256064.07</v>
          </cell>
          <cell r="Y619">
            <v>15256064.07</v>
          </cell>
          <cell r="AA619">
            <v>15256064.07</v>
          </cell>
          <cell r="AJ619">
            <v>15256064.069999995</v>
          </cell>
          <cell r="AN619">
            <v>15256064.069999995</v>
          </cell>
          <cell r="AR619">
            <v>15256064.069999995</v>
          </cell>
          <cell r="AV619">
            <v>15256064.069999995</v>
          </cell>
          <cell r="AZ619">
            <v>15256064.069999995</v>
          </cell>
        </row>
        <row r="620">
          <cell r="Q620">
            <v>248600.26</v>
          </cell>
          <cell r="S620">
            <v>248600.26</v>
          </cell>
          <cell r="U620">
            <v>105443.69</v>
          </cell>
          <cell r="V620">
            <v>105443.69</v>
          </cell>
          <cell r="W620">
            <v>224685.54</v>
          </cell>
          <cell r="Y620">
            <v>224685.54</v>
          </cell>
          <cell r="AA620">
            <v>71758.03</v>
          </cell>
          <cell r="AJ620">
            <v>240916.9708333333</v>
          </cell>
          <cell r="AN620">
            <v>282402.09791666659</v>
          </cell>
          <cell r="AR620">
            <v>239735.0983333333</v>
          </cell>
          <cell r="AV620">
            <v>165014.94583333333</v>
          </cell>
          <cell r="AZ620">
            <v>115154.46416666667</v>
          </cell>
        </row>
        <row r="621">
          <cell r="Q621">
            <v>2873005.76</v>
          </cell>
          <cell r="S621">
            <v>2873221</v>
          </cell>
          <cell r="U621">
            <v>2873005.76</v>
          </cell>
          <cell r="V621">
            <v>2873005.76</v>
          </cell>
          <cell r="W621">
            <v>2873005.76</v>
          </cell>
          <cell r="Y621">
            <v>2873005.76</v>
          </cell>
          <cell r="AA621">
            <v>2873005.76</v>
          </cell>
          <cell r="AJ621">
            <v>2873005.7599999993</v>
          </cell>
          <cell r="AN621">
            <v>2873023.6966666658</v>
          </cell>
          <cell r="AR621">
            <v>2873023.6966666654</v>
          </cell>
          <cell r="AV621">
            <v>2873026.7399999988</v>
          </cell>
          <cell r="AZ621">
            <v>2873008.8033333328</v>
          </cell>
        </row>
        <row r="622">
          <cell r="Q622">
            <v>-228709.77</v>
          </cell>
          <cell r="S622">
            <v>-228709.77</v>
          </cell>
          <cell r="U622">
            <v>-228709.77</v>
          </cell>
          <cell r="V622">
            <v>-228709.77</v>
          </cell>
          <cell r="W622">
            <v>-228709.77</v>
          </cell>
          <cell r="Y622">
            <v>-228709.77</v>
          </cell>
          <cell r="AA622">
            <v>-228709.77</v>
          </cell>
          <cell r="AJ622">
            <v>-228709.77</v>
          </cell>
          <cell r="AN622">
            <v>-228709.77</v>
          </cell>
          <cell r="AR622">
            <v>-228709.77</v>
          </cell>
          <cell r="AV622">
            <v>-228709.77</v>
          </cell>
          <cell r="AZ622">
            <v>-228709.77</v>
          </cell>
        </row>
        <row r="623">
          <cell r="Q623">
            <v>107024.51</v>
          </cell>
          <cell r="S623">
            <v>107024.51</v>
          </cell>
          <cell r="U623">
            <v>107024.51</v>
          </cell>
          <cell r="V623">
            <v>107024.51</v>
          </cell>
          <cell r="W623">
            <v>107024.51</v>
          </cell>
          <cell r="Y623">
            <v>107024.51</v>
          </cell>
          <cell r="AA623">
            <v>107024.51</v>
          </cell>
          <cell r="AJ623">
            <v>107024.51</v>
          </cell>
          <cell r="AN623">
            <v>107024.51</v>
          </cell>
          <cell r="AR623">
            <v>107024.51</v>
          </cell>
          <cell r="AV623">
            <v>107024.51</v>
          </cell>
          <cell r="AZ623">
            <v>107024.51</v>
          </cell>
        </row>
        <row r="624">
          <cell r="Q624">
            <v>606828.14</v>
          </cell>
          <cell r="S624">
            <v>476973.4</v>
          </cell>
          <cell r="U624">
            <v>476973.4</v>
          </cell>
          <cell r="V624">
            <v>477118.4</v>
          </cell>
          <cell r="W624">
            <v>477118.4</v>
          </cell>
          <cell r="Y624">
            <v>477118.4</v>
          </cell>
          <cell r="AA624">
            <v>477118.4</v>
          </cell>
          <cell r="AJ624">
            <v>834031.73041666672</v>
          </cell>
          <cell r="AN624">
            <v>577936.84666666668</v>
          </cell>
          <cell r="AR624">
            <v>535010.23083333333</v>
          </cell>
          <cell r="AV624">
            <v>493490.6791666667</v>
          </cell>
          <cell r="AZ624">
            <v>481950.54083333327</v>
          </cell>
        </row>
        <row r="625">
          <cell r="Q625">
            <v>622708.99</v>
          </cell>
          <cell r="S625">
            <v>622708.99</v>
          </cell>
          <cell r="U625">
            <v>670326.37</v>
          </cell>
          <cell r="V625">
            <v>670326.37</v>
          </cell>
          <cell r="W625">
            <v>583715.23</v>
          </cell>
          <cell r="Y625">
            <v>670326.37</v>
          </cell>
          <cell r="AA625">
            <v>670326.37</v>
          </cell>
          <cell r="AJ625">
            <v>702314.94041666668</v>
          </cell>
          <cell r="AN625">
            <v>624490.14166666672</v>
          </cell>
          <cell r="AR625">
            <v>633401.53500000015</v>
          </cell>
          <cell r="AV625">
            <v>649220.37249999994</v>
          </cell>
          <cell r="AZ625">
            <v>663322.08375000011</v>
          </cell>
        </row>
        <row r="626">
          <cell r="Q626">
            <v>6389352.1399999997</v>
          </cell>
          <cell r="S626">
            <v>6511070.3300000001</v>
          </cell>
          <cell r="U626">
            <v>0</v>
          </cell>
          <cell r="V626">
            <v>0</v>
          </cell>
          <cell r="W626">
            <v>0</v>
          </cell>
          <cell r="Y626">
            <v>0</v>
          </cell>
          <cell r="AA626">
            <v>0</v>
          </cell>
          <cell r="AJ626">
            <v>6268351.3708333327</v>
          </cell>
          <cell r="AN626">
            <v>5598974.0558333332</v>
          </cell>
          <cell r="AR626">
            <v>3484281.2983333338</v>
          </cell>
          <cell r="AV626">
            <v>1342389.46</v>
          </cell>
          <cell r="AZ626">
            <v>0</v>
          </cell>
        </row>
        <row r="627">
          <cell r="AA627">
            <v>2016.87</v>
          </cell>
          <cell r="AR627">
            <v>0</v>
          </cell>
          <cell r="AV627">
            <v>-8191.7195833333344</v>
          </cell>
          <cell r="AZ627">
            <v>-64794.248333333344</v>
          </cell>
        </row>
        <row r="628">
          <cell r="AV628">
            <v>118558.13916666666</v>
          </cell>
          <cell r="AZ628">
            <v>1129818.5979166667</v>
          </cell>
        </row>
        <row r="629">
          <cell r="Q629">
            <v>0</v>
          </cell>
          <cell r="S629">
            <v>0</v>
          </cell>
          <cell r="U629">
            <v>0</v>
          </cell>
          <cell r="V629">
            <v>0</v>
          </cell>
          <cell r="W629">
            <v>0</v>
          </cell>
          <cell r="Y629">
            <v>0</v>
          </cell>
          <cell r="AA629">
            <v>0</v>
          </cell>
          <cell r="AJ629">
            <v>0</v>
          </cell>
          <cell r="AN629">
            <v>0</v>
          </cell>
          <cell r="AR629">
            <v>0</v>
          </cell>
          <cell r="AV629">
            <v>0</v>
          </cell>
          <cell r="AZ629">
            <v>0</v>
          </cell>
        </row>
        <row r="630">
          <cell r="Q630">
            <v>0</v>
          </cell>
          <cell r="S630">
            <v>0</v>
          </cell>
          <cell r="U630">
            <v>0</v>
          </cell>
          <cell r="V630">
            <v>0</v>
          </cell>
          <cell r="W630">
            <v>0</v>
          </cell>
          <cell r="Y630">
            <v>0</v>
          </cell>
          <cell r="AA630">
            <v>0</v>
          </cell>
          <cell r="AJ630">
            <v>0</v>
          </cell>
          <cell r="AN630">
            <v>0</v>
          </cell>
          <cell r="AR630">
            <v>0</v>
          </cell>
          <cell r="AV630">
            <v>0</v>
          </cell>
          <cell r="AZ630">
            <v>0</v>
          </cell>
        </row>
        <row r="631">
          <cell r="Q631">
            <v>243623.22</v>
          </cell>
          <cell r="S631">
            <v>243909.47</v>
          </cell>
          <cell r="U631">
            <v>246125.47</v>
          </cell>
          <cell r="V631">
            <v>248069.82</v>
          </cell>
          <cell r="W631">
            <v>249978.82</v>
          </cell>
          <cell r="Y631">
            <v>252632.07</v>
          </cell>
          <cell r="AA631">
            <v>273725.09999999998</v>
          </cell>
          <cell r="AJ631">
            <v>228492.1575</v>
          </cell>
          <cell r="AN631">
            <v>236908.41375000004</v>
          </cell>
          <cell r="AR631">
            <v>244244.29708333334</v>
          </cell>
          <cell r="AV631">
            <v>253581.67833333334</v>
          </cell>
          <cell r="AZ631">
            <v>263464.42666666664</v>
          </cell>
        </row>
        <row r="632">
          <cell r="Q632">
            <v>164972.67000000001</v>
          </cell>
          <cell r="S632">
            <v>166324.26999999999</v>
          </cell>
          <cell r="U632">
            <v>169602.13</v>
          </cell>
          <cell r="V632">
            <v>169602.13</v>
          </cell>
          <cell r="W632">
            <v>169602.13</v>
          </cell>
          <cell r="Y632">
            <v>169602.13</v>
          </cell>
          <cell r="AA632">
            <v>169602.13</v>
          </cell>
          <cell r="AJ632">
            <v>69417.92541666668</v>
          </cell>
          <cell r="AN632">
            <v>110262.69291666667</v>
          </cell>
          <cell r="AR632">
            <v>151376.55374999999</v>
          </cell>
          <cell r="AV632">
            <v>168598.57416666663</v>
          </cell>
          <cell r="AZ632">
            <v>169602.12999999998</v>
          </cell>
        </row>
        <row r="633">
          <cell r="Q633">
            <v>131356.21</v>
          </cell>
          <cell r="S633">
            <v>132002.21</v>
          </cell>
          <cell r="U633">
            <v>133750.43</v>
          </cell>
          <cell r="V633">
            <v>133750.43</v>
          </cell>
          <cell r="W633">
            <v>133750.43</v>
          </cell>
          <cell r="Y633">
            <v>133750.43</v>
          </cell>
          <cell r="AA633">
            <v>133750.43</v>
          </cell>
          <cell r="AJ633">
            <v>70027.196249999994</v>
          </cell>
          <cell r="AN633">
            <v>114038.575</v>
          </cell>
          <cell r="AR633">
            <v>131103.68208333329</v>
          </cell>
          <cell r="AV633">
            <v>133359.30083333331</v>
          </cell>
          <cell r="AZ633">
            <v>133750.42999999996</v>
          </cell>
        </row>
        <row r="634">
          <cell r="Q634">
            <v>43460.19</v>
          </cell>
          <cell r="S634">
            <v>43460.19</v>
          </cell>
          <cell r="U634">
            <v>53995.63</v>
          </cell>
          <cell r="V634">
            <v>76708.63</v>
          </cell>
          <cell r="W634">
            <v>53995.63</v>
          </cell>
          <cell r="Y634">
            <v>53995.63</v>
          </cell>
          <cell r="AA634">
            <v>53995.63</v>
          </cell>
          <cell r="AJ634">
            <v>21202.179583333334</v>
          </cell>
          <cell r="AN634">
            <v>36844.39</v>
          </cell>
          <cell r="AR634">
            <v>49848.967083333329</v>
          </cell>
          <cell r="AV634">
            <v>53693.496666666673</v>
          </cell>
          <cell r="AZ634">
            <v>55917.71333333334</v>
          </cell>
        </row>
        <row r="635">
          <cell r="Q635">
            <v>67987.45</v>
          </cell>
          <cell r="S635">
            <v>67987.45</v>
          </cell>
          <cell r="U635">
            <v>67987.45</v>
          </cell>
          <cell r="V635">
            <v>67987.45</v>
          </cell>
          <cell r="W635">
            <v>67987.45</v>
          </cell>
          <cell r="Y635">
            <v>67987.45</v>
          </cell>
          <cell r="AA635">
            <v>67987.45</v>
          </cell>
          <cell r="AJ635">
            <v>30955.128749999993</v>
          </cell>
          <cell r="AN635">
            <v>53454.549583333319</v>
          </cell>
          <cell r="AR635">
            <v>67321.149583333317</v>
          </cell>
          <cell r="AV635">
            <v>67987.449999999983</v>
          </cell>
          <cell r="AZ635">
            <v>67987.449999999983</v>
          </cell>
        </row>
        <row r="636">
          <cell r="Q636">
            <v>0</v>
          </cell>
          <cell r="S636">
            <v>0</v>
          </cell>
          <cell r="U636">
            <v>0</v>
          </cell>
          <cell r="V636">
            <v>0</v>
          </cell>
          <cell r="W636">
            <v>0</v>
          </cell>
          <cell r="Y636">
            <v>0</v>
          </cell>
          <cell r="AA636">
            <v>0</v>
          </cell>
          <cell r="AJ636">
            <v>99131.195416666669</v>
          </cell>
          <cell r="AN636">
            <v>42511.685416666667</v>
          </cell>
          <cell r="AR636">
            <v>9183.9487500000014</v>
          </cell>
          <cell r="AV636">
            <v>0</v>
          </cell>
          <cell r="AZ636">
            <v>0</v>
          </cell>
        </row>
        <row r="637">
          <cell r="Q637">
            <v>0</v>
          </cell>
          <cell r="S637">
            <v>0</v>
          </cell>
          <cell r="U637">
            <v>0</v>
          </cell>
          <cell r="V637">
            <v>0</v>
          </cell>
          <cell r="W637">
            <v>0</v>
          </cell>
          <cell r="Y637">
            <v>0</v>
          </cell>
          <cell r="AA637">
            <v>0</v>
          </cell>
          <cell r="AJ637">
            <v>44285.447500000002</v>
          </cell>
          <cell r="AN637">
            <v>19022.467500000002</v>
          </cell>
          <cell r="AR637">
            <v>4126.4875000000002</v>
          </cell>
          <cell r="AV637">
            <v>0</v>
          </cell>
          <cell r="AZ637">
            <v>0</v>
          </cell>
        </row>
        <row r="638">
          <cell r="Q638">
            <v>0</v>
          </cell>
          <cell r="S638">
            <v>0</v>
          </cell>
          <cell r="U638">
            <v>0</v>
          </cell>
          <cell r="V638">
            <v>0</v>
          </cell>
          <cell r="W638">
            <v>0</v>
          </cell>
          <cell r="Y638">
            <v>0</v>
          </cell>
          <cell r="AA638">
            <v>0</v>
          </cell>
          <cell r="AJ638">
            <v>0</v>
          </cell>
          <cell r="AN638">
            <v>0</v>
          </cell>
          <cell r="AR638">
            <v>0</v>
          </cell>
          <cell r="AV638">
            <v>0</v>
          </cell>
          <cell r="AZ638">
            <v>0</v>
          </cell>
        </row>
        <row r="639">
          <cell r="Q639">
            <v>0</v>
          </cell>
          <cell r="S639">
            <v>0</v>
          </cell>
          <cell r="U639">
            <v>0</v>
          </cell>
          <cell r="V639">
            <v>0</v>
          </cell>
          <cell r="W639">
            <v>0</v>
          </cell>
          <cell r="Y639">
            <v>0</v>
          </cell>
          <cell r="AA639">
            <v>0</v>
          </cell>
          <cell r="AJ639">
            <v>0</v>
          </cell>
          <cell r="AN639">
            <v>0</v>
          </cell>
          <cell r="AR639">
            <v>0</v>
          </cell>
          <cell r="AV639">
            <v>0</v>
          </cell>
          <cell r="AZ639">
            <v>0</v>
          </cell>
        </row>
        <row r="640">
          <cell r="Q640">
            <v>0</v>
          </cell>
          <cell r="S640">
            <v>0</v>
          </cell>
          <cell r="U640">
            <v>0</v>
          </cell>
          <cell r="V640">
            <v>0</v>
          </cell>
          <cell r="W640">
            <v>0</v>
          </cell>
          <cell r="Y640">
            <v>0</v>
          </cell>
          <cell r="AA640">
            <v>0</v>
          </cell>
          <cell r="AJ640">
            <v>0</v>
          </cell>
          <cell r="AN640">
            <v>0</v>
          </cell>
          <cell r="AR640">
            <v>0</v>
          </cell>
          <cell r="AV640">
            <v>0</v>
          </cell>
          <cell r="AZ640">
            <v>0</v>
          </cell>
        </row>
        <row r="641">
          <cell r="Q641">
            <v>28996607.48</v>
          </cell>
          <cell r="S641">
            <v>31175744.600000001</v>
          </cell>
          <cell r="U641">
            <v>31840701.989999998</v>
          </cell>
          <cell r="V641">
            <v>32877264.059999999</v>
          </cell>
          <cell r="W641">
            <v>34709022.649999999</v>
          </cell>
          <cell r="Y641">
            <v>36865546.710000001</v>
          </cell>
          <cell r="AA641">
            <v>37365081.07</v>
          </cell>
          <cell r="AJ641">
            <v>27024705.377083335</v>
          </cell>
          <cell r="AN641">
            <v>28855289.227500003</v>
          </cell>
          <cell r="AR641">
            <v>31163444.493749995</v>
          </cell>
          <cell r="AV641">
            <v>34275796.369166665</v>
          </cell>
          <cell r="AZ641">
            <v>38093024.953750007</v>
          </cell>
        </row>
        <row r="642">
          <cell r="Q642">
            <v>11795598.32</v>
          </cell>
          <cell r="S642">
            <v>12380769.960000001</v>
          </cell>
          <cell r="U642">
            <v>12553298.99</v>
          </cell>
          <cell r="V642">
            <v>12865515.369999999</v>
          </cell>
          <cell r="W642">
            <v>13455308.98</v>
          </cell>
          <cell r="Y642">
            <v>13991364.380000001</v>
          </cell>
          <cell r="AA642">
            <v>14136150.93</v>
          </cell>
          <cell r="AJ642">
            <v>10417902.688750001</v>
          </cell>
          <cell r="AN642">
            <v>11349300.567083331</v>
          </cell>
          <cell r="AR642">
            <v>12275336.581250003</v>
          </cell>
          <cell r="AV642">
            <v>13313849.650416665</v>
          </cell>
          <cell r="AZ642">
            <v>14602524.35375</v>
          </cell>
        </row>
        <row r="643">
          <cell r="Q643">
            <v>1177238.49</v>
          </cell>
          <cell r="S643">
            <v>1270521.7</v>
          </cell>
          <cell r="U643">
            <v>1308698.96</v>
          </cell>
          <cell r="V643">
            <v>1330794.6399999999</v>
          </cell>
          <cell r="W643">
            <v>1347595.9</v>
          </cell>
          <cell r="Y643">
            <v>1378977.37</v>
          </cell>
          <cell r="AA643">
            <v>1412511.13</v>
          </cell>
          <cell r="AJ643">
            <v>1028278.3708333332</v>
          </cell>
          <cell r="AN643">
            <v>1131851.5383333333</v>
          </cell>
          <cell r="AR643">
            <v>1241586.9641666666</v>
          </cell>
          <cell r="AV643">
            <v>1340410.3154166664</v>
          </cell>
          <cell r="AZ643">
            <v>1412930.6224999998</v>
          </cell>
        </row>
        <row r="644">
          <cell r="Q644">
            <v>589535.80000000005</v>
          </cell>
          <cell r="S644">
            <v>620630.21</v>
          </cell>
          <cell r="U644">
            <v>633355.97</v>
          </cell>
          <cell r="V644">
            <v>640721.19999999995</v>
          </cell>
          <cell r="W644">
            <v>646321.62</v>
          </cell>
          <cell r="Y644">
            <v>656782.11</v>
          </cell>
          <cell r="AA644">
            <v>667960.04</v>
          </cell>
          <cell r="AJ644">
            <v>523188.59583333338</v>
          </cell>
          <cell r="AN644">
            <v>568102.85333333339</v>
          </cell>
          <cell r="AR644">
            <v>610444.09666666668</v>
          </cell>
          <cell r="AV644">
            <v>643926.42458333343</v>
          </cell>
          <cell r="AZ644">
            <v>668099.86625000008</v>
          </cell>
        </row>
        <row r="645">
          <cell r="Y645">
            <v>0</v>
          </cell>
          <cell r="AA645">
            <v>0</v>
          </cell>
          <cell r="AR645">
            <v>0</v>
          </cell>
          <cell r="AV645">
            <v>0</v>
          </cell>
          <cell r="AZ645">
            <v>0</v>
          </cell>
        </row>
        <row r="646">
          <cell r="Q646">
            <v>6761500.9100000001</v>
          </cell>
          <cell r="S646">
            <v>7086098.79</v>
          </cell>
          <cell r="U646">
            <v>7366473.3899999997</v>
          </cell>
          <cell r="V646">
            <v>7602447.1299999999</v>
          </cell>
          <cell r="W646">
            <v>7637615.7000000002</v>
          </cell>
          <cell r="Y646">
            <v>8134168.2000000002</v>
          </cell>
          <cell r="AA646">
            <v>8313929.7300000004</v>
          </cell>
          <cell r="AJ646">
            <v>6137156.083333333</v>
          </cell>
          <cell r="AN646">
            <v>6590292.3233333342</v>
          </cell>
          <cell r="AR646">
            <v>7108833.9962500008</v>
          </cell>
          <cell r="AV646">
            <v>7707937.9437500006</v>
          </cell>
          <cell r="AZ646">
            <v>8365381.0724999988</v>
          </cell>
        </row>
        <row r="647">
          <cell r="Q647">
            <v>3400171.26</v>
          </cell>
          <cell r="S647">
            <v>3508370.55</v>
          </cell>
          <cell r="U647">
            <v>3601828.76</v>
          </cell>
          <cell r="V647">
            <v>3680486.68</v>
          </cell>
          <cell r="W647">
            <v>3692209.54</v>
          </cell>
          <cell r="Y647">
            <v>3857727.04</v>
          </cell>
          <cell r="AA647">
            <v>3917647.56</v>
          </cell>
          <cell r="AJ647">
            <v>3103172.1341666672</v>
          </cell>
          <cell r="AN647">
            <v>3310778.6354166665</v>
          </cell>
          <cell r="AR647">
            <v>3511195.2241666666</v>
          </cell>
          <cell r="AV647">
            <v>3715650.2708333335</v>
          </cell>
          <cell r="AZ647">
            <v>3934797.9758333326</v>
          </cell>
        </row>
        <row r="648">
          <cell r="Y648">
            <v>0</v>
          </cell>
          <cell r="AA648">
            <v>0</v>
          </cell>
          <cell r="AR648">
            <v>0</v>
          </cell>
          <cell r="AV648">
            <v>0</v>
          </cell>
          <cell r="AZ648">
            <v>0</v>
          </cell>
        </row>
        <row r="649">
          <cell r="Q649">
            <v>-36935346.880000003</v>
          </cell>
          <cell r="S649">
            <v>-39532365.090000004</v>
          </cell>
          <cell r="U649">
            <v>-40515874.340000004</v>
          </cell>
          <cell r="V649">
            <v>-41810505.829999998</v>
          </cell>
          <cell r="W649">
            <v>-43694234.25</v>
          </cell>
          <cell r="Y649">
            <v>-46057739.979999997</v>
          </cell>
          <cell r="AA649">
            <v>-47091521.93</v>
          </cell>
          <cell r="AJ649">
            <v>-34190139.831249997</v>
          </cell>
          <cell r="AN649">
            <v>-36577433.089166664</v>
          </cell>
          <cell r="AR649">
            <v>-39500492.44166667</v>
          </cell>
          <cell r="AV649">
            <v>-43287523.289999999</v>
          </cell>
          <cell r="AZ649">
            <v>-47684905.838333331</v>
          </cell>
        </row>
        <row r="650">
          <cell r="Q650">
            <v>-15785305.380000001</v>
          </cell>
          <cell r="S650">
            <v>-16509770.720000001</v>
          </cell>
          <cell r="U650">
            <v>-16788483.719999999</v>
          </cell>
          <cell r="V650">
            <v>-17186723.25</v>
          </cell>
          <cell r="W650">
            <v>-17793840.140000001</v>
          </cell>
          <cell r="Y650">
            <v>-18505873.530000001</v>
          </cell>
          <cell r="AA650">
            <v>-18721758.530000001</v>
          </cell>
          <cell r="AJ650">
            <v>-14044263.418749997</v>
          </cell>
          <cell r="AN650">
            <v>-15228182.05583333</v>
          </cell>
          <cell r="AR650">
            <v>-16396975.902083332</v>
          </cell>
          <cell r="AV650">
            <v>-17673426.345833335</v>
          </cell>
          <cell r="AZ650">
            <v>-19205422.195833333</v>
          </cell>
        </row>
        <row r="651">
          <cell r="Q651">
            <v>15824681.85</v>
          </cell>
          <cell r="S651">
            <v>15854681.85</v>
          </cell>
          <cell r="U651">
            <v>15854681.85</v>
          </cell>
          <cell r="V651">
            <v>15904681.85</v>
          </cell>
          <cell r="W651">
            <v>15904681.85</v>
          </cell>
          <cell r="Y651">
            <v>15904681.85</v>
          </cell>
          <cell r="AA651">
            <v>15904681.85</v>
          </cell>
          <cell r="AJ651">
            <v>15815050.210833332</v>
          </cell>
          <cell r="AN651">
            <v>15832890.18333333</v>
          </cell>
          <cell r="AR651">
            <v>15858015.18333333</v>
          </cell>
          <cell r="AV651">
            <v>15884681.849999996</v>
          </cell>
          <cell r="AZ651">
            <v>15902598.516666664</v>
          </cell>
        </row>
        <row r="652">
          <cell r="Q652">
            <v>-15824681.85</v>
          </cell>
          <cell r="S652">
            <v>-15854681.85</v>
          </cell>
          <cell r="U652">
            <v>-15854681.85</v>
          </cell>
          <cell r="V652">
            <v>-15904681.85</v>
          </cell>
          <cell r="W652">
            <v>-15904681.85</v>
          </cell>
          <cell r="Y652">
            <v>-15904681.85</v>
          </cell>
          <cell r="AA652">
            <v>-15904681.85</v>
          </cell>
          <cell r="AJ652">
            <v>-15813838.334999995</v>
          </cell>
          <cell r="AN652">
            <v>-15832890.18333333</v>
          </cell>
          <cell r="AR652">
            <v>-15858015.18333333</v>
          </cell>
          <cell r="AV652">
            <v>-15884681.849999996</v>
          </cell>
          <cell r="AZ652">
            <v>-15902598.516666664</v>
          </cell>
        </row>
        <row r="653">
          <cell r="Q653">
            <v>1321714</v>
          </cell>
          <cell r="S653">
            <v>1334900</v>
          </cell>
          <cell r="U653">
            <v>1346827</v>
          </cell>
          <cell r="V653">
            <v>1351986</v>
          </cell>
          <cell r="W653">
            <v>1356767</v>
          </cell>
          <cell r="Y653">
            <v>1360807</v>
          </cell>
          <cell r="AA653">
            <v>1253217</v>
          </cell>
          <cell r="AJ653">
            <v>1334596.2916666667</v>
          </cell>
          <cell r="AN653">
            <v>1335393.625</v>
          </cell>
          <cell r="AR653">
            <v>1334274.9166666667</v>
          </cell>
          <cell r="AV653">
            <v>1328817.1666666667</v>
          </cell>
          <cell r="AZ653">
            <v>1302683.25</v>
          </cell>
        </row>
        <row r="654">
          <cell r="Q654">
            <v>4388164</v>
          </cell>
          <cell r="S654">
            <v>4117526.5</v>
          </cell>
          <cell r="U654">
            <v>0</v>
          </cell>
          <cell r="V654">
            <v>0</v>
          </cell>
          <cell r="W654">
            <v>0</v>
          </cell>
          <cell r="Y654">
            <v>0</v>
          </cell>
          <cell r="AA654">
            <v>987093</v>
          </cell>
          <cell r="AJ654">
            <v>1140394.5416666667</v>
          </cell>
          <cell r="AN654">
            <v>1633406.0833333333</v>
          </cell>
          <cell r="AR654">
            <v>1633406.0833333333</v>
          </cell>
          <cell r="AV654">
            <v>1573627.625</v>
          </cell>
          <cell r="AZ654">
            <v>1574517.5</v>
          </cell>
        </row>
        <row r="655">
          <cell r="Q655">
            <v>0</v>
          </cell>
          <cell r="S655">
            <v>0</v>
          </cell>
          <cell r="U655">
            <v>0</v>
          </cell>
          <cell r="V655">
            <v>0</v>
          </cell>
          <cell r="W655">
            <v>0</v>
          </cell>
          <cell r="Y655">
            <v>0</v>
          </cell>
          <cell r="AA655">
            <v>0</v>
          </cell>
          <cell r="AJ655">
            <v>0</v>
          </cell>
          <cell r="AN655">
            <v>0</v>
          </cell>
          <cell r="AR655">
            <v>0</v>
          </cell>
          <cell r="AV655">
            <v>0</v>
          </cell>
          <cell r="AZ655">
            <v>0</v>
          </cell>
        </row>
        <row r="656">
          <cell r="Q656">
            <v>1672916.02</v>
          </cell>
          <cell r="S656">
            <v>1708009.72</v>
          </cell>
          <cell r="U656">
            <v>1882100.58</v>
          </cell>
          <cell r="V656">
            <v>1925475.43</v>
          </cell>
          <cell r="W656">
            <v>1971597.45</v>
          </cell>
          <cell r="Y656">
            <v>2060845.58</v>
          </cell>
          <cell r="AA656">
            <v>2144129.84</v>
          </cell>
          <cell r="AJ656">
            <v>1006717.9483333332</v>
          </cell>
          <cell r="AN656">
            <v>1294514.2483333333</v>
          </cell>
          <cell r="AR656">
            <v>1646785.334583333</v>
          </cell>
          <cell r="AV656">
            <v>1942504.9458333335</v>
          </cell>
          <cell r="AZ656">
            <v>2078455.4333333333</v>
          </cell>
        </row>
        <row r="657">
          <cell r="Q657">
            <v>0</v>
          </cell>
          <cell r="S657">
            <v>29200.33</v>
          </cell>
          <cell r="U657">
            <v>28242.54</v>
          </cell>
          <cell r="V657">
            <v>-12790.73</v>
          </cell>
          <cell r="W657">
            <v>-255445.13</v>
          </cell>
          <cell r="Y657">
            <v>-375510.19</v>
          </cell>
          <cell r="AA657">
            <v>-1004096.5</v>
          </cell>
          <cell r="AJ657">
            <v>22596.765000000003</v>
          </cell>
          <cell r="AN657">
            <v>32653.77416666667</v>
          </cell>
          <cell r="AR657">
            <v>-1880.0399999999961</v>
          </cell>
          <cell r="AV657">
            <v>-287669.88833333337</v>
          </cell>
          <cell r="AZ657">
            <v>-304982.05291666667</v>
          </cell>
        </row>
        <row r="658">
          <cell r="Q658">
            <v>0</v>
          </cell>
          <cell r="S658">
            <v>11620</v>
          </cell>
          <cell r="U658">
            <v>279386.09000000003</v>
          </cell>
          <cell r="V658">
            <v>294484.21000000002</v>
          </cell>
          <cell r="W658">
            <v>185297.27</v>
          </cell>
          <cell r="Y658">
            <v>-22312.98</v>
          </cell>
          <cell r="AA658">
            <v>-347460.01</v>
          </cell>
          <cell r="AJ658">
            <v>76726.552499999976</v>
          </cell>
          <cell r="AN658">
            <v>65958.581250000003</v>
          </cell>
          <cell r="AR658">
            <v>48393.21333333334</v>
          </cell>
          <cell r="AV658">
            <v>30554.569166666664</v>
          </cell>
          <cell r="AZ658">
            <v>77228.807499999995</v>
          </cell>
        </row>
        <row r="659">
          <cell r="Q659">
            <v>0</v>
          </cell>
          <cell r="S659">
            <v>323018.3</v>
          </cell>
          <cell r="U659">
            <v>636175.01</v>
          </cell>
          <cell r="V659">
            <v>822471.18</v>
          </cell>
          <cell r="W659">
            <v>928016.75</v>
          </cell>
          <cell r="Y659">
            <v>1395340.07</v>
          </cell>
          <cell r="AA659">
            <v>1559371.21</v>
          </cell>
          <cell r="AJ659">
            <v>-1213276.2524999999</v>
          </cell>
          <cell r="AN659">
            <v>-944824.02208333334</v>
          </cell>
          <cell r="AR659">
            <v>-152912.8925000001</v>
          </cell>
          <cell r="AV659">
            <v>896828.15750000009</v>
          </cell>
          <cell r="AZ659">
            <v>914567.1925</v>
          </cell>
        </row>
        <row r="660">
          <cell r="Q660">
            <v>0</v>
          </cell>
          <cell r="S660">
            <v>0</v>
          </cell>
          <cell r="U660">
            <v>0</v>
          </cell>
          <cell r="V660">
            <v>0</v>
          </cell>
          <cell r="W660">
            <v>0</v>
          </cell>
          <cell r="Y660">
            <v>0</v>
          </cell>
          <cell r="AA660">
            <v>0</v>
          </cell>
          <cell r="AJ660">
            <v>0</v>
          </cell>
          <cell r="AN660">
            <v>0</v>
          </cell>
          <cell r="AR660">
            <v>0</v>
          </cell>
          <cell r="AV660">
            <v>0</v>
          </cell>
          <cell r="AZ660">
            <v>0</v>
          </cell>
        </row>
        <row r="661">
          <cell r="Q661">
            <v>0</v>
          </cell>
          <cell r="S661">
            <v>0</v>
          </cell>
          <cell r="U661">
            <v>0</v>
          </cell>
          <cell r="V661">
            <v>0</v>
          </cell>
          <cell r="W661">
            <v>0</v>
          </cell>
          <cell r="Y661">
            <v>0</v>
          </cell>
          <cell r="AA661">
            <v>0</v>
          </cell>
          <cell r="AJ661">
            <v>0</v>
          </cell>
          <cell r="AN661">
            <v>0</v>
          </cell>
          <cell r="AR661">
            <v>0</v>
          </cell>
          <cell r="AV661">
            <v>0</v>
          </cell>
          <cell r="AZ661">
            <v>0</v>
          </cell>
        </row>
        <row r="662">
          <cell r="Q662">
            <v>0</v>
          </cell>
          <cell r="S662">
            <v>0</v>
          </cell>
          <cell r="U662">
            <v>0</v>
          </cell>
          <cell r="V662">
            <v>0</v>
          </cell>
          <cell r="W662">
            <v>0</v>
          </cell>
          <cell r="Y662">
            <v>0</v>
          </cell>
          <cell r="AA662">
            <v>0</v>
          </cell>
          <cell r="AJ662">
            <v>0</v>
          </cell>
          <cell r="AN662">
            <v>0</v>
          </cell>
          <cell r="AR662">
            <v>0</v>
          </cell>
          <cell r="AV662">
            <v>0</v>
          </cell>
          <cell r="AZ662">
            <v>0</v>
          </cell>
        </row>
        <row r="663">
          <cell r="Q663">
            <v>0</v>
          </cell>
          <cell r="S663">
            <v>0</v>
          </cell>
          <cell r="U663">
            <v>0</v>
          </cell>
          <cell r="V663">
            <v>0</v>
          </cell>
          <cell r="W663">
            <v>0</v>
          </cell>
          <cell r="Y663">
            <v>0</v>
          </cell>
          <cell r="AA663">
            <v>0</v>
          </cell>
          <cell r="AJ663">
            <v>0</v>
          </cell>
          <cell r="AN663">
            <v>0</v>
          </cell>
          <cell r="AR663">
            <v>0</v>
          </cell>
          <cell r="AV663">
            <v>0</v>
          </cell>
          <cell r="AZ663">
            <v>0</v>
          </cell>
        </row>
        <row r="664">
          <cell r="Q664">
            <v>280246.48</v>
          </cell>
          <cell r="S664">
            <v>0</v>
          </cell>
          <cell r="U664">
            <v>13157.17</v>
          </cell>
          <cell r="V664">
            <v>13157.17</v>
          </cell>
          <cell r="W664">
            <v>300828.67</v>
          </cell>
          <cell r="Y664">
            <v>300828.67</v>
          </cell>
          <cell r="AA664">
            <v>894836.43</v>
          </cell>
          <cell r="AJ664">
            <v>1860530.0891666666</v>
          </cell>
          <cell r="AN664">
            <v>1778381.4054166668</v>
          </cell>
          <cell r="AR664">
            <v>1119515.5804166668</v>
          </cell>
          <cell r="AV664">
            <v>337236.3775</v>
          </cell>
          <cell r="AZ664">
            <v>300560.92125000001</v>
          </cell>
        </row>
        <row r="665">
          <cell r="Q665">
            <v>0</v>
          </cell>
          <cell r="S665">
            <v>0</v>
          </cell>
          <cell r="U665">
            <v>0</v>
          </cell>
          <cell r="V665">
            <v>0</v>
          </cell>
          <cell r="W665">
            <v>0</v>
          </cell>
          <cell r="Y665">
            <v>0</v>
          </cell>
          <cell r="AA665">
            <v>0</v>
          </cell>
          <cell r="AJ665">
            <v>0</v>
          </cell>
          <cell r="AN665">
            <v>0</v>
          </cell>
          <cell r="AR665">
            <v>0</v>
          </cell>
          <cell r="AV665">
            <v>0</v>
          </cell>
          <cell r="AZ665">
            <v>0</v>
          </cell>
        </row>
        <row r="666">
          <cell r="Q666">
            <v>0</v>
          </cell>
          <cell r="S666">
            <v>0</v>
          </cell>
          <cell r="U666">
            <v>0</v>
          </cell>
          <cell r="V666">
            <v>0</v>
          </cell>
          <cell r="W666">
            <v>0</v>
          </cell>
          <cell r="Y666">
            <v>0</v>
          </cell>
          <cell r="AA666">
            <v>0</v>
          </cell>
          <cell r="AJ666">
            <v>0</v>
          </cell>
          <cell r="AN666">
            <v>0</v>
          </cell>
          <cell r="AR666">
            <v>0</v>
          </cell>
          <cell r="AV666">
            <v>0</v>
          </cell>
          <cell r="AZ666">
            <v>0</v>
          </cell>
        </row>
        <row r="667">
          <cell r="Q667">
            <v>0</v>
          </cell>
          <cell r="S667">
            <v>0</v>
          </cell>
          <cell r="U667">
            <v>0</v>
          </cell>
          <cell r="V667">
            <v>0</v>
          </cell>
          <cell r="W667">
            <v>0</v>
          </cell>
          <cell r="Y667">
            <v>0</v>
          </cell>
          <cell r="AA667">
            <v>0</v>
          </cell>
          <cell r="AJ667">
            <v>0</v>
          </cell>
          <cell r="AN667">
            <v>0</v>
          </cell>
          <cell r="AR667">
            <v>0</v>
          </cell>
          <cell r="AV667">
            <v>0</v>
          </cell>
          <cell r="AZ667">
            <v>0</v>
          </cell>
        </row>
        <row r="668">
          <cell r="Q668">
            <v>0</v>
          </cell>
          <cell r="S668">
            <v>0</v>
          </cell>
          <cell r="U668">
            <v>0</v>
          </cell>
          <cell r="V668">
            <v>0</v>
          </cell>
          <cell r="W668">
            <v>0</v>
          </cell>
          <cell r="Y668">
            <v>0</v>
          </cell>
          <cell r="AA668">
            <v>0</v>
          </cell>
          <cell r="AJ668">
            <v>0</v>
          </cell>
          <cell r="AN668">
            <v>0</v>
          </cell>
          <cell r="AR668">
            <v>0</v>
          </cell>
          <cell r="AV668">
            <v>0</v>
          </cell>
          <cell r="AZ668">
            <v>0</v>
          </cell>
        </row>
        <row r="669">
          <cell r="AJ669">
            <v>0</v>
          </cell>
          <cell r="AN669">
            <v>0</v>
          </cell>
          <cell r="AR669">
            <v>0</v>
          </cell>
          <cell r="AV669">
            <v>0</v>
          </cell>
          <cell r="AZ669">
            <v>0</v>
          </cell>
        </row>
        <row r="670">
          <cell r="Q670">
            <v>0</v>
          </cell>
          <cell r="S670">
            <v>0</v>
          </cell>
          <cell r="U670">
            <v>0</v>
          </cell>
          <cell r="V670">
            <v>0</v>
          </cell>
          <cell r="W670">
            <v>0</v>
          </cell>
          <cell r="Y670">
            <v>0</v>
          </cell>
          <cell r="AA670">
            <v>0</v>
          </cell>
          <cell r="AJ670">
            <v>0</v>
          </cell>
          <cell r="AN670">
            <v>0</v>
          </cell>
          <cell r="AR670">
            <v>0</v>
          </cell>
          <cell r="AV670">
            <v>0</v>
          </cell>
          <cell r="AZ670">
            <v>0</v>
          </cell>
        </row>
        <row r="671">
          <cell r="Q671">
            <v>0</v>
          </cell>
          <cell r="S671">
            <v>0</v>
          </cell>
          <cell r="U671">
            <v>0</v>
          </cell>
          <cell r="V671">
            <v>0</v>
          </cell>
          <cell r="W671">
            <v>0</v>
          </cell>
          <cell r="Y671">
            <v>0</v>
          </cell>
          <cell r="AA671">
            <v>0</v>
          </cell>
          <cell r="AJ671">
            <v>0</v>
          </cell>
          <cell r="AN671">
            <v>0</v>
          </cell>
          <cell r="AR671">
            <v>0</v>
          </cell>
          <cell r="AV671">
            <v>0</v>
          </cell>
          <cell r="AZ671">
            <v>0</v>
          </cell>
        </row>
        <row r="672">
          <cell r="Q672">
            <v>0</v>
          </cell>
          <cell r="S672">
            <v>0</v>
          </cell>
          <cell r="U672">
            <v>0</v>
          </cell>
          <cell r="V672">
            <v>0</v>
          </cell>
          <cell r="W672">
            <v>0</v>
          </cell>
          <cell r="Y672">
            <v>0</v>
          </cell>
          <cell r="AA672">
            <v>0</v>
          </cell>
          <cell r="AJ672">
            <v>0</v>
          </cell>
          <cell r="AN672">
            <v>0</v>
          </cell>
          <cell r="AR672">
            <v>0</v>
          </cell>
          <cell r="AV672">
            <v>0</v>
          </cell>
          <cell r="AZ672">
            <v>0</v>
          </cell>
        </row>
        <row r="673">
          <cell r="U673">
            <v>0</v>
          </cell>
          <cell r="V673">
            <v>0</v>
          </cell>
          <cell r="W673">
            <v>0</v>
          </cell>
          <cell r="Y673">
            <v>0</v>
          </cell>
          <cell r="AA673">
            <v>0</v>
          </cell>
          <cell r="AJ673">
            <v>0</v>
          </cell>
          <cell r="AN673">
            <v>0</v>
          </cell>
          <cell r="AR673">
            <v>0</v>
          </cell>
          <cell r="AV673">
            <v>0</v>
          </cell>
          <cell r="AZ673">
            <v>0</v>
          </cell>
        </row>
        <row r="674">
          <cell r="U674">
            <v>0</v>
          </cell>
          <cell r="V674">
            <v>0</v>
          </cell>
          <cell r="W674">
            <v>0</v>
          </cell>
          <cell r="Y674">
            <v>0</v>
          </cell>
          <cell r="AA674">
            <v>0</v>
          </cell>
          <cell r="AJ674">
            <v>0</v>
          </cell>
          <cell r="AN674">
            <v>0</v>
          </cell>
          <cell r="AR674">
            <v>0</v>
          </cell>
          <cell r="AV674">
            <v>0</v>
          </cell>
          <cell r="AZ674">
            <v>0</v>
          </cell>
        </row>
        <row r="675">
          <cell r="Q675">
            <v>0</v>
          </cell>
          <cell r="S675">
            <v>0</v>
          </cell>
          <cell r="U675">
            <v>0</v>
          </cell>
          <cell r="V675">
            <v>0</v>
          </cell>
          <cell r="W675">
            <v>0</v>
          </cell>
          <cell r="Y675">
            <v>0</v>
          </cell>
          <cell r="AA675">
            <v>0</v>
          </cell>
          <cell r="AJ675">
            <v>0</v>
          </cell>
          <cell r="AN675">
            <v>0</v>
          </cell>
          <cell r="AR675">
            <v>0</v>
          </cell>
          <cell r="AV675">
            <v>0</v>
          </cell>
          <cell r="AZ675">
            <v>0</v>
          </cell>
        </row>
        <row r="676">
          <cell r="Q676">
            <v>0</v>
          </cell>
          <cell r="S676">
            <v>0</v>
          </cell>
          <cell r="U676">
            <v>0</v>
          </cell>
          <cell r="V676">
            <v>0</v>
          </cell>
          <cell r="W676">
            <v>0</v>
          </cell>
          <cell r="Y676">
            <v>0</v>
          </cell>
          <cell r="AA676">
            <v>0</v>
          </cell>
          <cell r="AJ676">
            <v>0</v>
          </cell>
          <cell r="AN676">
            <v>0</v>
          </cell>
          <cell r="AR676">
            <v>0</v>
          </cell>
          <cell r="AV676">
            <v>0</v>
          </cell>
          <cell r="AZ676">
            <v>0</v>
          </cell>
        </row>
        <row r="677">
          <cell r="Q677">
            <v>0</v>
          </cell>
          <cell r="S677">
            <v>0</v>
          </cell>
          <cell r="U677">
            <v>0</v>
          </cell>
          <cell r="V677">
            <v>0</v>
          </cell>
          <cell r="W677">
            <v>0</v>
          </cell>
          <cell r="Y677">
            <v>0</v>
          </cell>
          <cell r="AA677">
            <v>0</v>
          </cell>
          <cell r="AJ677">
            <v>0</v>
          </cell>
          <cell r="AN677">
            <v>0</v>
          </cell>
          <cell r="AR677">
            <v>0</v>
          </cell>
          <cell r="AV677">
            <v>0</v>
          </cell>
          <cell r="AZ677">
            <v>0</v>
          </cell>
        </row>
        <row r="678">
          <cell r="Q678">
            <v>0</v>
          </cell>
          <cell r="S678">
            <v>0</v>
          </cell>
          <cell r="U678">
            <v>0</v>
          </cell>
          <cell r="V678">
            <v>0</v>
          </cell>
          <cell r="W678">
            <v>0</v>
          </cell>
          <cell r="Y678">
            <v>0</v>
          </cell>
          <cell r="AA678">
            <v>0</v>
          </cell>
          <cell r="AJ678">
            <v>0</v>
          </cell>
          <cell r="AN678">
            <v>0</v>
          </cell>
          <cell r="AR678">
            <v>0</v>
          </cell>
          <cell r="AV678">
            <v>0</v>
          </cell>
          <cell r="AZ678">
            <v>0</v>
          </cell>
        </row>
        <row r="679">
          <cell r="Q679">
            <v>0</v>
          </cell>
          <cell r="S679">
            <v>0</v>
          </cell>
          <cell r="U679">
            <v>0</v>
          </cell>
          <cell r="V679">
            <v>0</v>
          </cell>
          <cell r="W679">
            <v>0</v>
          </cell>
          <cell r="Y679">
            <v>0</v>
          </cell>
          <cell r="AA679">
            <v>0</v>
          </cell>
          <cell r="AJ679">
            <v>0</v>
          </cell>
          <cell r="AN679">
            <v>0</v>
          </cell>
          <cell r="AR679">
            <v>0</v>
          </cell>
          <cell r="AV679">
            <v>0</v>
          </cell>
          <cell r="AZ679">
            <v>0</v>
          </cell>
        </row>
        <row r="680">
          <cell r="AJ680">
            <v>0</v>
          </cell>
          <cell r="AN680">
            <v>0</v>
          </cell>
          <cell r="AR680">
            <v>0</v>
          </cell>
          <cell r="AV680">
            <v>0</v>
          </cell>
          <cell r="AZ680">
            <v>0</v>
          </cell>
        </row>
        <row r="681">
          <cell r="V681">
            <v>0</v>
          </cell>
          <cell r="W681">
            <v>0</v>
          </cell>
          <cell r="Y681">
            <v>0</v>
          </cell>
          <cell r="AA681">
            <v>0</v>
          </cell>
          <cell r="AJ681">
            <v>0</v>
          </cell>
          <cell r="AN681">
            <v>0</v>
          </cell>
          <cell r="AR681">
            <v>0</v>
          </cell>
          <cell r="AV681">
            <v>0</v>
          </cell>
          <cell r="AZ681">
            <v>0</v>
          </cell>
        </row>
        <row r="682">
          <cell r="Q682">
            <v>0</v>
          </cell>
          <cell r="S682">
            <v>0</v>
          </cell>
          <cell r="U682">
            <v>0</v>
          </cell>
          <cell r="V682">
            <v>0</v>
          </cell>
          <cell r="W682">
            <v>0</v>
          </cell>
          <cell r="Y682">
            <v>0</v>
          </cell>
          <cell r="AA682">
            <v>0</v>
          </cell>
          <cell r="AJ682">
            <v>0</v>
          </cell>
          <cell r="AN682">
            <v>0</v>
          </cell>
          <cell r="AR682">
            <v>0</v>
          </cell>
          <cell r="AV682">
            <v>0</v>
          </cell>
          <cell r="AZ682">
            <v>0</v>
          </cell>
        </row>
        <row r="683">
          <cell r="Q683">
            <v>0</v>
          </cell>
          <cell r="S683">
            <v>0</v>
          </cell>
          <cell r="U683">
            <v>0</v>
          </cell>
          <cell r="V683">
            <v>0</v>
          </cell>
          <cell r="W683">
            <v>0</v>
          </cell>
          <cell r="Y683">
            <v>0</v>
          </cell>
          <cell r="AA683">
            <v>0</v>
          </cell>
          <cell r="AJ683">
            <v>0</v>
          </cell>
          <cell r="AN683">
            <v>0</v>
          </cell>
          <cell r="AR683">
            <v>0</v>
          </cell>
          <cell r="AV683">
            <v>0</v>
          </cell>
          <cell r="AZ683">
            <v>0</v>
          </cell>
        </row>
        <row r="684">
          <cell r="U684">
            <v>0</v>
          </cell>
          <cell r="V684">
            <v>0</v>
          </cell>
          <cell r="W684">
            <v>0</v>
          </cell>
          <cell r="Y684">
            <v>0</v>
          </cell>
          <cell r="AA684">
            <v>0</v>
          </cell>
          <cell r="AJ684">
            <v>0</v>
          </cell>
          <cell r="AN684">
            <v>-8.3333333333333339E-4</v>
          </cell>
          <cell r="AR684">
            <v>-8.3333333333333339E-4</v>
          </cell>
          <cell r="AV684">
            <v>-8.3333333333333339E-4</v>
          </cell>
          <cell r="AZ684">
            <v>0</v>
          </cell>
        </row>
        <row r="685">
          <cell r="U685">
            <v>0</v>
          </cell>
          <cell r="V685">
            <v>0</v>
          </cell>
          <cell r="W685">
            <v>0</v>
          </cell>
          <cell r="Y685">
            <v>0</v>
          </cell>
          <cell r="AA685">
            <v>0</v>
          </cell>
          <cell r="AJ685">
            <v>0</v>
          </cell>
          <cell r="AN685">
            <v>0</v>
          </cell>
          <cell r="AR685">
            <v>0</v>
          </cell>
          <cell r="AV685">
            <v>0</v>
          </cell>
          <cell r="AZ685">
            <v>0</v>
          </cell>
        </row>
        <row r="686">
          <cell r="AJ686">
            <v>0</v>
          </cell>
          <cell r="AN686">
            <v>0</v>
          </cell>
          <cell r="AR686">
            <v>0</v>
          </cell>
          <cell r="AV686">
            <v>0</v>
          </cell>
          <cell r="AZ686">
            <v>0</v>
          </cell>
        </row>
        <row r="687">
          <cell r="U687">
            <v>0</v>
          </cell>
          <cell r="V687">
            <v>0</v>
          </cell>
          <cell r="W687">
            <v>0</v>
          </cell>
          <cell r="Y687">
            <v>0</v>
          </cell>
          <cell r="AA687">
            <v>0</v>
          </cell>
          <cell r="AJ687">
            <v>0</v>
          </cell>
          <cell r="AN687">
            <v>0</v>
          </cell>
          <cell r="AR687">
            <v>0</v>
          </cell>
          <cell r="AV687">
            <v>0</v>
          </cell>
          <cell r="AZ687">
            <v>0</v>
          </cell>
        </row>
        <row r="688">
          <cell r="Q688">
            <v>-181737.81</v>
          </cell>
          <cell r="S688">
            <v>-139105.91</v>
          </cell>
          <cell r="U688">
            <v>-115941.8</v>
          </cell>
          <cell r="V688">
            <v>-108141.27</v>
          </cell>
          <cell r="W688">
            <v>-96681.95</v>
          </cell>
          <cell r="Y688">
            <v>-67247.8</v>
          </cell>
          <cell r="AA688">
            <v>165417.44</v>
          </cell>
          <cell r="AJ688">
            <v>-275805.30125000002</v>
          </cell>
          <cell r="AN688">
            <v>-215816.70041666669</v>
          </cell>
          <cell r="AR688">
            <v>-151713.74541666667</v>
          </cell>
          <cell r="AV688">
            <v>-30903.80666666666</v>
          </cell>
          <cell r="AZ688">
            <v>11065.838333333331</v>
          </cell>
        </row>
        <row r="689">
          <cell r="Q689">
            <v>0</v>
          </cell>
          <cell r="S689">
            <v>0</v>
          </cell>
          <cell r="U689">
            <v>0</v>
          </cell>
          <cell r="V689">
            <v>0</v>
          </cell>
          <cell r="W689">
            <v>0</v>
          </cell>
          <cell r="Y689">
            <v>0</v>
          </cell>
          <cell r="AA689">
            <v>0</v>
          </cell>
          <cell r="AJ689">
            <v>0</v>
          </cell>
          <cell r="AN689">
            <v>0</v>
          </cell>
          <cell r="AR689">
            <v>0</v>
          </cell>
          <cell r="AV689">
            <v>0</v>
          </cell>
          <cell r="AZ689">
            <v>0</v>
          </cell>
        </row>
        <row r="690">
          <cell r="Q690">
            <v>-133819.4</v>
          </cell>
          <cell r="S690">
            <v>-138237.42000000001</v>
          </cell>
          <cell r="U690">
            <v>-160852.03</v>
          </cell>
          <cell r="V690">
            <v>-166540.26999999999</v>
          </cell>
          <cell r="W690">
            <v>-166710.67000000001</v>
          </cell>
          <cell r="Y690">
            <v>-167979.4</v>
          </cell>
          <cell r="AA690">
            <v>-178040.23</v>
          </cell>
          <cell r="AJ690">
            <v>-142514.95541666666</v>
          </cell>
          <cell r="AN690">
            <v>-156222.61166666666</v>
          </cell>
          <cell r="AR690">
            <v>-157032.76874999999</v>
          </cell>
          <cell r="AV690">
            <v>-160888.80666666664</v>
          </cell>
          <cell r="AZ690">
            <v>-164889.73916666664</v>
          </cell>
        </row>
        <row r="691">
          <cell r="Q691">
            <v>794520.81</v>
          </cell>
          <cell r="S691">
            <v>905064.48</v>
          </cell>
          <cell r="U691">
            <v>834578.75</v>
          </cell>
          <cell r="V691">
            <v>1080839.53</v>
          </cell>
          <cell r="W691">
            <v>1124580.44</v>
          </cell>
          <cell r="Y691">
            <v>848499.84</v>
          </cell>
          <cell r="AA691">
            <v>1229706.77</v>
          </cell>
          <cell r="AJ691">
            <v>594684.0591666667</v>
          </cell>
          <cell r="AN691">
            <v>706758.59125000006</v>
          </cell>
          <cell r="AR691">
            <v>868891.74208333332</v>
          </cell>
          <cell r="AV691">
            <v>1011369.1666666666</v>
          </cell>
          <cell r="AZ691">
            <v>1048668.5637499997</v>
          </cell>
        </row>
        <row r="692">
          <cell r="Q692">
            <v>0</v>
          </cell>
          <cell r="S692">
            <v>0</v>
          </cell>
          <cell r="U692">
            <v>0</v>
          </cell>
          <cell r="V692">
            <v>0</v>
          </cell>
          <cell r="W692">
            <v>0</v>
          </cell>
          <cell r="Y692">
            <v>0</v>
          </cell>
          <cell r="AA692">
            <v>0</v>
          </cell>
          <cell r="AJ692">
            <v>3585.2754166666668</v>
          </cell>
          <cell r="AN692">
            <v>1378.9520833333333</v>
          </cell>
          <cell r="AR692">
            <v>0</v>
          </cell>
          <cell r="AV692">
            <v>0</v>
          </cell>
          <cell r="AZ692">
            <v>0</v>
          </cell>
        </row>
        <row r="693">
          <cell r="Q693">
            <v>0</v>
          </cell>
          <cell r="S693">
            <v>0</v>
          </cell>
          <cell r="U693">
            <v>0</v>
          </cell>
          <cell r="V693">
            <v>0</v>
          </cell>
          <cell r="W693">
            <v>0</v>
          </cell>
          <cell r="Y693">
            <v>0</v>
          </cell>
          <cell r="AA693">
            <v>0</v>
          </cell>
          <cell r="AJ693">
            <v>0</v>
          </cell>
          <cell r="AN693">
            <v>0</v>
          </cell>
          <cell r="AR693">
            <v>0</v>
          </cell>
          <cell r="AV693">
            <v>0</v>
          </cell>
          <cell r="AZ693">
            <v>0</v>
          </cell>
        </row>
        <row r="694">
          <cell r="Q694">
            <v>1782908.49</v>
          </cell>
          <cell r="S694">
            <v>1654394.68</v>
          </cell>
          <cell r="U694">
            <v>1436041.32</v>
          </cell>
          <cell r="V694">
            <v>1460434.22</v>
          </cell>
          <cell r="W694">
            <v>1763383.43</v>
          </cell>
          <cell r="Y694">
            <v>1874577.11</v>
          </cell>
          <cell r="AA694">
            <v>2033020.38</v>
          </cell>
          <cell r="AJ694">
            <v>1313566.2558333336</v>
          </cell>
          <cell r="AN694">
            <v>1468877.4891666668</v>
          </cell>
          <cell r="AR694">
            <v>1558324.3629166668</v>
          </cell>
          <cell r="AV694">
            <v>1689320.79375</v>
          </cell>
          <cell r="AZ694">
            <v>1787288.6450000003</v>
          </cell>
        </row>
        <row r="695">
          <cell r="Q695">
            <v>0</v>
          </cell>
          <cell r="S695">
            <v>0</v>
          </cell>
          <cell r="U695">
            <v>0</v>
          </cell>
          <cell r="V695">
            <v>31.38</v>
          </cell>
          <cell r="W695">
            <v>35.159999999999997</v>
          </cell>
          <cell r="Y695">
            <v>96.73</v>
          </cell>
          <cell r="AA695">
            <v>112.28</v>
          </cell>
          <cell r="AJ695">
            <v>62.30916666666667</v>
          </cell>
          <cell r="AN695">
            <v>62.30916666666667</v>
          </cell>
          <cell r="AR695">
            <v>66.192083333333343</v>
          </cell>
          <cell r="AV695">
            <v>47.966666666666669</v>
          </cell>
          <cell r="AZ695">
            <v>47.966666666666669</v>
          </cell>
        </row>
        <row r="696">
          <cell r="Q696">
            <v>0</v>
          </cell>
          <cell r="S696">
            <v>0</v>
          </cell>
          <cell r="U696">
            <v>0</v>
          </cell>
          <cell r="V696">
            <v>0</v>
          </cell>
          <cell r="W696">
            <v>0</v>
          </cell>
          <cell r="Y696">
            <v>0</v>
          </cell>
          <cell r="AA696">
            <v>0</v>
          </cell>
          <cell r="AJ696">
            <v>0</v>
          </cell>
          <cell r="AN696">
            <v>0</v>
          </cell>
          <cell r="AR696">
            <v>0</v>
          </cell>
          <cell r="AV696">
            <v>0</v>
          </cell>
          <cell r="AZ696">
            <v>0</v>
          </cell>
        </row>
        <row r="697">
          <cell r="Q697">
            <v>592135.01</v>
          </cell>
          <cell r="S697">
            <v>602375.77</v>
          </cell>
          <cell r="U697">
            <v>637567.55000000005</v>
          </cell>
          <cell r="V697">
            <v>637567.55000000005</v>
          </cell>
          <cell r="W697">
            <v>643221.56999999995</v>
          </cell>
          <cell r="Y697">
            <v>654510.18000000005</v>
          </cell>
          <cell r="AA697">
            <v>665123.59</v>
          </cell>
          <cell r="AJ697">
            <v>460101.34749999997</v>
          </cell>
          <cell r="AN697">
            <v>545784.68125000002</v>
          </cell>
          <cell r="AR697">
            <v>604014.24916666665</v>
          </cell>
          <cell r="AV697">
            <v>640200.6316666666</v>
          </cell>
          <cell r="AZ697">
            <v>657144.29749999999</v>
          </cell>
        </row>
        <row r="698">
          <cell r="Q698">
            <v>0</v>
          </cell>
          <cell r="S698">
            <v>0</v>
          </cell>
          <cell r="U698">
            <v>0</v>
          </cell>
          <cell r="V698">
            <v>0</v>
          </cell>
          <cell r="W698">
            <v>0</v>
          </cell>
          <cell r="Y698">
            <v>0</v>
          </cell>
          <cell r="AA698">
            <v>0</v>
          </cell>
          <cell r="AJ698">
            <v>0</v>
          </cell>
          <cell r="AN698">
            <v>0</v>
          </cell>
          <cell r="AR698">
            <v>0</v>
          </cell>
          <cell r="AV698">
            <v>0</v>
          </cell>
          <cell r="AZ698">
            <v>0</v>
          </cell>
        </row>
        <row r="699">
          <cell r="Q699">
            <v>8751.11</v>
          </cell>
          <cell r="S699">
            <v>9139.67</v>
          </cell>
          <cell r="U699">
            <v>9377.3700000000008</v>
          </cell>
          <cell r="V699">
            <v>8989.4699999999993</v>
          </cell>
          <cell r="W699">
            <v>8827.93</v>
          </cell>
          <cell r="Y699">
            <v>9165.18</v>
          </cell>
          <cell r="AA699">
            <v>10515.9</v>
          </cell>
          <cell r="AJ699">
            <v>7810.3962500000007</v>
          </cell>
          <cell r="AN699">
            <v>7878.9070833333326</v>
          </cell>
          <cell r="AR699">
            <v>8963.5249999999996</v>
          </cell>
          <cell r="AV699">
            <v>8996.7762500000008</v>
          </cell>
          <cell r="AZ699">
            <v>8859.9125000000004</v>
          </cell>
        </row>
        <row r="700">
          <cell r="Q700">
            <v>0</v>
          </cell>
          <cell r="S700">
            <v>0</v>
          </cell>
          <cell r="U700">
            <v>0</v>
          </cell>
          <cell r="V700">
            <v>0</v>
          </cell>
          <cell r="W700">
            <v>0</v>
          </cell>
          <cell r="Y700">
            <v>0</v>
          </cell>
          <cell r="AA700">
            <v>0</v>
          </cell>
          <cell r="AJ700">
            <v>0</v>
          </cell>
          <cell r="AN700">
            <v>0</v>
          </cell>
          <cell r="AR700">
            <v>0</v>
          </cell>
          <cell r="AV700">
            <v>0</v>
          </cell>
          <cell r="AZ700">
            <v>0</v>
          </cell>
        </row>
        <row r="701">
          <cell r="Q701">
            <v>0</v>
          </cell>
          <cell r="S701">
            <v>0</v>
          </cell>
          <cell r="U701">
            <v>0</v>
          </cell>
          <cell r="V701">
            <v>0</v>
          </cell>
          <cell r="W701">
            <v>0</v>
          </cell>
          <cell r="Y701">
            <v>0</v>
          </cell>
          <cell r="AA701">
            <v>0</v>
          </cell>
          <cell r="AJ701">
            <v>0</v>
          </cell>
          <cell r="AN701">
            <v>0</v>
          </cell>
          <cell r="AR701">
            <v>0</v>
          </cell>
          <cell r="AV701">
            <v>0</v>
          </cell>
          <cell r="AZ701">
            <v>0</v>
          </cell>
        </row>
        <row r="702">
          <cell r="Q702">
            <v>0</v>
          </cell>
          <cell r="S702">
            <v>0</v>
          </cell>
          <cell r="U702">
            <v>0</v>
          </cell>
          <cell r="V702">
            <v>0</v>
          </cell>
          <cell r="W702">
            <v>0</v>
          </cell>
          <cell r="Y702">
            <v>0</v>
          </cell>
          <cell r="AA702">
            <v>0</v>
          </cell>
          <cell r="AJ702">
            <v>985.87250000000006</v>
          </cell>
          <cell r="AN702">
            <v>31.891666666666666</v>
          </cell>
          <cell r="AR702">
            <v>10.554583333333332</v>
          </cell>
          <cell r="AV702">
            <v>0</v>
          </cell>
          <cell r="AZ702">
            <v>0</v>
          </cell>
        </row>
        <row r="703">
          <cell r="Q703">
            <v>0</v>
          </cell>
          <cell r="S703">
            <v>295.95999999999998</v>
          </cell>
          <cell r="U703">
            <v>480.76</v>
          </cell>
          <cell r="V703">
            <v>667.77</v>
          </cell>
          <cell r="W703">
            <v>704.77</v>
          </cell>
          <cell r="Y703">
            <v>805.6</v>
          </cell>
          <cell r="AA703">
            <v>1187.45</v>
          </cell>
          <cell r="AJ703">
            <v>1227.8641666666665</v>
          </cell>
          <cell r="AN703">
            <v>1147.9595833333333</v>
          </cell>
          <cell r="AR703">
            <v>975.76749999999993</v>
          </cell>
          <cell r="AV703">
            <v>738.89666666666665</v>
          </cell>
          <cell r="AZ703">
            <v>928.01458333333323</v>
          </cell>
        </row>
        <row r="704">
          <cell r="Q704">
            <v>0</v>
          </cell>
          <cell r="S704">
            <v>0</v>
          </cell>
          <cell r="U704">
            <v>0</v>
          </cell>
          <cell r="V704">
            <v>0</v>
          </cell>
          <cell r="W704">
            <v>0</v>
          </cell>
          <cell r="Y704">
            <v>0</v>
          </cell>
          <cell r="AA704">
            <v>0</v>
          </cell>
          <cell r="AJ704">
            <v>0</v>
          </cell>
          <cell r="AN704">
            <v>0</v>
          </cell>
          <cell r="AR704">
            <v>0</v>
          </cell>
          <cell r="AV704">
            <v>0</v>
          </cell>
          <cell r="AZ704">
            <v>0</v>
          </cell>
        </row>
        <row r="705">
          <cell r="Q705">
            <v>-2213374.15</v>
          </cell>
          <cell r="S705">
            <v>639002.30000000005</v>
          </cell>
          <cell r="U705">
            <v>547530.06999999995</v>
          </cell>
          <cell r="V705">
            <v>53264.31</v>
          </cell>
          <cell r="W705">
            <v>-124317.97</v>
          </cell>
          <cell r="Y705">
            <v>1456083.57</v>
          </cell>
          <cell r="AA705">
            <v>2545685.83</v>
          </cell>
          <cell r="AJ705">
            <v>369644.56791666662</v>
          </cell>
          <cell r="AN705">
            <v>-984665.41958333331</v>
          </cell>
          <cell r="AR705">
            <v>-669042.84333333338</v>
          </cell>
          <cell r="AV705">
            <v>976216.4029166667</v>
          </cell>
          <cell r="AZ705">
            <v>3833450.6929166671</v>
          </cell>
        </row>
        <row r="706">
          <cell r="Q706">
            <v>463289.26</v>
          </cell>
          <cell r="S706">
            <v>692564.94</v>
          </cell>
          <cell r="U706">
            <v>708659.55</v>
          </cell>
          <cell r="V706">
            <v>723098.56</v>
          </cell>
          <cell r="W706">
            <v>692691.08</v>
          </cell>
          <cell r="Y706">
            <v>711480.77</v>
          </cell>
          <cell r="AA706">
            <v>298356.46999999997</v>
          </cell>
          <cell r="AJ706">
            <v>2377012.2912500002</v>
          </cell>
          <cell r="AN706">
            <v>1541144.6366666667</v>
          </cell>
          <cell r="AR706">
            <v>704978.34458333335</v>
          </cell>
          <cell r="AV706">
            <v>533818.1825</v>
          </cell>
          <cell r="AZ706">
            <v>373564.38250000001</v>
          </cell>
        </row>
        <row r="707">
          <cell r="Q707">
            <v>2213374.15</v>
          </cell>
          <cell r="S707">
            <v>-639002.30000000005</v>
          </cell>
          <cell r="U707">
            <v>-547530.06999999995</v>
          </cell>
          <cell r="V707">
            <v>-53264.31</v>
          </cell>
          <cell r="W707">
            <v>124317.97</v>
          </cell>
          <cell r="Y707">
            <v>-1456083.57</v>
          </cell>
          <cell r="AA707">
            <v>-2545685.83</v>
          </cell>
          <cell r="AJ707">
            <v>-369644.56791666662</v>
          </cell>
          <cell r="AN707">
            <v>984665.41958333331</v>
          </cell>
          <cell r="AR707">
            <v>669042.84333333338</v>
          </cell>
          <cell r="AV707">
            <v>-976216.4029166667</v>
          </cell>
          <cell r="AZ707">
            <v>-3833450.6929166671</v>
          </cell>
        </row>
        <row r="708">
          <cell r="Q708">
            <v>102044.65</v>
          </cell>
          <cell r="S708">
            <v>93540.97</v>
          </cell>
          <cell r="U708">
            <v>85037.29</v>
          </cell>
          <cell r="V708">
            <v>80785.45</v>
          </cell>
          <cell r="W708">
            <v>76533.61</v>
          </cell>
          <cell r="Y708">
            <v>68029.929999999993</v>
          </cell>
          <cell r="AA708">
            <v>59526.25</v>
          </cell>
          <cell r="AJ708">
            <v>127555.68999999999</v>
          </cell>
          <cell r="AN708">
            <v>110548.33</v>
          </cell>
          <cell r="AR708">
            <v>93540.969999999987</v>
          </cell>
          <cell r="AV708">
            <v>76533.61</v>
          </cell>
          <cell r="AZ708">
            <v>59526.25</v>
          </cell>
        </row>
        <row r="709">
          <cell r="Q709">
            <v>0</v>
          </cell>
          <cell r="S709">
            <v>0</v>
          </cell>
          <cell r="U709">
            <v>0</v>
          </cell>
          <cell r="V709">
            <v>0</v>
          </cell>
          <cell r="W709">
            <v>0</v>
          </cell>
          <cell r="Y709">
            <v>0</v>
          </cell>
          <cell r="AA709">
            <v>0</v>
          </cell>
          <cell r="AJ709">
            <v>0</v>
          </cell>
          <cell r="AN709">
            <v>0</v>
          </cell>
          <cell r="AR709">
            <v>0</v>
          </cell>
          <cell r="AV709">
            <v>0</v>
          </cell>
          <cell r="AZ709">
            <v>0</v>
          </cell>
        </row>
        <row r="710">
          <cell r="Q710">
            <v>798675.66</v>
          </cell>
          <cell r="S710">
            <v>0</v>
          </cell>
          <cell r="U710">
            <v>0</v>
          </cell>
          <cell r="V710">
            <v>0</v>
          </cell>
          <cell r="W710">
            <v>0</v>
          </cell>
          <cell r="Y710">
            <v>0</v>
          </cell>
          <cell r="AA710">
            <v>0</v>
          </cell>
          <cell r="AJ710">
            <v>36848.425000000003</v>
          </cell>
          <cell r="AN710">
            <v>66556.305000000008</v>
          </cell>
          <cell r="AR710">
            <v>66556.305000000008</v>
          </cell>
          <cell r="AV710">
            <v>33278.152500000004</v>
          </cell>
          <cell r="AZ710">
            <v>0</v>
          </cell>
        </row>
        <row r="711">
          <cell r="Q711">
            <v>0</v>
          </cell>
          <cell r="S711">
            <v>0</v>
          </cell>
          <cell r="U711">
            <v>0</v>
          </cell>
          <cell r="V711">
            <v>0</v>
          </cell>
          <cell r="W711">
            <v>0</v>
          </cell>
          <cell r="Y711">
            <v>0</v>
          </cell>
          <cell r="AA711">
            <v>0</v>
          </cell>
          <cell r="AJ711">
            <v>0</v>
          </cell>
          <cell r="AN711">
            <v>0</v>
          </cell>
          <cell r="AR711">
            <v>0</v>
          </cell>
          <cell r="AV711">
            <v>0</v>
          </cell>
          <cell r="AZ711">
            <v>0</v>
          </cell>
        </row>
        <row r="712">
          <cell r="Q712">
            <v>22434.03</v>
          </cell>
          <cell r="S712">
            <v>0</v>
          </cell>
          <cell r="U712">
            <v>0</v>
          </cell>
          <cell r="V712">
            <v>0</v>
          </cell>
          <cell r="W712">
            <v>0</v>
          </cell>
          <cell r="Y712">
            <v>0</v>
          </cell>
          <cell r="AA712">
            <v>0</v>
          </cell>
          <cell r="AJ712">
            <v>22434.03</v>
          </cell>
          <cell r="AN712">
            <v>15890.77125</v>
          </cell>
          <cell r="AR712">
            <v>8412.7612499999996</v>
          </cell>
          <cell r="AV712">
            <v>934.75124999999991</v>
          </cell>
          <cell r="AZ712">
            <v>0</v>
          </cell>
        </row>
        <row r="713">
          <cell r="Q713">
            <v>11658.25</v>
          </cell>
          <cell r="S713">
            <v>11658.25</v>
          </cell>
          <cell r="U713">
            <v>11788.75</v>
          </cell>
          <cell r="V713">
            <v>12658.75</v>
          </cell>
          <cell r="W713">
            <v>12651.14</v>
          </cell>
          <cell r="Y713">
            <v>12651.14</v>
          </cell>
          <cell r="AA713">
            <v>12651.14</v>
          </cell>
          <cell r="AJ713">
            <v>11632.4625</v>
          </cell>
          <cell r="AN713">
            <v>11663.6875</v>
          </cell>
          <cell r="AR713">
            <v>11959.352083333333</v>
          </cell>
          <cell r="AV713">
            <v>12290.315416666666</v>
          </cell>
          <cell r="AZ713">
            <v>12615.841249999999</v>
          </cell>
        </row>
        <row r="714">
          <cell r="Q714">
            <v>0</v>
          </cell>
          <cell r="S714">
            <v>0</v>
          </cell>
          <cell r="U714">
            <v>0</v>
          </cell>
          <cell r="V714">
            <v>0</v>
          </cell>
          <cell r="W714">
            <v>0</v>
          </cell>
          <cell r="Y714">
            <v>0</v>
          </cell>
          <cell r="AA714">
            <v>0</v>
          </cell>
          <cell r="AJ714">
            <v>19799.767083333332</v>
          </cell>
          <cell r="AN714">
            <v>21777.313749999998</v>
          </cell>
          <cell r="AR714">
            <v>15945.612083333333</v>
          </cell>
          <cell r="AV714">
            <v>0</v>
          </cell>
          <cell r="AZ714">
            <v>0</v>
          </cell>
        </row>
        <row r="715">
          <cell r="Q715">
            <v>0</v>
          </cell>
          <cell r="S715">
            <v>0</v>
          </cell>
          <cell r="U715">
            <v>0</v>
          </cell>
          <cell r="V715">
            <v>0</v>
          </cell>
          <cell r="W715">
            <v>0</v>
          </cell>
          <cell r="Y715">
            <v>0</v>
          </cell>
          <cell r="AA715">
            <v>0</v>
          </cell>
          <cell r="AJ715">
            <v>-115673.91666666667</v>
          </cell>
          <cell r="AN715">
            <v>-142577.54166666666</v>
          </cell>
          <cell r="AR715">
            <v>-179611.16666666666</v>
          </cell>
          <cell r="AV715">
            <v>0</v>
          </cell>
          <cell r="AZ715">
            <v>0</v>
          </cell>
        </row>
        <row r="716">
          <cell r="Q716">
            <v>0</v>
          </cell>
          <cell r="S716">
            <v>0</v>
          </cell>
          <cell r="U716">
            <v>0</v>
          </cell>
          <cell r="V716">
            <v>0</v>
          </cell>
          <cell r="W716">
            <v>0</v>
          </cell>
          <cell r="Y716">
            <v>0</v>
          </cell>
          <cell r="AA716">
            <v>0</v>
          </cell>
          <cell r="AJ716">
            <v>149306.22666666668</v>
          </cell>
          <cell r="AN716">
            <v>149306.22666666668</v>
          </cell>
          <cell r="AR716">
            <v>98617.108333333337</v>
          </cell>
          <cell r="AV716">
            <v>0</v>
          </cell>
          <cell r="AZ716">
            <v>0</v>
          </cell>
        </row>
        <row r="717">
          <cell r="Q717">
            <v>0</v>
          </cell>
          <cell r="S717">
            <v>0</v>
          </cell>
          <cell r="U717">
            <v>0</v>
          </cell>
          <cell r="V717">
            <v>0</v>
          </cell>
          <cell r="W717">
            <v>0</v>
          </cell>
          <cell r="Y717">
            <v>0</v>
          </cell>
          <cell r="AA717">
            <v>0</v>
          </cell>
          <cell r="AJ717">
            <v>0</v>
          </cell>
          <cell r="AN717">
            <v>0</v>
          </cell>
          <cell r="AR717">
            <v>0</v>
          </cell>
          <cell r="AV717">
            <v>0</v>
          </cell>
          <cell r="AZ717">
            <v>0</v>
          </cell>
        </row>
        <row r="718">
          <cell r="Q718">
            <v>0</v>
          </cell>
          <cell r="S718">
            <v>0</v>
          </cell>
          <cell r="U718">
            <v>0</v>
          </cell>
          <cell r="V718">
            <v>0</v>
          </cell>
          <cell r="W718">
            <v>0</v>
          </cell>
          <cell r="Y718">
            <v>0</v>
          </cell>
          <cell r="AA718">
            <v>0</v>
          </cell>
          <cell r="AJ718">
            <v>1832.9875</v>
          </cell>
          <cell r="AN718">
            <v>0</v>
          </cell>
          <cell r="AR718">
            <v>0</v>
          </cell>
          <cell r="AV718">
            <v>0</v>
          </cell>
          <cell r="AZ718">
            <v>0</v>
          </cell>
        </row>
        <row r="719">
          <cell r="U719">
            <v>30871.599999999999</v>
          </cell>
          <cell r="V719">
            <v>31131.599999999999</v>
          </cell>
          <cell r="W719">
            <v>32709.29</v>
          </cell>
          <cell r="Y719">
            <v>32709.29</v>
          </cell>
          <cell r="AA719">
            <v>32709.29</v>
          </cell>
          <cell r="AJ719">
            <v>0</v>
          </cell>
          <cell r="AN719">
            <v>1286.3166666666666</v>
          </cell>
          <cell r="AR719">
            <v>11981.36875</v>
          </cell>
          <cell r="AV719">
            <v>18795.804166666669</v>
          </cell>
          <cell r="AZ719">
            <v>17509.487499999999</v>
          </cell>
        </row>
        <row r="720">
          <cell r="Q720">
            <v>776937</v>
          </cell>
          <cell r="S720">
            <v>3204944</v>
          </cell>
          <cell r="U720">
            <v>5420862</v>
          </cell>
          <cell r="V720">
            <v>6389348</v>
          </cell>
          <cell r="W720">
            <v>7813631</v>
          </cell>
          <cell r="Y720">
            <v>10026908</v>
          </cell>
          <cell r="AA720">
            <v>12555698</v>
          </cell>
          <cell r="AJ720">
            <v>32372.375</v>
          </cell>
          <cell r="AN720">
            <v>1119225.4166666667</v>
          </cell>
          <cell r="AR720">
            <v>3689713</v>
          </cell>
          <cell r="AV720">
            <v>7825232.1987500004</v>
          </cell>
          <cell r="AZ720">
            <v>11606627.0625</v>
          </cell>
        </row>
        <row r="721">
          <cell r="AV721">
            <v>0</v>
          </cell>
          <cell r="AZ721">
            <v>17471.687083333334</v>
          </cell>
        </row>
        <row r="722">
          <cell r="Q722">
            <v>388283.25</v>
          </cell>
          <cell r="S722">
            <v>-808959.5</v>
          </cell>
          <cell r="U722">
            <v>-1982679.79</v>
          </cell>
          <cell r="V722">
            <v>-1447507.95</v>
          </cell>
          <cell r="W722">
            <v>-1206106.26</v>
          </cell>
          <cell r="Y722">
            <v>-4756866.12</v>
          </cell>
          <cell r="AA722">
            <v>-9842474.5399999991</v>
          </cell>
          <cell r="AJ722">
            <v>16178.46875</v>
          </cell>
          <cell r="AN722">
            <v>-206029.42541666667</v>
          </cell>
          <cell r="AR722">
            <v>-872575.56083333341</v>
          </cell>
          <cell r="AV722">
            <v>-4006478.8129166663</v>
          </cell>
          <cell r="AZ722">
            <v>-6705559.6654166663</v>
          </cell>
        </row>
        <row r="723">
          <cell r="Q723">
            <v>1869100</v>
          </cell>
          <cell r="S723">
            <v>6314899</v>
          </cell>
          <cell r="U723">
            <v>10924121</v>
          </cell>
          <cell r="V723">
            <v>13250447</v>
          </cell>
          <cell r="W723">
            <v>15607624</v>
          </cell>
          <cell r="Y723">
            <v>20405965</v>
          </cell>
          <cell r="AA723">
            <v>25310688</v>
          </cell>
          <cell r="AJ723">
            <v>77879.166666666672</v>
          </cell>
          <cell r="AN723">
            <v>2189491.9583333335</v>
          </cell>
          <cell r="AR723">
            <v>7399196.208333333</v>
          </cell>
          <cell r="AV723">
            <v>15757702.228333334</v>
          </cell>
          <cell r="AZ723">
            <v>23406796.093333334</v>
          </cell>
        </row>
        <row r="724">
          <cell r="Q724">
            <v>1461</v>
          </cell>
          <cell r="S724">
            <v>8936</v>
          </cell>
          <cell r="U724">
            <v>14202.55</v>
          </cell>
          <cell r="V724">
            <v>-37860.550000000003</v>
          </cell>
          <cell r="W724">
            <v>-49767.55</v>
          </cell>
          <cell r="Y724">
            <v>-94250.55</v>
          </cell>
          <cell r="AA724">
            <v>-236868.55</v>
          </cell>
          <cell r="AJ724">
            <v>60.875</v>
          </cell>
          <cell r="AN724">
            <v>1503.1895833333335</v>
          </cell>
          <cell r="AR724">
            <v>-14471.364583333334</v>
          </cell>
          <cell r="AV724">
            <v>-96509.621666666659</v>
          </cell>
          <cell r="AZ724">
            <v>-210974.65541666668</v>
          </cell>
        </row>
        <row r="725">
          <cell r="Q725">
            <v>0</v>
          </cell>
          <cell r="S725">
            <v>0</v>
          </cell>
          <cell r="U725">
            <v>0</v>
          </cell>
          <cell r="V725">
            <v>0</v>
          </cell>
          <cell r="W725">
            <v>0</v>
          </cell>
          <cell r="Y725">
            <v>0</v>
          </cell>
          <cell r="AA725">
            <v>0</v>
          </cell>
          <cell r="AJ725">
            <v>0</v>
          </cell>
          <cell r="AN725">
            <v>0</v>
          </cell>
          <cell r="AR725">
            <v>0</v>
          </cell>
          <cell r="AV725">
            <v>0</v>
          </cell>
          <cell r="AZ725">
            <v>0</v>
          </cell>
        </row>
        <row r="726">
          <cell r="Q726">
            <v>98430.78</v>
          </cell>
          <cell r="S726">
            <v>95255.6</v>
          </cell>
          <cell r="U726">
            <v>92080.42</v>
          </cell>
          <cell r="V726">
            <v>90492.83</v>
          </cell>
          <cell r="W726">
            <v>88905.24</v>
          </cell>
          <cell r="Y726">
            <v>85730.06</v>
          </cell>
          <cell r="AA726">
            <v>82554.880000000005</v>
          </cell>
          <cell r="AJ726">
            <v>107956.32</v>
          </cell>
          <cell r="AN726">
            <v>101605.95999999998</v>
          </cell>
          <cell r="AR726">
            <v>95255.60000000002</v>
          </cell>
          <cell r="AV726">
            <v>88905.239999999991</v>
          </cell>
          <cell r="AZ726">
            <v>82554.87999999999</v>
          </cell>
        </row>
        <row r="727">
          <cell r="Q727">
            <v>0</v>
          </cell>
          <cell r="S727">
            <v>0</v>
          </cell>
          <cell r="U727">
            <v>0</v>
          </cell>
          <cell r="V727">
            <v>0</v>
          </cell>
          <cell r="W727">
            <v>0</v>
          </cell>
          <cell r="Y727">
            <v>0</v>
          </cell>
          <cell r="AA727">
            <v>0</v>
          </cell>
          <cell r="AJ727">
            <v>0</v>
          </cell>
          <cell r="AN727">
            <v>0</v>
          </cell>
          <cell r="AR727">
            <v>0</v>
          </cell>
          <cell r="AV727">
            <v>0</v>
          </cell>
          <cell r="AZ727">
            <v>0</v>
          </cell>
        </row>
        <row r="728">
          <cell r="Q728">
            <v>0</v>
          </cell>
          <cell r="S728">
            <v>0</v>
          </cell>
          <cell r="U728">
            <v>0</v>
          </cell>
          <cell r="V728">
            <v>0</v>
          </cell>
          <cell r="W728">
            <v>0</v>
          </cell>
          <cell r="Y728">
            <v>0</v>
          </cell>
          <cell r="AA728">
            <v>0</v>
          </cell>
          <cell r="AJ728">
            <v>0</v>
          </cell>
          <cell r="AN728">
            <v>0</v>
          </cell>
          <cell r="AR728">
            <v>0</v>
          </cell>
          <cell r="AV728">
            <v>0</v>
          </cell>
          <cell r="AZ728">
            <v>0</v>
          </cell>
        </row>
        <row r="729">
          <cell r="Q729">
            <v>187702343</v>
          </cell>
          <cell r="S729">
            <v>216273451.66</v>
          </cell>
          <cell r="U729">
            <v>180889110.5</v>
          </cell>
          <cell r="V729">
            <v>142973845.94999999</v>
          </cell>
          <cell r="W729">
            <v>134036097.37</v>
          </cell>
          <cell r="Y729">
            <v>152013749.99000001</v>
          </cell>
          <cell r="AA729">
            <v>104442086.04000001</v>
          </cell>
          <cell r="AJ729">
            <v>-17315188.833333332</v>
          </cell>
          <cell r="AN729">
            <v>54937678.977499999</v>
          </cell>
          <cell r="AR729">
            <v>148261071.63874999</v>
          </cell>
          <cell r="AV729">
            <v>148088499.91458333</v>
          </cell>
          <cell r="AZ729">
            <v>114070411.33375001</v>
          </cell>
        </row>
        <row r="730">
          <cell r="Q730">
            <v>170476</v>
          </cell>
          <cell r="S730">
            <v>161952.20000000001</v>
          </cell>
          <cell r="U730">
            <v>153428.4</v>
          </cell>
          <cell r="V730">
            <v>149166.5</v>
          </cell>
          <cell r="W730">
            <v>144904.6</v>
          </cell>
          <cell r="Y730">
            <v>136380.79999999999</v>
          </cell>
          <cell r="AA730">
            <v>127857</v>
          </cell>
          <cell r="AJ730">
            <v>7103.166666666667</v>
          </cell>
          <cell r="AN730">
            <v>61087.23333333333</v>
          </cell>
          <cell r="AR730">
            <v>109388.76666666666</v>
          </cell>
          <cell r="AV730">
            <v>144904.6</v>
          </cell>
          <cell r="AZ730">
            <v>127857</v>
          </cell>
        </row>
        <row r="731">
          <cell r="Q731">
            <v>-484356</v>
          </cell>
          <cell r="S731">
            <v>-484356</v>
          </cell>
          <cell r="U731">
            <v>0</v>
          </cell>
          <cell r="V731">
            <v>0</v>
          </cell>
          <cell r="W731">
            <v>0</v>
          </cell>
          <cell r="Y731">
            <v>0</v>
          </cell>
          <cell r="AA731">
            <v>0</v>
          </cell>
          <cell r="AJ731">
            <v>-383455.83333333331</v>
          </cell>
          <cell r="AN731">
            <v>-484363.33333333331</v>
          </cell>
          <cell r="AR731">
            <v>-484363.33333333331</v>
          </cell>
          <cell r="AV731">
            <v>-100907.5</v>
          </cell>
          <cell r="AZ731">
            <v>0</v>
          </cell>
        </row>
        <row r="732">
          <cell r="W732">
            <v>1015374</v>
          </cell>
          <cell r="Y732">
            <v>1407006</v>
          </cell>
          <cell r="AA732">
            <v>1738116</v>
          </cell>
          <cell r="AJ732">
            <v>0</v>
          </cell>
          <cell r="AN732">
            <v>0</v>
          </cell>
          <cell r="AR732">
            <v>254884.41666666666</v>
          </cell>
          <cell r="AV732">
            <v>921579.125</v>
          </cell>
          <cell r="AZ732">
            <v>1920046.125</v>
          </cell>
        </row>
        <row r="733">
          <cell r="Q733">
            <v>9569652</v>
          </cell>
          <cell r="S733">
            <v>9569652</v>
          </cell>
          <cell r="U733">
            <v>9474576</v>
          </cell>
          <cell r="V733">
            <v>9474576</v>
          </cell>
          <cell r="W733">
            <v>9346571</v>
          </cell>
          <cell r="Y733">
            <v>9346571</v>
          </cell>
          <cell r="AA733">
            <v>9180611</v>
          </cell>
          <cell r="AJ733">
            <v>1914838.375</v>
          </cell>
          <cell r="AN733">
            <v>4524461.375</v>
          </cell>
          <cell r="AR733">
            <v>7123704.583333333</v>
          </cell>
          <cell r="AV733">
            <v>9370496.458333334</v>
          </cell>
          <cell r="AZ733">
            <v>9186160.625</v>
          </cell>
        </row>
        <row r="734">
          <cell r="Q734">
            <v>73864542</v>
          </cell>
          <cell r="S734">
            <v>73864542</v>
          </cell>
          <cell r="U734">
            <v>73078749</v>
          </cell>
          <cell r="V734">
            <v>73078749</v>
          </cell>
          <cell r="W734">
            <v>71870994</v>
          </cell>
          <cell r="Y734">
            <v>71870994</v>
          </cell>
          <cell r="AA734">
            <v>71352663</v>
          </cell>
          <cell r="AJ734">
            <v>3077689.25</v>
          </cell>
          <cell r="AN734">
            <v>27600979.125</v>
          </cell>
          <cell r="AR734">
            <v>51708946.5</v>
          </cell>
          <cell r="AV734">
            <v>72380202.541666672</v>
          </cell>
          <cell r="AZ734">
            <v>71021880.25</v>
          </cell>
        </row>
        <row r="735">
          <cell r="Q735">
            <v>0</v>
          </cell>
          <cell r="S735">
            <v>0</v>
          </cell>
          <cell r="U735">
            <v>0</v>
          </cell>
          <cell r="V735">
            <v>0</v>
          </cell>
          <cell r="W735">
            <v>0</v>
          </cell>
          <cell r="Y735">
            <v>0</v>
          </cell>
          <cell r="AA735">
            <v>0</v>
          </cell>
          <cell r="AJ735">
            <v>0</v>
          </cell>
          <cell r="AN735">
            <v>0</v>
          </cell>
          <cell r="AR735">
            <v>0</v>
          </cell>
          <cell r="AV735">
            <v>0</v>
          </cell>
          <cell r="AZ735">
            <v>0</v>
          </cell>
        </row>
        <row r="736">
          <cell r="AR736">
            <v>0</v>
          </cell>
          <cell r="AV736">
            <v>62062.5</v>
          </cell>
          <cell r="AZ736">
            <v>547660.66666666663</v>
          </cell>
        </row>
        <row r="737">
          <cell r="Q737">
            <v>0</v>
          </cell>
          <cell r="S737">
            <v>0</v>
          </cell>
          <cell r="U737">
            <v>0</v>
          </cell>
          <cell r="V737">
            <v>0</v>
          </cell>
          <cell r="W737">
            <v>0</v>
          </cell>
          <cell r="Y737">
            <v>0</v>
          </cell>
          <cell r="AA737">
            <v>0</v>
          </cell>
          <cell r="AJ737">
            <v>0</v>
          </cell>
          <cell r="AN737">
            <v>0</v>
          </cell>
          <cell r="AR737">
            <v>0</v>
          </cell>
          <cell r="AV737">
            <v>0</v>
          </cell>
          <cell r="AZ737">
            <v>0</v>
          </cell>
        </row>
        <row r="738">
          <cell r="AR738">
            <v>0</v>
          </cell>
          <cell r="AV738">
            <v>-19980.635416666668</v>
          </cell>
          <cell r="AZ738">
            <v>-246730.71166666667</v>
          </cell>
        </row>
        <row r="739">
          <cell r="AR739">
            <v>0</v>
          </cell>
          <cell r="AV739">
            <v>117323.875</v>
          </cell>
          <cell r="AZ739">
            <v>852310.08333333337</v>
          </cell>
        </row>
        <row r="740">
          <cell r="Q740">
            <v>9134.8700000000008</v>
          </cell>
          <cell r="S740">
            <v>0</v>
          </cell>
          <cell r="U740">
            <v>118965.5</v>
          </cell>
          <cell r="V740">
            <v>0</v>
          </cell>
          <cell r="W740">
            <v>0</v>
          </cell>
          <cell r="Y740">
            <v>0</v>
          </cell>
          <cell r="AA740">
            <v>0</v>
          </cell>
          <cell r="AJ740">
            <v>4013.8812499999999</v>
          </cell>
          <cell r="AN740">
            <v>10290.020833333334</v>
          </cell>
          <cell r="AR740">
            <v>14204.942083333333</v>
          </cell>
          <cell r="AV740">
            <v>11233.035416666668</v>
          </cell>
          <cell r="AZ740">
            <v>4956.895833333333</v>
          </cell>
        </row>
        <row r="741">
          <cell r="AR741">
            <v>0</v>
          </cell>
          <cell r="AV741">
            <v>17503.708333333332</v>
          </cell>
          <cell r="AZ741">
            <v>25183.916666666668</v>
          </cell>
        </row>
        <row r="742">
          <cell r="Q742">
            <v>9134.89</v>
          </cell>
          <cell r="S742">
            <v>0</v>
          </cell>
          <cell r="U742">
            <v>118965.5</v>
          </cell>
          <cell r="V742">
            <v>0</v>
          </cell>
          <cell r="W742">
            <v>0</v>
          </cell>
          <cell r="Y742">
            <v>0</v>
          </cell>
          <cell r="AA742">
            <v>0</v>
          </cell>
          <cell r="AJ742">
            <v>4013.8904166666666</v>
          </cell>
          <cell r="AN742">
            <v>10290.032499999999</v>
          </cell>
          <cell r="AR742">
            <v>14204.95125</v>
          </cell>
          <cell r="AV742">
            <v>11233.037916666666</v>
          </cell>
          <cell r="AZ742">
            <v>4956.895833333333</v>
          </cell>
        </row>
        <row r="743">
          <cell r="Q743">
            <v>8195.5499999999993</v>
          </cell>
          <cell r="S743">
            <v>0</v>
          </cell>
          <cell r="U743">
            <v>101965</v>
          </cell>
          <cell r="V743">
            <v>0</v>
          </cell>
          <cell r="W743">
            <v>0</v>
          </cell>
          <cell r="Y743">
            <v>0</v>
          </cell>
          <cell r="AA743">
            <v>0</v>
          </cell>
          <cell r="AJ743">
            <v>3604.1704166666673</v>
          </cell>
          <cell r="AN743">
            <v>9038.4150000000009</v>
          </cell>
          <cell r="AR743">
            <v>12351.407499999999</v>
          </cell>
          <cell r="AV743">
            <v>9682.7862499999992</v>
          </cell>
          <cell r="AZ743">
            <v>4248.541666666667</v>
          </cell>
        </row>
        <row r="744">
          <cell r="AR744">
            <v>0</v>
          </cell>
          <cell r="AV744">
            <v>-1691.1625000000001</v>
          </cell>
          <cell r="AZ744">
            <v>-5642.003333333334</v>
          </cell>
        </row>
        <row r="745">
          <cell r="Q745">
            <v>0</v>
          </cell>
          <cell r="S745">
            <v>0</v>
          </cell>
          <cell r="U745">
            <v>0</v>
          </cell>
          <cell r="V745">
            <v>0</v>
          </cell>
          <cell r="W745">
            <v>0</v>
          </cell>
          <cell r="Y745">
            <v>0</v>
          </cell>
          <cell r="AA745">
            <v>0</v>
          </cell>
          <cell r="AJ745">
            <v>0</v>
          </cell>
          <cell r="AN745">
            <v>0</v>
          </cell>
          <cell r="AR745">
            <v>0</v>
          </cell>
          <cell r="AV745">
            <v>0</v>
          </cell>
          <cell r="AZ745">
            <v>0</v>
          </cell>
        </row>
        <row r="746">
          <cell r="Q746">
            <v>0</v>
          </cell>
          <cell r="S746">
            <v>0</v>
          </cell>
          <cell r="U746">
            <v>0</v>
          </cell>
          <cell r="V746">
            <v>0</v>
          </cell>
          <cell r="W746">
            <v>0</v>
          </cell>
          <cell r="Y746">
            <v>0</v>
          </cell>
          <cell r="AA746">
            <v>0</v>
          </cell>
          <cell r="AJ746">
            <v>19670.1675</v>
          </cell>
          <cell r="AN746">
            <v>7965.6274999999987</v>
          </cell>
          <cell r="AR746">
            <v>1463.0874999999999</v>
          </cell>
          <cell r="AV746">
            <v>0</v>
          </cell>
          <cell r="AZ746">
            <v>0</v>
          </cell>
        </row>
        <row r="747">
          <cell r="U747">
            <v>3088604.12</v>
          </cell>
          <cell r="V747">
            <v>3151785.34</v>
          </cell>
          <cell r="W747">
            <v>3194992.75</v>
          </cell>
          <cell r="Y747">
            <v>3287566.47</v>
          </cell>
          <cell r="AA747">
            <v>3464602.06</v>
          </cell>
          <cell r="AJ747">
            <v>0</v>
          </cell>
          <cell r="AN747">
            <v>379913.15000000008</v>
          </cell>
          <cell r="AR747">
            <v>1445877.44625</v>
          </cell>
          <cell r="AV747">
            <v>2443726.0191666665</v>
          </cell>
          <cell r="AZ747">
            <v>2068560.3916666664</v>
          </cell>
        </row>
        <row r="748">
          <cell r="Q748">
            <v>0</v>
          </cell>
          <cell r="S748">
            <v>0</v>
          </cell>
          <cell r="U748">
            <v>0</v>
          </cell>
          <cell r="V748">
            <v>0</v>
          </cell>
          <cell r="W748">
            <v>0</v>
          </cell>
          <cell r="Y748">
            <v>0</v>
          </cell>
          <cell r="AA748">
            <v>0</v>
          </cell>
          <cell r="AJ748">
            <v>0</v>
          </cell>
          <cell r="AN748">
            <v>0</v>
          </cell>
          <cell r="AR748">
            <v>0</v>
          </cell>
          <cell r="AV748">
            <v>0</v>
          </cell>
          <cell r="AZ748">
            <v>0</v>
          </cell>
        </row>
        <row r="749">
          <cell r="U749">
            <v>441471.45</v>
          </cell>
          <cell r="V749">
            <v>490336.87</v>
          </cell>
          <cell r="W749">
            <v>462833.2</v>
          </cell>
          <cell r="Y749">
            <v>541676.09</v>
          </cell>
          <cell r="AA749">
            <v>611403.31999999995</v>
          </cell>
          <cell r="AJ749">
            <v>0</v>
          </cell>
          <cell r="AN749">
            <v>59473.776250000003</v>
          </cell>
          <cell r="AR749">
            <v>221568.36458333334</v>
          </cell>
          <cell r="AV749">
            <v>397180.22375000006</v>
          </cell>
          <cell r="AZ749">
            <v>421850.53041666659</v>
          </cell>
        </row>
        <row r="750">
          <cell r="U750">
            <v>6557399.0899999999</v>
          </cell>
          <cell r="V750">
            <v>6564809.5899999999</v>
          </cell>
          <cell r="W750">
            <v>6646026.79</v>
          </cell>
          <cell r="Y750">
            <v>6675201.96</v>
          </cell>
          <cell r="AA750">
            <v>6723122.1299999999</v>
          </cell>
          <cell r="AJ750">
            <v>0</v>
          </cell>
          <cell r="AN750">
            <v>818862.07624999993</v>
          </cell>
          <cell r="AR750">
            <v>3026096.8616666663</v>
          </cell>
          <cell r="AV750">
            <v>4987978.4708333341</v>
          </cell>
          <cell r="AZ750">
            <v>4168134.2695833333</v>
          </cell>
        </row>
        <row r="751">
          <cell r="AA751">
            <v>0</v>
          </cell>
          <cell r="AR751">
            <v>0</v>
          </cell>
          <cell r="AV751">
            <v>0</v>
          </cell>
          <cell r="AZ751">
            <v>-255.80999999999997</v>
          </cell>
        </row>
        <row r="752">
          <cell r="Q752">
            <v>0</v>
          </cell>
          <cell r="S752">
            <v>0</v>
          </cell>
          <cell r="U752">
            <v>0</v>
          </cell>
          <cell r="V752">
            <v>0</v>
          </cell>
          <cell r="W752">
            <v>0</v>
          </cell>
          <cell r="Y752">
            <v>0</v>
          </cell>
          <cell r="AA752">
            <v>0</v>
          </cell>
          <cell r="AJ752">
            <v>0</v>
          </cell>
          <cell r="AN752">
            <v>0</v>
          </cell>
          <cell r="AR752">
            <v>0</v>
          </cell>
          <cell r="AV752">
            <v>0</v>
          </cell>
          <cell r="AZ752">
            <v>0</v>
          </cell>
        </row>
        <row r="753">
          <cell r="Q753">
            <v>0</v>
          </cell>
          <cell r="S753">
            <v>0</v>
          </cell>
          <cell r="U753">
            <v>0</v>
          </cell>
          <cell r="V753">
            <v>0</v>
          </cell>
          <cell r="W753">
            <v>0</v>
          </cell>
          <cell r="Y753">
            <v>0</v>
          </cell>
          <cell r="AA753">
            <v>0</v>
          </cell>
          <cell r="AJ753">
            <v>0</v>
          </cell>
          <cell r="AN753">
            <v>0</v>
          </cell>
          <cell r="AR753">
            <v>0</v>
          </cell>
          <cell r="AV753">
            <v>0</v>
          </cell>
          <cell r="AZ753">
            <v>0</v>
          </cell>
        </row>
        <row r="754">
          <cell r="V754">
            <v>0</v>
          </cell>
          <cell r="W754">
            <v>353509.25</v>
          </cell>
          <cell r="Y754">
            <v>329941.96999999997</v>
          </cell>
          <cell r="AA754">
            <v>306374.69</v>
          </cell>
          <cell r="AJ754">
            <v>0</v>
          </cell>
          <cell r="AN754">
            <v>0</v>
          </cell>
          <cell r="AR754">
            <v>71683.820416666669</v>
          </cell>
          <cell r="AV754">
            <v>173808.71708333332</v>
          </cell>
          <cell r="AZ754">
            <v>260222.09375</v>
          </cell>
        </row>
        <row r="755">
          <cell r="V755">
            <v>0</v>
          </cell>
          <cell r="W755">
            <v>0</v>
          </cell>
          <cell r="Y755">
            <v>0</v>
          </cell>
          <cell r="AA755">
            <v>827353.89</v>
          </cell>
          <cell r="AJ755">
            <v>0</v>
          </cell>
          <cell r="AN755">
            <v>0</v>
          </cell>
          <cell r="AR755">
            <v>0</v>
          </cell>
          <cell r="AV755">
            <v>238849.18874999997</v>
          </cell>
          <cell r="AZ755">
            <v>475236.01874999999</v>
          </cell>
        </row>
        <row r="756">
          <cell r="Y756">
            <v>21062818.800000001</v>
          </cell>
          <cell r="AA756">
            <v>21062818.800000001</v>
          </cell>
          <cell r="AR756">
            <v>877617.45000000007</v>
          </cell>
          <cell r="AV756">
            <v>7898557.0500000007</v>
          </cell>
          <cell r="AZ756">
            <v>14919493.172083333</v>
          </cell>
        </row>
        <row r="757">
          <cell r="Q757">
            <v>0</v>
          </cell>
          <cell r="S757">
            <v>0</v>
          </cell>
          <cell r="U757">
            <v>0</v>
          </cell>
          <cell r="V757">
            <v>0</v>
          </cell>
          <cell r="W757">
            <v>0</v>
          </cell>
          <cell r="Y757">
            <v>0</v>
          </cell>
          <cell r="AA757">
            <v>0</v>
          </cell>
          <cell r="AJ757">
            <v>0</v>
          </cell>
          <cell r="AN757">
            <v>0</v>
          </cell>
          <cell r="AR757">
            <v>0</v>
          </cell>
          <cell r="AV757">
            <v>0</v>
          </cell>
          <cell r="AZ757">
            <v>0</v>
          </cell>
        </row>
        <row r="758">
          <cell r="U758">
            <v>0</v>
          </cell>
          <cell r="V758">
            <v>0</v>
          </cell>
          <cell r="W758">
            <v>0</v>
          </cell>
          <cell r="Y758">
            <v>0</v>
          </cell>
          <cell r="AA758">
            <v>0</v>
          </cell>
          <cell r="AJ758">
            <v>0</v>
          </cell>
          <cell r="AN758">
            <v>0</v>
          </cell>
          <cell r="AR758">
            <v>0</v>
          </cell>
          <cell r="AV758">
            <v>0</v>
          </cell>
          <cell r="AZ758">
            <v>0</v>
          </cell>
        </row>
        <row r="759">
          <cell r="Q759">
            <v>0</v>
          </cell>
          <cell r="S759">
            <v>0</v>
          </cell>
          <cell r="U759">
            <v>0</v>
          </cell>
          <cell r="V759">
            <v>0</v>
          </cell>
          <cell r="W759">
            <v>0</v>
          </cell>
          <cell r="Y759">
            <v>0</v>
          </cell>
          <cell r="AA759">
            <v>0</v>
          </cell>
          <cell r="AJ759">
            <v>0</v>
          </cell>
          <cell r="AN759">
            <v>0</v>
          </cell>
          <cell r="AR759">
            <v>0</v>
          </cell>
          <cell r="AV759">
            <v>0</v>
          </cell>
          <cell r="AZ759">
            <v>0</v>
          </cell>
        </row>
        <row r="760">
          <cell r="Q760">
            <v>0</v>
          </cell>
          <cell r="S760">
            <v>0</v>
          </cell>
          <cell r="U760">
            <v>0</v>
          </cell>
          <cell r="V760">
            <v>0</v>
          </cell>
          <cell r="W760">
            <v>0</v>
          </cell>
          <cell r="Y760">
            <v>0</v>
          </cell>
          <cell r="AA760">
            <v>0</v>
          </cell>
          <cell r="AJ760">
            <v>0</v>
          </cell>
          <cell r="AN760">
            <v>0</v>
          </cell>
          <cell r="AR760">
            <v>0</v>
          </cell>
          <cell r="AV760">
            <v>0</v>
          </cell>
          <cell r="AZ760">
            <v>0</v>
          </cell>
        </row>
        <row r="761">
          <cell r="Q761">
            <v>0</v>
          </cell>
          <cell r="S761">
            <v>0</v>
          </cell>
          <cell r="U761">
            <v>0</v>
          </cell>
          <cell r="V761">
            <v>0</v>
          </cell>
          <cell r="W761">
            <v>0</v>
          </cell>
          <cell r="Y761">
            <v>0</v>
          </cell>
          <cell r="AA761">
            <v>0</v>
          </cell>
          <cell r="AJ761">
            <v>0</v>
          </cell>
          <cell r="AN761">
            <v>0</v>
          </cell>
          <cell r="AR761">
            <v>0</v>
          </cell>
          <cell r="AV761">
            <v>0</v>
          </cell>
          <cell r="AZ761">
            <v>0</v>
          </cell>
        </row>
        <row r="762">
          <cell r="Q762">
            <v>0</v>
          </cell>
          <cell r="S762">
            <v>0</v>
          </cell>
          <cell r="U762">
            <v>0</v>
          </cell>
          <cell r="V762">
            <v>0</v>
          </cell>
          <cell r="W762">
            <v>0</v>
          </cell>
          <cell r="Y762">
            <v>0</v>
          </cell>
          <cell r="AA762">
            <v>0</v>
          </cell>
          <cell r="AJ762">
            <v>0</v>
          </cell>
          <cell r="AN762">
            <v>0</v>
          </cell>
          <cell r="AR762">
            <v>0</v>
          </cell>
          <cell r="AV762">
            <v>0</v>
          </cell>
          <cell r="AZ762">
            <v>0</v>
          </cell>
        </row>
        <row r="763">
          <cell r="Q763">
            <v>0</v>
          </cell>
          <cell r="S763">
            <v>0</v>
          </cell>
          <cell r="U763">
            <v>0</v>
          </cell>
          <cell r="V763">
            <v>0</v>
          </cell>
          <cell r="W763">
            <v>0</v>
          </cell>
          <cell r="Y763">
            <v>0</v>
          </cell>
          <cell r="AA763">
            <v>0</v>
          </cell>
          <cell r="AJ763">
            <v>0</v>
          </cell>
          <cell r="AN763">
            <v>0</v>
          </cell>
          <cell r="AR763">
            <v>0</v>
          </cell>
          <cell r="AV763">
            <v>0</v>
          </cell>
          <cell r="AZ763">
            <v>0</v>
          </cell>
        </row>
        <row r="764">
          <cell r="Q764">
            <v>4133754</v>
          </cell>
          <cell r="S764">
            <v>4133754</v>
          </cell>
          <cell r="U764">
            <v>4280091</v>
          </cell>
          <cell r="V764">
            <v>4280091</v>
          </cell>
          <cell r="W764">
            <v>4267120</v>
          </cell>
          <cell r="Y764">
            <v>4267120</v>
          </cell>
          <cell r="AA764">
            <v>4169189</v>
          </cell>
          <cell r="AJ764">
            <v>2633392.0833333335</v>
          </cell>
          <cell r="AN764">
            <v>3311348.9583333335</v>
          </cell>
          <cell r="AR764">
            <v>4015062.75</v>
          </cell>
          <cell r="AV764">
            <v>4204203.291666667</v>
          </cell>
          <cell r="AZ764">
            <v>3676091.5416666665</v>
          </cell>
        </row>
        <row r="765">
          <cell r="Q765">
            <v>2860755</v>
          </cell>
          <cell r="S765">
            <v>2860755</v>
          </cell>
          <cell r="U765">
            <v>2962026</v>
          </cell>
          <cell r="V765">
            <v>2962026</v>
          </cell>
          <cell r="W765">
            <v>2953050</v>
          </cell>
          <cell r="Y765">
            <v>2953050</v>
          </cell>
          <cell r="AA765">
            <v>2885278</v>
          </cell>
          <cell r="AJ765">
            <v>1822432.9166666667</v>
          </cell>
          <cell r="AN765">
            <v>2291611.2916666665</v>
          </cell>
          <cell r="AR765">
            <v>2778614.5416666665</v>
          </cell>
          <cell r="AV765">
            <v>2909508.875</v>
          </cell>
          <cell r="AZ765">
            <v>2544030.5</v>
          </cell>
        </row>
        <row r="766">
          <cell r="Y766">
            <v>0</v>
          </cell>
          <cell r="AA766">
            <v>0</v>
          </cell>
          <cell r="AR766">
            <v>0</v>
          </cell>
          <cell r="AV766">
            <v>2077.6166666666668</v>
          </cell>
          <cell r="AZ766">
            <v>2077.6166666666668</v>
          </cell>
        </row>
        <row r="767">
          <cell r="AV767">
            <v>0</v>
          </cell>
          <cell r="AZ767">
            <v>0</v>
          </cell>
        </row>
        <row r="768">
          <cell r="AV768">
            <v>0</v>
          </cell>
          <cell r="AZ768">
            <v>0</v>
          </cell>
        </row>
        <row r="769">
          <cell r="U769">
            <v>22523.67</v>
          </cell>
          <cell r="V769">
            <v>41259.14</v>
          </cell>
          <cell r="W769">
            <v>44179.64</v>
          </cell>
          <cell r="Y769">
            <v>60261.69</v>
          </cell>
          <cell r="AA769">
            <v>131168.87</v>
          </cell>
          <cell r="AJ769">
            <v>0</v>
          </cell>
          <cell r="AN769">
            <v>2815.4587499999998</v>
          </cell>
          <cell r="AR769">
            <v>17066.383750000001</v>
          </cell>
          <cell r="AV769">
            <v>52855.332083333342</v>
          </cell>
          <cell r="AZ769">
            <v>99601.676666666652</v>
          </cell>
        </row>
        <row r="770">
          <cell r="U770">
            <v>24180.17</v>
          </cell>
          <cell r="V770">
            <v>24180.17</v>
          </cell>
          <cell r="W770">
            <v>81168.09</v>
          </cell>
          <cell r="Y770">
            <v>90435.59</v>
          </cell>
          <cell r="AA770">
            <v>9760</v>
          </cell>
          <cell r="AJ770">
            <v>0</v>
          </cell>
          <cell r="AN770">
            <v>1820.8404166666667</v>
          </cell>
          <cell r="AR770">
            <v>22740.672083333335</v>
          </cell>
          <cell r="AV770">
            <v>36499.042500000003</v>
          </cell>
          <cell r="AZ770">
            <v>37931.535416666666</v>
          </cell>
        </row>
        <row r="771">
          <cell r="Q771">
            <v>16634.84</v>
          </cell>
          <cell r="S771">
            <v>27748.45</v>
          </cell>
          <cell r="U771">
            <v>45645.96</v>
          </cell>
          <cell r="V771">
            <v>61948.21</v>
          </cell>
          <cell r="W771">
            <v>69294.720000000001</v>
          </cell>
          <cell r="Y771">
            <v>96772.53</v>
          </cell>
          <cell r="AA771">
            <v>157990.29999999999</v>
          </cell>
          <cell r="AJ771">
            <v>2501.4366666666665</v>
          </cell>
          <cell r="AN771">
            <v>12154.745000000001</v>
          </cell>
          <cell r="AR771">
            <v>37090.137083333335</v>
          </cell>
          <cell r="AV771">
            <v>81248.169583333321</v>
          </cell>
          <cell r="AZ771">
            <v>136879.11791666664</v>
          </cell>
        </row>
        <row r="772">
          <cell r="Q772">
            <v>683365.16</v>
          </cell>
          <cell r="S772">
            <v>683365.16</v>
          </cell>
          <cell r="U772">
            <v>668771.35</v>
          </cell>
          <cell r="V772">
            <v>668771.35</v>
          </cell>
          <cell r="W772">
            <v>630705.28</v>
          </cell>
          <cell r="Y772">
            <v>630705.28</v>
          </cell>
          <cell r="AA772">
            <v>596135.67000000004</v>
          </cell>
          <cell r="AJ772">
            <v>110499.13500000001</v>
          </cell>
          <cell r="AN772">
            <v>336463.29541666672</v>
          </cell>
          <cell r="AR772">
            <v>551456.64750000008</v>
          </cell>
          <cell r="AV772">
            <v>638361.44708333339</v>
          </cell>
          <cell r="AZ772">
            <v>584818.11624999996</v>
          </cell>
        </row>
        <row r="773">
          <cell r="Q773">
            <v>241739.55</v>
          </cell>
          <cell r="S773">
            <v>232335.8</v>
          </cell>
          <cell r="U773">
            <v>245867.95</v>
          </cell>
          <cell r="V773">
            <v>245867.95</v>
          </cell>
          <cell r="W773">
            <v>247470.7</v>
          </cell>
          <cell r="Y773">
            <v>247470.7</v>
          </cell>
          <cell r="AA773">
            <v>255429.95</v>
          </cell>
          <cell r="AJ773">
            <v>40564.564583333333</v>
          </cell>
          <cell r="AN773">
            <v>120867.19375000002</v>
          </cell>
          <cell r="AR773">
            <v>203157.08333333334</v>
          </cell>
          <cell r="AV773">
            <v>247565.3979166667</v>
          </cell>
          <cell r="AZ773">
            <v>258391.32625000001</v>
          </cell>
        </row>
        <row r="774">
          <cell r="Q774">
            <v>40781553.810000002</v>
          </cell>
          <cell r="S774">
            <v>40781553.810000002</v>
          </cell>
          <cell r="U774">
            <v>42403614.670000002</v>
          </cell>
          <cell r="V774">
            <v>42403614.670000002</v>
          </cell>
          <cell r="W774">
            <v>43497629.240000002</v>
          </cell>
          <cell r="Y774">
            <v>43497629.240000002</v>
          </cell>
          <cell r="AA774">
            <v>43153843.530000001</v>
          </cell>
          <cell r="AJ774">
            <v>35974316.675000004</v>
          </cell>
          <cell r="AN774">
            <v>39888948.091250002</v>
          </cell>
          <cell r="AR774">
            <v>41889331.492916673</v>
          </cell>
          <cell r="AV774">
            <v>42478579.68</v>
          </cell>
          <cell r="AZ774">
            <v>42467797.691250004</v>
          </cell>
        </row>
        <row r="775">
          <cell r="Q775">
            <v>458260.45</v>
          </cell>
          <cell r="S775">
            <v>458260.45</v>
          </cell>
          <cell r="U775">
            <v>454247.55</v>
          </cell>
          <cell r="V775">
            <v>454247.55</v>
          </cell>
          <cell r="W775">
            <v>452529.3</v>
          </cell>
          <cell r="Y775">
            <v>452529.3</v>
          </cell>
          <cell r="AA775">
            <v>452529.3</v>
          </cell>
          <cell r="AJ775">
            <v>134727.16375000001</v>
          </cell>
          <cell r="AN775">
            <v>286979.03458333336</v>
          </cell>
          <cell r="AR775">
            <v>438036.91583333333</v>
          </cell>
          <cell r="AV775">
            <v>453546.39374999987</v>
          </cell>
          <cell r="AZ775">
            <v>445883.95624999987</v>
          </cell>
        </row>
        <row r="776">
          <cell r="Q776">
            <v>9882.57</v>
          </cell>
          <cell r="S776">
            <v>21957.09</v>
          </cell>
          <cell r="U776">
            <v>44925.42</v>
          </cell>
          <cell r="V776">
            <v>58360.44</v>
          </cell>
          <cell r="W776">
            <v>58360.44</v>
          </cell>
          <cell r="Y776">
            <v>64478.26</v>
          </cell>
          <cell r="AA776">
            <v>82265.820000000007</v>
          </cell>
          <cell r="AJ776">
            <v>816.18208333333325</v>
          </cell>
          <cell r="AN776">
            <v>10449.615</v>
          </cell>
          <cell r="AR776">
            <v>29598.21166666667</v>
          </cell>
          <cell r="AV776">
            <v>55401.469583333324</v>
          </cell>
          <cell r="AZ776">
            <v>75449.211250000008</v>
          </cell>
        </row>
        <row r="777">
          <cell r="Q777">
            <v>490117.43</v>
          </cell>
          <cell r="S777">
            <v>490117.43</v>
          </cell>
          <cell r="U777">
            <v>455525.18</v>
          </cell>
          <cell r="V777">
            <v>455525.18</v>
          </cell>
          <cell r="W777">
            <v>441639.56</v>
          </cell>
          <cell r="Y777">
            <v>441639.56</v>
          </cell>
          <cell r="AA777">
            <v>423469.81</v>
          </cell>
          <cell r="AJ777">
            <v>103612.79291666667</v>
          </cell>
          <cell r="AN777">
            <v>262661.23833333334</v>
          </cell>
          <cell r="AR777">
            <v>411610.1275</v>
          </cell>
          <cell r="AV777">
            <v>449472.91791666666</v>
          </cell>
          <cell r="AZ777">
            <v>427920.98875000002</v>
          </cell>
        </row>
        <row r="778">
          <cell r="Q778">
            <v>0</v>
          </cell>
          <cell r="S778">
            <v>8558.7999999999993</v>
          </cell>
          <cell r="U778">
            <v>0</v>
          </cell>
          <cell r="V778">
            <v>0</v>
          </cell>
          <cell r="W778">
            <v>0</v>
          </cell>
          <cell r="Y778">
            <v>0</v>
          </cell>
          <cell r="AA778">
            <v>0</v>
          </cell>
          <cell r="AJ778">
            <v>0</v>
          </cell>
          <cell r="AN778">
            <v>713.23333333333323</v>
          </cell>
          <cell r="AR778">
            <v>713.23333333333323</v>
          </cell>
          <cell r="AV778">
            <v>713.23333333333323</v>
          </cell>
          <cell r="AZ778">
            <v>0</v>
          </cell>
        </row>
        <row r="779">
          <cell r="Q779">
            <v>-67607036.299999997</v>
          </cell>
          <cell r="S779">
            <v>-67607036.299999997</v>
          </cell>
          <cell r="U779">
            <v>-67704614.450000003</v>
          </cell>
          <cell r="V779">
            <v>-67704614.450000003</v>
          </cell>
          <cell r="W779">
            <v>-68004614.450000003</v>
          </cell>
          <cell r="Y779">
            <v>-68006714.870000005</v>
          </cell>
          <cell r="AA779">
            <v>-64468965.899999999</v>
          </cell>
          <cell r="AJ779">
            <v>-67392846.822083324</v>
          </cell>
          <cell r="AN779">
            <v>-67536853.229166672</v>
          </cell>
          <cell r="AR779">
            <v>-67714449.501250014</v>
          </cell>
          <cell r="AV779">
            <v>-66816339.200416662</v>
          </cell>
          <cell r="AZ779">
            <v>-65759470.355000012</v>
          </cell>
        </row>
        <row r="780">
          <cell r="Q780">
            <v>0</v>
          </cell>
          <cell r="S780">
            <v>0</v>
          </cell>
          <cell r="U780">
            <v>0</v>
          </cell>
          <cell r="V780">
            <v>0</v>
          </cell>
          <cell r="W780">
            <v>0</v>
          </cell>
          <cell r="Y780">
            <v>0</v>
          </cell>
          <cell r="AA780">
            <v>0</v>
          </cell>
          <cell r="AJ780">
            <v>0</v>
          </cell>
          <cell r="AN780">
            <v>0</v>
          </cell>
          <cell r="AR780">
            <v>0</v>
          </cell>
          <cell r="AV780">
            <v>0</v>
          </cell>
          <cell r="AZ780">
            <v>0</v>
          </cell>
        </row>
        <row r="781">
          <cell r="Q781">
            <v>9936.27</v>
          </cell>
          <cell r="S781">
            <v>26357.34</v>
          </cell>
          <cell r="U781">
            <v>26357.34</v>
          </cell>
          <cell r="V781">
            <v>32712.34</v>
          </cell>
          <cell r="W781">
            <v>59998.09</v>
          </cell>
          <cell r="Y781">
            <v>116306.86</v>
          </cell>
          <cell r="AA781">
            <v>311392.64000000001</v>
          </cell>
          <cell r="AJ781">
            <v>606.76125000000002</v>
          </cell>
          <cell r="AN781">
            <v>8708.33</v>
          </cell>
          <cell r="AR781">
            <v>29765.632500000003</v>
          </cell>
          <cell r="AV781">
            <v>114704.02541666666</v>
          </cell>
          <cell r="AZ781">
            <v>237042.84541666668</v>
          </cell>
        </row>
        <row r="782">
          <cell r="Q782">
            <v>0</v>
          </cell>
          <cell r="S782">
            <v>0</v>
          </cell>
          <cell r="U782">
            <v>0</v>
          </cell>
          <cell r="V782">
            <v>0</v>
          </cell>
          <cell r="W782">
            <v>0</v>
          </cell>
          <cell r="Y782">
            <v>0</v>
          </cell>
          <cell r="AA782">
            <v>0</v>
          </cell>
          <cell r="AJ782">
            <v>0</v>
          </cell>
          <cell r="AN782">
            <v>0</v>
          </cell>
          <cell r="AR782">
            <v>0</v>
          </cell>
          <cell r="AV782">
            <v>0</v>
          </cell>
          <cell r="AZ782">
            <v>0</v>
          </cell>
        </row>
        <row r="783">
          <cell r="Q783">
            <v>0</v>
          </cell>
          <cell r="S783">
            <v>0</v>
          </cell>
          <cell r="U783">
            <v>0</v>
          </cell>
          <cell r="V783">
            <v>0</v>
          </cell>
          <cell r="W783">
            <v>0</v>
          </cell>
          <cell r="Y783">
            <v>0</v>
          </cell>
          <cell r="AA783">
            <v>0</v>
          </cell>
          <cell r="AJ783">
            <v>0</v>
          </cell>
          <cell r="AN783">
            <v>0</v>
          </cell>
          <cell r="AR783">
            <v>0</v>
          </cell>
          <cell r="AV783">
            <v>0</v>
          </cell>
          <cell r="AZ783">
            <v>0</v>
          </cell>
        </row>
        <row r="784">
          <cell r="Q784">
            <v>37523294.479999997</v>
          </cell>
          <cell r="S784">
            <v>37552678.829999998</v>
          </cell>
          <cell r="U784">
            <v>37578713.310000002</v>
          </cell>
          <cell r="V784">
            <v>37590005.939999998</v>
          </cell>
          <cell r="W784">
            <v>37607413.969999999</v>
          </cell>
          <cell r="Y784">
            <v>37642895.469999999</v>
          </cell>
          <cell r="AA784">
            <v>37683008.939999998</v>
          </cell>
          <cell r="AJ784">
            <v>37448040.617083333</v>
          </cell>
          <cell r="AN784">
            <v>37498014.251666673</v>
          </cell>
          <cell r="AR784">
            <v>37552036.469166674</v>
          </cell>
          <cell r="AV784">
            <v>37616748.584583335</v>
          </cell>
          <cell r="AZ784">
            <v>37702949.599999994</v>
          </cell>
        </row>
        <row r="785">
          <cell r="Q785">
            <v>140063.73000000001</v>
          </cell>
          <cell r="S785">
            <v>140063.73000000001</v>
          </cell>
          <cell r="U785">
            <v>123642.66</v>
          </cell>
          <cell r="V785">
            <v>123642.66</v>
          </cell>
          <cell r="W785">
            <v>290001.90999999997</v>
          </cell>
          <cell r="Y785">
            <v>290001.90999999997</v>
          </cell>
          <cell r="AA785">
            <v>215389.53</v>
          </cell>
          <cell r="AJ785">
            <v>5835.9887500000004</v>
          </cell>
          <cell r="AN785">
            <v>50471.265000000007</v>
          </cell>
          <cell r="AR785">
            <v>126343.66208333334</v>
          </cell>
          <cell r="AV785">
            <v>203909.51375000001</v>
          </cell>
          <cell r="AZ785">
            <v>297171.93875000003</v>
          </cell>
        </row>
        <row r="786">
          <cell r="Q786">
            <v>0</v>
          </cell>
          <cell r="S786">
            <v>0</v>
          </cell>
          <cell r="U786">
            <v>0</v>
          </cell>
          <cell r="V786">
            <v>0</v>
          </cell>
          <cell r="W786">
            <v>0</v>
          </cell>
          <cell r="Y786">
            <v>0</v>
          </cell>
          <cell r="AA786">
            <v>0</v>
          </cell>
          <cell r="AJ786">
            <v>948.33333333333337</v>
          </cell>
          <cell r="AN786">
            <v>948.33333333333337</v>
          </cell>
          <cell r="AR786">
            <v>948.33333333333337</v>
          </cell>
          <cell r="AV786">
            <v>0</v>
          </cell>
          <cell r="AZ786">
            <v>0</v>
          </cell>
        </row>
        <row r="787">
          <cell r="W787">
            <v>0</v>
          </cell>
          <cell r="Y787">
            <v>0</v>
          </cell>
          <cell r="AA787">
            <v>0</v>
          </cell>
          <cell r="AJ787">
            <v>0</v>
          </cell>
          <cell r="AN787">
            <v>0</v>
          </cell>
          <cell r="AR787">
            <v>0</v>
          </cell>
          <cell r="AV787">
            <v>0</v>
          </cell>
          <cell r="AZ787">
            <v>0</v>
          </cell>
        </row>
        <row r="788">
          <cell r="W788">
            <v>0</v>
          </cell>
          <cell r="Y788">
            <v>61473.05</v>
          </cell>
          <cell r="AA788">
            <v>73626.460000000006</v>
          </cell>
          <cell r="AJ788">
            <v>0</v>
          </cell>
          <cell r="AN788">
            <v>0</v>
          </cell>
          <cell r="AR788">
            <v>6976.8187500000013</v>
          </cell>
          <cell r="AV788">
            <v>49204.075833333336</v>
          </cell>
          <cell r="AZ788">
            <v>123473.66250000002</v>
          </cell>
        </row>
        <row r="789">
          <cell r="Q789">
            <v>9351936.5800000001</v>
          </cell>
          <cell r="S789">
            <v>9351936.5800000001</v>
          </cell>
          <cell r="U789">
            <v>9351936.5800000001</v>
          </cell>
          <cell r="V789">
            <v>9351936.5800000001</v>
          </cell>
          <cell r="W789">
            <v>9351936.5800000001</v>
          </cell>
          <cell r="Y789">
            <v>9351936.5800000001</v>
          </cell>
          <cell r="AA789">
            <v>9351936.5800000001</v>
          </cell>
          <cell r="AJ789">
            <v>9351936.5800000001</v>
          </cell>
          <cell r="AN789">
            <v>9351936.5800000001</v>
          </cell>
          <cell r="AR789">
            <v>9351936.5800000001</v>
          </cell>
          <cell r="AV789">
            <v>9351936.5800000001</v>
          </cell>
          <cell r="AZ789">
            <v>9351936.5800000001</v>
          </cell>
        </row>
        <row r="790">
          <cell r="AA790">
            <v>181849.04</v>
          </cell>
          <cell r="AR790">
            <v>0</v>
          </cell>
          <cell r="AV790">
            <v>50761.894999999997</v>
          </cell>
          <cell r="AZ790">
            <v>93158.97500000002</v>
          </cell>
        </row>
        <row r="791">
          <cell r="Q791">
            <v>209796.52</v>
          </cell>
          <cell r="S791">
            <v>209796.52</v>
          </cell>
          <cell r="U791">
            <v>209796.52</v>
          </cell>
          <cell r="V791">
            <v>209796.52</v>
          </cell>
          <cell r="W791">
            <v>209796.52</v>
          </cell>
          <cell r="Y791">
            <v>209796.52</v>
          </cell>
          <cell r="AA791">
            <v>209796.52</v>
          </cell>
          <cell r="AJ791">
            <v>209796.52</v>
          </cell>
          <cell r="AN791">
            <v>209796.52</v>
          </cell>
          <cell r="AR791">
            <v>209796.52</v>
          </cell>
          <cell r="AV791">
            <v>209796.52</v>
          </cell>
          <cell r="AZ791">
            <v>209796.52</v>
          </cell>
        </row>
        <row r="792">
          <cell r="Q792">
            <v>1325189.93</v>
          </cell>
          <cell r="S792">
            <v>1326161.72</v>
          </cell>
          <cell r="U792">
            <v>1328200.25</v>
          </cell>
          <cell r="V792">
            <v>1339871.3600000001</v>
          </cell>
          <cell r="W792">
            <v>1340741.81</v>
          </cell>
          <cell r="Y792">
            <v>1355139.02</v>
          </cell>
          <cell r="AA792">
            <v>1363467.98</v>
          </cell>
          <cell r="AJ792">
            <v>1319437.5062499999</v>
          </cell>
          <cell r="AN792">
            <v>1322497.3575000002</v>
          </cell>
          <cell r="AR792">
            <v>1330588.0179166666</v>
          </cell>
          <cell r="AV792">
            <v>1343651.44875</v>
          </cell>
          <cell r="AZ792">
            <v>1357935.3462499997</v>
          </cell>
        </row>
        <row r="793">
          <cell r="Q793">
            <v>8717.5</v>
          </cell>
          <cell r="S793">
            <v>8717.5</v>
          </cell>
          <cell r="U793">
            <v>8717.5</v>
          </cell>
          <cell r="V793">
            <v>8717.5</v>
          </cell>
          <cell r="W793">
            <v>8717.5</v>
          </cell>
          <cell r="Y793">
            <v>8717.5</v>
          </cell>
          <cell r="AA793">
            <v>8717.5</v>
          </cell>
          <cell r="AJ793">
            <v>8717.5</v>
          </cell>
          <cell r="AN793">
            <v>8717.5</v>
          </cell>
          <cell r="AR793">
            <v>8717.5</v>
          </cell>
          <cell r="AV793">
            <v>8717.5</v>
          </cell>
          <cell r="AZ793">
            <v>8717.5</v>
          </cell>
        </row>
        <row r="794">
          <cell r="Q794">
            <v>2650805.2599999998</v>
          </cell>
          <cell r="S794">
            <v>2694693.07</v>
          </cell>
          <cell r="U794">
            <v>2752812.1</v>
          </cell>
          <cell r="V794">
            <v>2761985.28</v>
          </cell>
          <cell r="W794">
            <v>2767190.39</v>
          </cell>
          <cell r="Y794">
            <v>2784303.01</v>
          </cell>
          <cell r="AA794">
            <v>2820624.47</v>
          </cell>
          <cell r="AJ794">
            <v>2547513.4504166669</v>
          </cell>
          <cell r="AN794">
            <v>2601861.3962499998</v>
          </cell>
          <cell r="AR794">
            <v>2679223.7204166669</v>
          </cell>
          <cell r="AV794">
            <v>2794202.82</v>
          </cell>
          <cell r="AZ794">
            <v>3125791.7349999999</v>
          </cell>
        </row>
        <row r="795">
          <cell r="Q795">
            <v>2577686.9300000002</v>
          </cell>
          <cell r="S795">
            <v>2577686.9300000002</v>
          </cell>
          <cell r="U795">
            <v>2577686.9300000002</v>
          </cell>
          <cell r="V795">
            <v>2577686.9300000002</v>
          </cell>
          <cell r="W795">
            <v>2577686.9300000002</v>
          </cell>
          <cell r="Y795">
            <v>2651381.7400000002</v>
          </cell>
          <cell r="AA795">
            <v>2651381.7400000002</v>
          </cell>
          <cell r="AJ795">
            <v>2614637.219583333</v>
          </cell>
          <cell r="AN795">
            <v>2615058.8933333331</v>
          </cell>
          <cell r="AR795">
            <v>2604115.0241666664</v>
          </cell>
          <cell r="AV795">
            <v>2605322.4837500006</v>
          </cell>
          <cell r="AZ795">
            <v>2629887.4204166676</v>
          </cell>
        </row>
        <row r="796">
          <cell r="Q796">
            <v>856121.11</v>
          </cell>
          <cell r="S796">
            <v>856121.11</v>
          </cell>
          <cell r="U796">
            <v>856121.11</v>
          </cell>
          <cell r="V796">
            <v>856121.11</v>
          </cell>
          <cell r="W796">
            <v>856121.11</v>
          </cell>
          <cell r="Y796">
            <v>856121.11</v>
          </cell>
          <cell r="AA796">
            <v>856121.11</v>
          </cell>
          <cell r="AJ796">
            <v>856121.11</v>
          </cell>
          <cell r="AN796">
            <v>856121.11</v>
          </cell>
          <cell r="AR796">
            <v>856121.11</v>
          </cell>
          <cell r="AV796">
            <v>856121.11</v>
          </cell>
          <cell r="AZ796">
            <v>856121.11</v>
          </cell>
        </row>
        <row r="797">
          <cell r="Q797">
            <v>366.95</v>
          </cell>
          <cell r="S797">
            <v>366.95</v>
          </cell>
          <cell r="U797">
            <v>366.95</v>
          </cell>
          <cell r="V797">
            <v>366.95</v>
          </cell>
          <cell r="W797">
            <v>366.95</v>
          </cell>
          <cell r="Y797">
            <v>366.95</v>
          </cell>
          <cell r="AA797">
            <v>366.95</v>
          </cell>
          <cell r="AJ797">
            <v>366.94999999999987</v>
          </cell>
          <cell r="AN797">
            <v>366.94999999999987</v>
          </cell>
          <cell r="AR797">
            <v>366.94999999999987</v>
          </cell>
          <cell r="AV797">
            <v>366.94999999999987</v>
          </cell>
          <cell r="AZ797">
            <v>366.94999999999987</v>
          </cell>
        </row>
        <row r="798">
          <cell r="Q798">
            <v>0</v>
          </cell>
          <cell r="S798">
            <v>0</v>
          </cell>
          <cell r="U798">
            <v>0</v>
          </cell>
          <cell r="V798">
            <v>0</v>
          </cell>
          <cell r="W798">
            <v>0</v>
          </cell>
          <cell r="Y798">
            <v>0</v>
          </cell>
          <cell r="AA798">
            <v>0</v>
          </cell>
          <cell r="AJ798">
            <v>0</v>
          </cell>
          <cell r="AN798">
            <v>0</v>
          </cell>
          <cell r="AR798">
            <v>0</v>
          </cell>
          <cell r="AV798">
            <v>0</v>
          </cell>
          <cell r="AZ798">
            <v>0</v>
          </cell>
        </row>
        <row r="799">
          <cell r="Q799">
            <v>379591.4</v>
          </cell>
          <cell r="S799">
            <v>379591.4</v>
          </cell>
          <cell r="U799">
            <v>379591.4</v>
          </cell>
          <cell r="V799">
            <v>379591.4</v>
          </cell>
          <cell r="W799">
            <v>379591.4</v>
          </cell>
          <cell r="Y799">
            <v>379591.4</v>
          </cell>
          <cell r="AA799">
            <v>0</v>
          </cell>
          <cell r="AJ799">
            <v>379591.39999999997</v>
          </cell>
          <cell r="AN799">
            <v>379591.39999999997</v>
          </cell>
          <cell r="AR799">
            <v>379591.39999999997</v>
          </cell>
          <cell r="AV799">
            <v>268877.24166666664</v>
          </cell>
          <cell r="AZ799">
            <v>142346.77499999999</v>
          </cell>
        </row>
        <row r="800">
          <cell r="Q800">
            <v>769040.33</v>
          </cell>
          <cell r="S800">
            <v>769040.33</v>
          </cell>
          <cell r="U800">
            <v>769040.33</v>
          </cell>
          <cell r="V800">
            <v>769040.33</v>
          </cell>
          <cell r="W800">
            <v>769040.33</v>
          </cell>
          <cell r="Y800">
            <v>769040.33</v>
          </cell>
          <cell r="AA800">
            <v>769040.33</v>
          </cell>
          <cell r="AJ800">
            <v>769040.33</v>
          </cell>
          <cell r="AN800">
            <v>769040.33</v>
          </cell>
          <cell r="AR800">
            <v>769040.33</v>
          </cell>
          <cell r="AV800">
            <v>769040.33</v>
          </cell>
          <cell r="AZ800">
            <v>769040.33</v>
          </cell>
        </row>
        <row r="801">
          <cell r="Q801">
            <v>15888.2</v>
          </cell>
          <cell r="S801">
            <v>15888.2</v>
          </cell>
          <cell r="U801">
            <v>15888.2</v>
          </cell>
          <cell r="V801">
            <v>15888.2</v>
          </cell>
          <cell r="W801">
            <v>15888.2</v>
          </cell>
          <cell r="Y801">
            <v>15888.2</v>
          </cell>
          <cell r="AA801">
            <v>15888.2</v>
          </cell>
          <cell r="AJ801">
            <v>15888.200000000003</v>
          </cell>
          <cell r="AN801">
            <v>15888.200000000003</v>
          </cell>
          <cell r="AR801">
            <v>15888.200000000003</v>
          </cell>
          <cell r="AV801">
            <v>15888.200000000003</v>
          </cell>
          <cell r="AZ801">
            <v>15888.200000000003</v>
          </cell>
        </row>
        <row r="802">
          <cell r="Q802">
            <v>3790854.8</v>
          </cell>
          <cell r="S802">
            <v>3808388.99</v>
          </cell>
          <cell r="U802">
            <v>3817587.28</v>
          </cell>
          <cell r="V802">
            <v>3819495.29</v>
          </cell>
          <cell r="W802">
            <v>3820379.01</v>
          </cell>
          <cell r="Y802">
            <v>3835565.26</v>
          </cell>
          <cell r="AA802">
            <v>3845788.41</v>
          </cell>
          <cell r="AJ802">
            <v>3511409.9820833337</v>
          </cell>
          <cell r="AN802">
            <v>3639967.8591666673</v>
          </cell>
          <cell r="AR802">
            <v>3756085.0500000003</v>
          </cell>
          <cell r="AV802">
            <v>3825066.5683333338</v>
          </cell>
          <cell r="AZ802">
            <v>3860539.9849999999</v>
          </cell>
        </row>
        <row r="803">
          <cell r="Q803">
            <v>4265950.47</v>
          </cell>
          <cell r="S803">
            <v>4286064.62</v>
          </cell>
          <cell r="U803">
            <v>4332108.88</v>
          </cell>
          <cell r="V803">
            <v>4342911.93</v>
          </cell>
          <cell r="W803">
            <v>4369226.54</v>
          </cell>
          <cell r="Y803">
            <v>4396375.51</v>
          </cell>
          <cell r="AA803">
            <v>4416615.62</v>
          </cell>
          <cell r="AJ803">
            <v>3742843.2991666659</v>
          </cell>
          <cell r="AN803">
            <v>4016696.1787499995</v>
          </cell>
          <cell r="AR803">
            <v>4206840.2312500002</v>
          </cell>
          <cell r="AV803">
            <v>4358768.1187499994</v>
          </cell>
          <cell r="AZ803">
            <v>4397367.6758333324</v>
          </cell>
        </row>
        <row r="804">
          <cell r="Q804">
            <v>995</v>
          </cell>
          <cell r="S804">
            <v>995</v>
          </cell>
          <cell r="U804">
            <v>995</v>
          </cell>
          <cell r="V804">
            <v>995</v>
          </cell>
          <cell r="W804">
            <v>995</v>
          </cell>
          <cell r="Y804">
            <v>995</v>
          </cell>
          <cell r="AA804">
            <v>0</v>
          </cell>
          <cell r="AJ804">
            <v>995</v>
          </cell>
          <cell r="AN804">
            <v>995</v>
          </cell>
          <cell r="AR804">
            <v>995</v>
          </cell>
          <cell r="AV804">
            <v>704.79166666666663</v>
          </cell>
          <cell r="AZ804">
            <v>373.125</v>
          </cell>
        </row>
        <row r="805">
          <cell r="Q805">
            <v>0</v>
          </cell>
          <cell r="S805">
            <v>0</v>
          </cell>
          <cell r="U805">
            <v>0</v>
          </cell>
          <cell r="V805">
            <v>0</v>
          </cell>
          <cell r="W805">
            <v>0</v>
          </cell>
          <cell r="Y805">
            <v>0</v>
          </cell>
          <cell r="AA805">
            <v>0</v>
          </cell>
          <cell r="AJ805">
            <v>0</v>
          </cell>
          <cell r="AN805">
            <v>0</v>
          </cell>
          <cell r="AR805">
            <v>0</v>
          </cell>
          <cell r="AV805">
            <v>0</v>
          </cell>
          <cell r="AZ805">
            <v>0</v>
          </cell>
        </row>
        <row r="806">
          <cell r="Q806">
            <v>0</v>
          </cell>
          <cell r="S806">
            <v>0</v>
          </cell>
          <cell r="U806">
            <v>0</v>
          </cell>
          <cell r="V806">
            <v>0</v>
          </cell>
          <cell r="W806">
            <v>0</v>
          </cell>
          <cell r="Y806">
            <v>0</v>
          </cell>
          <cell r="AA806">
            <v>0</v>
          </cell>
          <cell r="AJ806">
            <v>0</v>
          </cell>
          <cell r="AN806">
            <v>0</v>
          </cell>
          <cell r="AR806">
            <v>0</v>
          </cell>
          <cell r="AV806">
            <v>0</v>
          </cell>
          <cell r="AZ806">
            <v>0</v>
          </cell>
        </row>
        <row r="807">
          <cell r="Q807">
            <v>3089268.32</v>
          </cell>
          <cell r="S807">
            <v>3089268.32</v>
          </cell>
          <cell r="U807">
            <v>3090184.42</v>
          </cell>
          <cell r="V807">
            <v>3090220.42</v>
          </cell>
          <cell r="W807">
            <v>3090220.42</v>
          </cell>
          <cell r="Y807">
            <v>3090220.42</v>
          </cell>
          <cell r="AA807">
            <v>0</v>
          </cell>
          <cell r="AJ807">
            <v>3086443.0550000002</v>
          </cell>
          <cell r="AN807">
            <v>3088608.4704166665</v>
          </cell>
          <cell r="AR807">
            <v>3089697.7908333335</v>
          </cell>
          <cell r="AV807">
            <v>2188701.7766666668</v>
          </cell>
          <cell r="AZ807">
            <v>1158831.1575</v>
          </cell>
        </row>
        <row r="808">
          <cell r="Q808">
            <v>0</v>
          </cell>
          <cell r="S808">
            <v>0</v>
          </cell>
          <cell r="U808">
            <v>0</v>
          </cell>
          <cell r="V808">
            <v>0</v>
          </cell>
          <cell r="W808">
            <v>0</v>
          </cell>
          <cell r="Y808">
            <v>0</v>
          </cell>
          <cell r="AA808">
            <v>0</v>
          </cell>
          <cell r="AJ808">
            <v>0</v>
          </cell>
          <cell r="AN808">
            <v>0</v>
          </cell>
          <cell r="AR808">
            <v>0</v>
          </cell>
          <cell r="AV808">
            <v>0</v>
          </cell>
          <cell r="AZ808">
            <v>0</v>
          </cell>
        </row>
        <row r="809">
          <cell r="Q809">
            <v>0</v>
          </cell>
          <cell r="S809">
            <v>0</v>
          </cell>
          <cell r="U809">
            <v>0</v>
          </cell>
          <cell r="V809">
            <v>0</v>
          </cell>
          <cell r="W809">
            <v>0</v>
          </cell>
          <cell r="Y809">
            <v>0</v>
          </cell>
          <cell r="AA809">
            <v>0</v>
          </cell>
          <cell r="AJ809">
            <v>0</v>
          </cell>
          <cell r="AN809">
            <v>0</v>
          </cell>
          <cell r="AR809">
            <v>0</v>
          </cell>
          <cell r="AV809">
            <v>0</v>
          </cell>
          <cell r="AZ809">
            <v>0</v>
          </cell>
        </row>
        <row r="810">
          <cell r="Q810">
            <v>0</v>
          </cell>
          <cell r="S810">
            <v>0</v>
          </cell>
          <cell r="U810">
            <v>0</v>
          </cell>
          <cell r="V810">
            <v>0</v>
          </cell>
          <cell r="W810">
            <v>0</v>
          </cell>
          <cell r="Y810">
            <v>0</v>
          </cell>
          <cell r="AA810">
            <v>0</v>
          </cell>
          <cell r="AJ810">
            <v>0</v>
          </cell>
          <cell r="AN810">
            <v>0</v>
          </cell>
          <cell r="AR810">
            <v>0</v>
          </cell>
          <cell r="AV810">
            <v>0</v>
          </cell>
          <cell r="AZ810">
            <v>0</v>
          </cell>
        </row>
        <row r="811">
          <cell r="Q811">
            <v>0</v>
          </cell>
          <cell r="S811">
            <v>0</v>
          </cell>
          <cell r="U811">
            <v>0</v>
          </cell>
          <cell r="V811">
            <v>0</v>
          </cell>
          <cell r="W811">
            <v>0</v>
          </cell>
          <cell r="Y811">
            <v>0</v>
          </cell>
          <cell r="AA811">
            <v>0</v>
          </cell>
          <cell r="AJ811">
            <v>0</v>
          </cell>
          <cell r="AN811">
            <v>0</v>
          </cell>
          <cell r="AR811">
            <v>0</v>
          </cell>
          <cell r="AV811">
            <v>0</v>
          </cell>
          <cell r="AZ811">
            <v>0</v>
          </cell>
        </row>
        <row r="812">
          <cell r="Q812">
            <v>66942.149999999994</v>
          </cell>
          <cell r="S812">
            <v>66942.149999999994</v>
          </cell>
          <cell r="U812">
            <v>66942.149999999994</v>
          </cell>
          <cell r="V812">
            <v>66942.149999999994</v>
          </cell>
          <cell r="W812">
            <v>66942.149999999994</v>
          </cell>
          <cell r="Y812">
            <v>66942.149999999994</v>
          </cell>
          <cell r="AA812">
            <v>0</v>
          </cell>
          <cell r="AJ812">
            <v>66942.150000000009</v>
          </cell>
          <cell r="AN812">
            <v>66942.150000000009</v>
          </cell>
          <cell r="AR812">
            <v>66942.150000000009</v>
          </cell>
          <cell r="AV812">
            <v>47417.356250000004</v>
          </cell>
          <cell r="AZ812">
            <v>25103.306249999998</v>
          </cell>
        </row>
        <row r="813">
          <cell r="Q813">
            <v>8253623.4699999997</v>
          </cell>
          <cell r="S813">
            <v>8328982.0499999998</v>
          </cell>
          <cell r="U813">
            <v>8400758.4100000001</v>
          </cell>
          <cell r="V813">
            <v>8505094.9000000004</v>
          </cell>
          <cell r="W813">
            <v>8587670.2599999998</v>
          </cell>
          <cell r="Y813">
            <v>8609085.4900000002</v>
          </cell>
          <cell r="AA813">
            <v>8778235.7799999993</v>
          </cell>
          <cell r="AJ813">
            <v>7776202.8466666676</v>
          </cell>
          <cell r="AN813">
            <v>8079622.8716666661</v>
          </cell>
          <cell r="AR813">
            <v>8338041.5916666687</v>
          </cell>
          <cell r="AV813">
            <v>8562494.0283333343</v>
          </cell>
          <cell r="AZ813">
            <v>8913112.8074999992</v>
          </cell>
        </row>
        <row r="814">
          <cell r="Q814">
            <v>59043.75</v>
          </cell>
          <cell r="S814">
            <v>59043.75</v>
          </cell>
          <cell r="U814">
            <v>59043.75</v>
          </cell>
          <cell r="V814">
            <v>59043.75</v>
          </cell>
          <cell r="W814">
            <v>59043.75</v>
          </cell>
          <cell r="Y814">
            <v>59043.75</v>
          </cell>
          <cell r="AA814">
            <v>59043.75</v>
          </cell>
          <cell r="AJ814">
            <v>59043.75</v>
          </cell>
          <cell r="AN814">
            <v>59043.75</v>
          </cell>
          <cell r="AR814">
            <v>59043.75</v>
          </cell>
          <cell r="AV814">
            <v>59043.75</v>
          </cell>
          <cell r="AZ814">
            <v>59043.75</v>
          </cell>
        </row>
        <row r="815">
          <cell r="Q815">
            <v>134702.85999999999</v>
          </cell>
          <cell r="S815">
            <v>134702.85999999999</v>
          </cell>
          <cell r="U815">
            <v>139961.60000000001</v>
          </cell>
          <cell r="V815">
            <v>140236.6</v>
          </cell>
          <cell r="W815">
            <v>144720.29</v>
          </cell>
          <cell r="Y815">
            <v>146059.29</v>
          </cell>
          <cell r="AA815">
            <v>156448.78</v>
          </cell>
          <cell r="AJ815">
            <v>123046.25666666665</v>
          </cell>
          <cell r="AN815">
            <v>130108.77625</v>
          </cell>
          <cell r="AR815">
            <v>137164.26333333334</v>
          </cell>
          <cell r="AV815">
            <v>144124.53833333333</v>
          </cell>
          <cell r="AZ815">
            <v>150871.66916666669</v>
          </cell>
        </row>
        <row r="816">
          <cell r="Q816">
            <v>20193.82</v>
          </cell>
          <cell r="S816">
            <v>20293.82</v>
          </cell>
          <cell r="U816">
            <v>20293.82</v>
          </cell>
          <cell r="V816">
            <v>20293.82</v>
          </cell>
          <cell r="W816">
            <v>20293.82</v>
          </cell>
          <cell r="Y816">
            <v>20293.82</v>
          </cell>
          <cell r="AA816">
            <v>126042.95</v>
          </cell>
          <cell r="AJ816">
            <v>9296.0500000000011</v>
          </cell>
          <cell r="AN816">
            <v>16031.536666666669</v>
          </cell>
          <cell r="AR816">
            <v>20256.320000000003</v>
          </cell>
          <cell r="AV816">
            <v>63775.118333333339</v>
          </cell>
          <cell r="AZ816">
            <v>170423.08458333332</v>
          </cell>
        </row>
        <row r="817">
          <cell r="Q817">
            <v>2431.75</v>
          </cell>
          <cell r="S817">
            <v>2431.75</v>
          </cell>
          <cell r="U817">
            <v>10526.89</v>
          </cell>
          <cell r="V817">
            <v>13871.88</v>
          </cell>
          <cell r="W817">
            <v>23663.38</v>
          </cell>
          <cell r="Y817">
            <v>24383.38</v>
          </cell>
          <cell r="AA817">
            <v>29544</v>
          </cell>
          <cell r="AJ817">
            <v>699.44791666666663</v>
          </cell>
          <cell r="AN817">
            <v>2379.4237499999999</v>
          </cell>
          <cell r="AR817">
            <v>8933.9050000000007</v>
          </cell>
          <cell r="AV817">
            <v>18734.897083333333</v>
          </cell>
          <cell r="AZ817">
            <v>26902.921249999999</v>
          </cell>
        </row>
        <row r="818">
          <cell r="Q818">
            <v>145168.22</v>
          </cell>
          <cell r="S818">
            <v>148663.92000000001</v>
          </cell>
          <cell r="U818">
            <v>158105.14000000001</v>
          </cell>
          <cell r="V818">
            <v>158953.32</v>
          </cell>
          <cell r="W818">
            <v>159479.07</v>
          </cell>
          <cell r="Y818">
            <v>167029.15</v>
          </cell>
          <cell r="AA818">
            <v>145168.22</v>
          </cell>
          <cell r="AJ818">
            <v>27224.006666666668</v>
          </cell>
          <cell r="AN818">
            <v>76988.809166666688</v>
          </cell>
          <cell r="AR818">
            <v>130181.35583333333</v>
          </cell>
          <cell r="AV818">
            <v>136892.10500000001</v>
          </cell>
          <cell r="AZ818">
            <v>87127.302500000005</v>
          </cell>
        </row>
        <row r="819">
          <cell r="AV819">
            <v>0</v>
          </cell>
          <cell r="AZ819">
            <v>0</v>
          </cell>
        </row>
        <row r="820">
          <cell r="AV820">
            <v>94173.208333333328</v>
          </cell>
          <cell r="AZ820">
            <v>873833.875</v>
          </cell>
        </row>
        <row r="821">
          <cell r="AV821">
            <v>0</v>
          </cell>
          <cell r="AZ821">
            <v>0</v>
          </cell>
        </row>
        <row r="822">
          <cell r="AV822">
            <v>0</v>
          </cell>
          <cell r="AZ822">
            <v>0</v>
          </cell>
        </row>
        <row r="823">
          <cell r="AV823">
            <v>0</v>
          </cell>
          <cell r="AZ823">
            <v>0</v>
          </cell>
        </row>
        <row r="824">
          <cell r="Q824">
            <v>0</v>
          </cell>
          <cell r="S824">
            <v>1776134.11</v>
          </cell>
          <cell r="U824">
            <v>3292529.36</v>
          </cell>
          <cell r="V824">
            <v>3898904.18</v>
          </cell>
          <cell r="W824">
            <v>4575129.4800000004</v>
          </cell>
          <cell r="Y824">
            <v>6861240.1100000003</v>
          </cell>
          <cell r="AA824">
            <v>8986240.3000000007</v>
          </cell>
          <cell r="AJ824">
            <v>3654979.5662499997</v>
          </cell>
          <cell r="AN824">
            <v>3736796.9866666668</v>
          </cell>
          <cell r="AR824">
            <v>4051784.8533333335</v>
          </cell>
          <cell r="AV824">
            <v>4684068.0350000001</v>
          </cell>
          <cell r="AZ824">
            <v>4391181.794999999</v>
          </cell>
        </row>
        <row r="825">
          <cell r="Q825">
            <v>178527.94</v>
          </cell>
          <cell r="S825">
            <v>168026.28</v>
          </cell>
          <cell r="U825">
            <v>157524.62</v>
          </cell>
          <cell r="V825">
            <v>152273.79</v>
          </cell>
          <cell r="W825">
            <v>147022.96</v>
          </cell>
          <cell r="Y825">
            <v>136521.29999999999</v>
          </cell>
          <cell r="AA825">
            <v>126019.64</v>
          </cell>
          <cell r="AJ825">
            <v>245689.56666666665</v>
          </cell>
          <cell r="AN825">
            <v>201400.27333333332</v>
          </cell>
          <cell r="AR825">
            <v>168753.96666666665</v>
          </cell>
          <cell r="AV825">
            <v>147022.96</v>
          </cell>
          <cell r="AZ825">
            <v>122081.52916666666</v>
          </cell>
        </row>
        <row r="826">
          <cell r="Q826">
            <v>77670.259999999995</v>
          </cell>
          <cell r="S826">
            <v>72976.62</v>
          </cell>
          <cell r="U826">
            <v>68407.78</v>
          </cell>
          <cell r="V826">
            <v>66123.360000000001</v>
          </cell>
          <cell r="W826">
            <v>63838.94</v>
          </cell>
          <cell r="Y826">
            <v>59270.1</v>
          </cell>
          <cell r="AA826">
            <v>54701.26</v>
          </cell>
          <cell r="AJ826">
            <v>105389.88166666665</v>
          </cell>
          <cell r="AN826">
            <v>87064.388333333336</v>
          </cell>
          <cell r="AR826">
            <v>73309.401666666672</v>
          </cell>
          <cell r="AV826">
            <v>63844.140000000007</v>
          </cell>
          <cell r="AZ826">
            <v>52993.145833333343</v>
          </cell>
        </row>
        <row r="827">
          <cell r="Q827">
            <v>0</v>
          </cell>
          <cell r="S827">
            <v>0</v>
          </cell>
          <cell r="U827">
            <v>0</v>
          </cell>
          <cell r="V827">
            <v>0</v>
          </cell>
          <cell r="W827">
            <v>0</v>
          </cell>
          <cell r="Y827">
            <v>0</v>
          </cell>
          <cell r="AA827">
            <v>0</v>
          </cell>
          <cell r="AJ827">
            <v>0</v>
          </cell>
          <cell r="AN827">
            <v>0</v>
          </cell>
          <cell r="AR827">
            <v>0</v>
          </cell>
          <cell r="AV827">
            <v>0</v>
          </cell>
          <cell r="AZ827">
            <v>0</v>
          </cell>
        </row>
        <row r="828">
          <cell r="Q828">
            <v>414135.74</v>
          </cell>
          <cell r="S828">
            <v>389774.82</v>
          </cell>
          <cell r="U828">
            <v>365413.9</v>
          </cell>
          <cell r="V828">
            <v>353233.44</v>
          </cell>
          <cell r="W828">
            <v>341052.98</v>
          </cell>
          <cell r="Y828">
            <v>316692.06</v>
          </cell>
          <cell r="AA828">
            <v>292331.14</v>
          </cell>
          <cell r="AJ828">
            <v>561727.12416666665</v>
          </cell>
          <cell r="AN828">
            <v>464346.5908333335</v>
          </cell>
          <cell r="AR828">
            <v>391295.40416666662</v>
          </cell>
          <cell r="AV828">
            <v>341052.98000000004</v>
          </cell>
          <cell r="AZ828">
            <v>283195.79083333333</v>
          </cell>
        </row>
        <row r="829">
          <cell r="Q829">
            <v>230333.2</v>
          </cell>
          <cell r="S829">
            <v>216784.18</v>
          </cell>
          <cell r="U829">
            <v>203235.16</v>
          </cell>
          <cell r="V829">
            <v>196460.65</v>
          </cell>
          <cell r="W829">
            <v>189686.14</v>
          </cell>
          <cell r="Y829">
            <v>176137.12</v>
          </cell>
          <cell r="AA829">
            <v>162588.1</v>
          </cell>
          <cell r="AJ829">
            <v>312420.29499999998</v>
          </cell>
          <cell r="AN829">
            <v>258259.37500000003</v>
          </cell>
          <cell r="AR829">
            <v>217629.89499999993</v>
          </cell>
          <cell r="AV829">
            <v>189686.14</v>
          </cell>
          <cell r="AZ829">
            <v>157507.22333333336</v>
          </cell>
        </row>
        <row r="830">
          <cell r="Q830">
            <v>46498.65</v>
          </cell>
          <cell r="S830">
            <v>44072.83</v>
          </cell>
          <cell r="U830">
            <v>41489.089999999997</v>
          </cell>
          <cell r="V830">
            <v>37464.15</v>
          </cell>
          <cell r="W830">
            <v>36172.28</v>
          </cell>
          <cell r="Y830">
            <v>33588.54</v>
          </cell>
          <cell r="AA830">
            <v>31004.799999999999</v>
          </cell>
          <cell r="AJ830">
            <v>51508.722916666673</v>
          </cell>
          <cell r="AN830">
            <v>49178.409166666679</v>
          </cell>
          <cell r="AR830">
            <v>43108.808750000004</v>
          </cell>
          <cell r="AV830">
            <v>37190.601249999992</v>
          </cell>
          <cell r="AZ830">
            <v>30149.778749999998</v>
          </cell>
        </row>
        <row r="831">
          <cell r="Q831">
            <v>-12647.51</v>
          </cell>
          <cell r="S831">
            <v>-11903.51</v>
          </cell>
          <cell r="U831">
            <v>-11159.51</v>
          </cell>
          <cell r="V831">
            <v>-10787.51</v>
          </cell>
          <cell r="W831">
            <v>-10415.51</v>
          </cell>
          <cell r="Y831">
            <v>-9671.51</v>
          </cell>
          <cell r="AA831">
            <v>-8927.51</v>
          </cell>
          <cell r="AJ831">
            <v>-13360.51</v>
          </cell>
          <cell r="AN831">
            <v>-12864.51</v>
          </cell>
          <cell r="AR831">
            <v>-11872.509999999997</v>
          </cell>
          <cell r="AV831">
            <v>-10415.509999999997</v>
          </cell>
          <cell r="AZ831">
            <v>-8648.5304166666665</v>
          </cell>
        </row>
        <row r="832">
          <cell r="V832">
            <v>2733.07</v>
          </cell>
          <cell r="W832">
            <v>2733.07</v>
          </cell>
          <cell r="Y832">
            <v>3442.61</v>
          </cell>
          <cell r="AA832">
            <v>3442.61</v>
          </cell>
          <cell r="AJ832">
            <v>0</v>
          </cell>
          <cell r="AN832">
            <v>0</v>
          </cell>
          <cell r="AR832">
            <v>878.50458333333336</v>
          </cell>
          <cell r="AV832">
            <v>2026.0412500000002</v>
          </cell>
          <cell r="AZ832">
            <v>3030.1358333333337</v>
          </cell>
        </row>
        <row r="833">
          <cell r="V833">
            <v>0</v>
          </cell>
          <cell r="W833">
            <v>0</v>
          </cell>
          <cell r="Y833">
            <v>0</v>
          </cell>
          <cell r="AA833">
            <v>0</v>
          </cell>
          <cell r="AJ833">
            <v>0</v>
          </cell>
          <cell r="AN833">
            <v>0</v>
          </cell>
          <cell r="AR833">
            <v>0</v>
          </cell>
          <cell r="AV833">
            <v>0</v>
          </cell>
          <cell r="AZ833">
            <v>0</v>
          </cell>
        </row>
        <row r="834">
          <cell r="AV834">
            <v>0</v>
          </cell>
          <cell r="AZ834">
            <v>0</v>
          </cell>
        </row>
        <row r="835">
          <cell r="AV835">
            <v>0</v>
          </cell>
          <cell r="AZ835">
            <v>6641.1629166666671</v>
          </cell>
        </row>
        <row r="836">
          <cell r="AV836">
            <v>0</v>
          </cell>
          <cell r="AZ836">
            <v>14465.183333333334</v>
          </cell>
        </row>
        <row r="837">
          <cell r="U837">
            <v>0</v>
          </cell>
          <cell r="V837">
            <v>0</v>
          </cell>
          <cell r="W837">
            <v>0</v>
          </cell>
          <cell r="Y837">
            <v>0</v>
          </cell>
          <cell r="AA837">
            <v>0</v>
          </cell>
          <cell r="AJ837">
            <v>0</v>
          </cell>
          <cell r="AN837">
            <v>0</v>
          </cell>
          <cell r="AR837">
            <v>0</v>
          </cell>
          <cell r="AV837">
            <v>0</v>
          </cell>
          <cell r="AZ837">
            <v>0</v>
          </cell>
        </row>
        <row r="838">
          <cell r="Q838">
            <v>144422</v>
          </cell>
          <cell r="S838">
            <v>141366</v>
          </cell>
          <cell r="U838">
            <v>138310</v>
          </cell>
          <cell r="V838">
            <v>136782</v>
          </cell>
          <cell r="W838">
            <v>135254</v>
          </cell>
          <cell r="Y838">
            <v>132198</v>
          </cell>
          <cell r="AA838">
            <v>129142</v>
          </cell>
          <cell r="AJ838">
            <v>153590</v>
          </cell>
          <cell r="AN838">
            <v>147478</v>
          </cell>
          <cell r="AR838">
            <v>141366</v>
          </cell>
          <cell r="AV838">
            <v>135254</v>
          </cell>
          <cell r="AZ838">
            <v>129142</v>
          </cell>
        </row>
        <row r="839">
          <cell r="Q839">
            <v>0</v>
          </cell>
          <cell r="S839">
            <v>0</v>
          </cell>
          <cell r="U839">
            <v>0</v>
          </cell>
          <cell r="V839">
            <v>0</v>
          </cell>
          <cell r="W839">
            <v>0</v>
          </cell>
          <cell r="Y839">
            <v>0</v>
          </cell>
          <cell r="AA839">
            <v>0</v>
          </cell>
          <cell r="AJ839">
            <v>0</v>
          </cell>
          <cell r="AN839">
            <v>0</v>
          </cell>
          <cell r="AR839">
            <v>0</v>
          </cell>
          <cell r="AV839">
            <v>0</v>
          </cell>
          <cell r="AZ839">
            <v>0</v>
          </cell>
        </row>
        <row r="840">
          <cell r="Q840">
            <v>0</v>
          </cell>
          <cell r="S840">
            <v>0</v>
          </cell>
          <cell r="U840">
            <v>0</v>
          </cell>
          <cell r="V840">
            <v>0</v>
          </cell>
          <cell r="W840">
            <v>0</v>
          </cell>
          <cell r="Y840">
            <v>0</v>
          </cell>
          <cell r="AA840">
            <v>0</v>
          </cell>
          <cell r="AJ840">
            <v>0</v>
          </cell>
          <cell r="AN840">
            <v>0</v>
          </cell>
          <cell r="AR840">
            <v>0</v>
          </cell>
          <cell r="AV840">
            <v>0</v>
          </cell>
          <cell r="AZ840">
            <v>0</v>
          </cell>
        </row>
        <row r="841">
          <cell r="Q841">
            <v>2547275.2000000002</v>
          </cell>
          <cell r="S841">
            <v>2519128.52</v>
          </cell>
          <cell r="U841">
            <v>2490981.84</v>
          </cell>
          <cell r="V841">
            <v>2476908.5</v>
          </cell>
          <cell r="W841">
            <v>2462835.16</v>
          </cell>
          <cell r="Y841">
            <v>2434688.48</v>
          </cell>
          <cell r="AA841">
            <v>2406541.7999999998</v>
          </cell>
          <cell r="AJ841">
            <v>2631715.2762500001</v>
          </cell>
          <cell r="AN841">
            <v>2575421.8929166668</v>
          </cell>
          <cell r="AR841">
            <v>2519128.5229166667</v>
          </cell>
          <cell r="AV841">
            <v>2462835.16</v>
          </cell>
          <cell r="AZ841">
            <v>2406541.8000000007</v>
          </cell>
        </row>
        <row r="842">
          <cell r="Q842">
            <v>451369.41</v>
          </cell>
          <cell r="S842">
            <v>448521.65</v>
          </cell>
          <cell r="U842">
            <v>445673.89</v>
          </cell>
          <cell r="V842">
            <v>444250.01</v>
          </cell>
          <cell r="W842">
            <v>442826.13</v>
          </cell>
          <cell r="Y842">
            <v>439978.37</v>
          </cell>
          <cell r="AA842">
            <v>437130.61</v>
          </cell>
          <cell r="AJ842">
            <v>459912.65250000008</v>
          </cell>
          <cell r="AN842">
            <v>454217.15250000008</v>
          </cell>
          <cell r="AR842">
            <v>448521.65000000008</v>
          </cell>
          <cell r="AV842">
            <v>442826.13000000012</v>
          </cell>
          <cell r="AZ842">
            <v>437130.61000000004</v>
          </cell>
        </row>
        <row r="843">
          <cell r="Q843">
            <v>4232226.6100000003</v>
          </cell>
          <cell r="S843">
            <v>4193925.91</v>
          </cell>
          <cell r="U843">
            <v>4155625.21</v>
          </cell>
          <cell r="V843">
            <v>4136474.86</v>
          </cell>
          <cell r="W843">
            <v>4117324.51</v>
          </cell>
          <cell r="Y843">
            <v>4079023.81</v>
          </cell>
          <cell r="AA843">
            <v>4040723.11</v>
          </cell>
          <cell r="AJ843">
            <v>4347128.6908333329</v>
          </cell>
          <cell r="AN843">
            <v>4270527.2975000003</v>
          </cell>
          <cell r="AR843">
            <v>4193925.9041666668</v>
          </cell>
          <cell r="AV843">
            <v>4117324.51</v>
          </cell>
          <cell r="AZ843">
            <v>4040723.11</v>
          </cell>
        </row>
        <row r="844">
          <cell r="Q844">
            <v>0</v>
          </cell>
          <cell r="S844">
            <v>0</v>
          </cell>
          <cell r="U844">
            <v>0</v>
          </cell>
          <cell r="V844">
            <v>0</v>
          </cell>
          <cell r="W844">
            <v>0</v>
          </cell>
          <cell r="Y844">
            <v>0</v>
          </cell>
          <cell r="AA844">
            <v>0</v>
          </cell>
          <cell r="AJ844">
            <v>0</v>
          </cell>
          <cell r="AN844">
            <v>0</v>
          </cell>
          <cell r="AR844">
            <v>0</v>
          </cell>
          <cell r="AV844">
            <v>0</v>
          </cell>
          <cell r="AZ844">
            <v>0</v>
          </cell>
        </row>
        <row r="845">
          <cell r="Q845">
            <v>33238.550000000003</v>
          </cell>
          <cell r="S845">
            <v>32655.41</v>
          </cell>
          <cell r="U845">
            <v>32072.27</v>
          </cell>
          <cell r="V845">
            <v>31780.7</v>
          </cell>
          <cell r="W845">
            <v>31489.13</v>
          </cell>
          <cell r="Y845">
            <v>30905.99</v>
          </cell>
          <cell r="AA845">
            <v>30322.85</v>
          </cell>
          <cell r="AJ845">
            <v>34987.950833333329</v>
          </cell>
          <cell r="AN845">
            <v>33821.677499999998</v>
          </cell>
          <cell r="AR845">
            <v>32655.404166666671</v>
          </cell>
          <cell r="AV845">
            <v>31489.129999999994</v>
          </cell>
          <cell r="AZ845">
            <v>30322.849999999995</v>
          </cell>
        </row>
        <row r="846">
          <cell r="Q846">
            <v>1008150.07</v>
          </cell>
          <cell r="S846">
            <v>1000569.99</v>
          </cell>
          <cell r="U846">
            <v>992989.91</v>
          </cell>
          <cell r="V846">
            <v>989199.87</v>
          </cell>
          <cell r="W846">
            <v>985409.83</v>
          </cell>
          <cell r="Y846">
            <v>977829.75</v>
          </cell>
          <cell r="AA846">
            <v>970249.67</v>
          </cell>
          <cell r="AJ846">
            <v>1030890.3004166665</v>
          </cell>
          <cell r="AN846">
            <v>1015730.1437499998</v>
          </cell>
          <cell r="AR846">
            <v>1000569.9870833332</v>
          </cell>
          <cell r="AV846">
            <v>985409.83000000007</v>
          </cell>
          <cell r="AZ846">
            <v>970249.67</v>
          </cell>
        </row>
        <row r="847">
          <cell r="Q847">
            <v>766111.02</v>
          </cell>
          <cell r="S847">
            <v>760350.78</v>
          </cell>
          <cell r="U847">
            <v>754590.54</v>
          </cell>
          <cell r="V847">
            <v>751710.42</v>
          </cell>
          <cell r="W847">
            <v>748830.3</v>
          </cell>
          <cell r="Y847">
            <v>743070.06</v>
          </cell>
          <cell r="AA847">
            <v>737309.82</v>
          </cell>
          <cell r="AJ847">
            <v>783391.73041666672</v>
          </cell>
          <cell r="AN847">
            <v>771871.25375000003</v>
          </cell>
          <cell r="AR847">
            <v>760350.77708333323</v>
          </cell>
          <cell r="AV847">
            <v>748830.29999999993</v>
          </cell>
          <cell r="AZ847">
            <v>737309.82</v>
          </cell>
        </row>
        <row r="848">
          <cell r="Q848">
            <v>2345797.09</v>
          </cell>
          <cell r="S848">
            <v>2328159.5099999998</v>
          </cell>
          <cell r="U848">
            <v>2310521.9300000002</v>
          </cell>
          <cell r="V848">
            <v>2301703.14</v>
          </cell>
          <cell r="W848">
            <v>2292884.35</v>
          </cell>
          <cell r="Y848">
            <v>2275246.77</v>
          </cell>
          <cell r="AA848">
            <v>2257609.19</v>
          </cell>
          <cell r="AJ848">
            <v>2398709.8204166666</v>
          </cell>
          <cell r="AN848">
            <v>2363434.6637499998</v>
          </cell>
          <cell r="AR848">
            <v>2328159.5070833336</v>
          </cell>
          <cell r="AV848">
            <v>2292884.35</v>
          </cell>
          <cell r="AZ848">
            <v>2257609.1900000004</v>
          </cell>
        </row>
        <row r="849">
          <cell r="Q849">
            <v>715934.91</v>
          </cell>
          <cell r="S849">
            <v>710551.95</v>
          </cell>
          <cell r="U849">
            <v>705168.99</v>
          </cell>
          <cell r="V849">
            <v>702477.51</v>
          </cell>
          <cell r="W849">
            <v>699786.03</v>
          </cell>
          <cell r="Y849">
            <v>694403.07</v>
          </cell>
          <cell r="AA849">
            <v>689020.11</v>
          </cell>
          <cell r="AJ849">
            <v>732083.8091666667</v>
          </cell>
          <cell r="AN849">
            <v>721317.88249999995</v>
          </cell>
          <cell r="AR849">
            <v>710551.9558333332</v>
          </cell>
          <cell r="AV849">
            <v>699786.02999999991</v>
          </cell>
          <cell r="AZ849">
            <v>689020.11</v>
          </cell>
        </row>
        <row r="850">
          <cell r="Q850">
            <v>14834.22</v>
          </cell>
          <cell r="S850">
            <v>14644.04</v>
          </cell>
          <cell r="U850">
            <v>14453.86</v>
          </cell>
          <cell r="V850">
            <v>14358.77</v>
          </cell>
          <cell r="W850">
            <v>14263.68</v>
          </cell>
          <cell r="Y850">
            <v>14073.5</v>
          </cell>
          <cell r="AA850">
            <v>13883.32</v>
          </cell>
          <cell r="AJ850">
            <v>15404.76</v>
          </cell>
          <cell r="AN850">
            <v>15024.400000000001</v>
          </cell>
          <cell r="AR850">
            <v>14644.039999999999</v>
          </cell>
          <cell r="AV850">
            <v>14263.68</v>
          </cell>
          <cell r="AZ850">
            <v>13883.32</v>
          </cell>
        </row>
        <row r="851">
          <cell r="Q851">
            <v>34612.410000000003</v>
          </cell>
          <cell r="S851">
            <v>34168.65</v>
          </cell>
          <cell r="U851">
            <v>33724.89</v>
          </cell>
          <cell r="V851">
            <v>33503.01</v>
          </cell>
          <cell r="W851">
            <v>33281.129999999997</v>
          </cell>
          <cell r="Y851">
            <v>32837.370000000003</v>
          </cell>
          <cell r="AA851">
            <v>32393.61</v>
          </cell>
          <cell r="AJ851">
            <v>35943.689999999995</v>
          </cell>
          <cell r="AN851">
            <v>35056.17</v>
          </cell>
          <cell r="AR851">
            <v>34168.65</v>
          </cell>
          <cell r="AV851">
            <v>33281.129999999997</v>
          </cell>
          <cell r="AZ851">
            <v>32393.610000000004</v>
          </cell>
        </row>
        <row r="852">
          <cell r="Q852">
            <v>0</v>
          </cell>
          <cell r="S852">
            <v>0</v>
          </cell>
          <cell r="U852">
            <v>0</v>
          </cell>
          <cell r="V852">
            <v>0</v>
          </cell>
          <cell r="W852">
            <v>0</v>
          </cell>
          <cell r="Y852">
            <v>0</v>
          </cell>
          <cell r="AA852">
            <v>0</v>
          </cell>
          <cell r="AJ852">
            <v>0</v>
          </cell>
          <cell r="AN852">
            <v>0</v>
          </cell>
          <cell r="AR852">
            <v>0</v>
          </cell>
          <cell r="AV852">
            <v>0</v>
          </cell>
          <cell r="AZ852">
            <v>0</v>
          </cell>
        </row>
        <row r="853">
          <cell r="Q853">
            <v>853971.32</v>
          </cell>
          <cell r="S853">
            <v>843557.04</v>
          </cell>
          <cell r="U853">
            <v>833142.76</v>
          </cell>
          <cell r="V853">
            <v>827935.62</v>
          </cell>
          <cell r="W853">
            <v>822728.48</v>
          </cell>
          <cell r="Y853">
            <v>812314.2</v>
          </cell>
          <cell r="AA853">
            <v>801899.92</v>
          </cell>
          <cell r="AJ853">
            <v>885214.16000000015</v>
          </cell>
          <cell r="AN853">
            <v>864385.6</v>
          </cell>
          <cell r="AR853">
            <v>843557.04</v>
          </cell>
          <cell r="AV853">
            <v>822728.48</v>
          </cell>
          <cell r="AZ853">
            <v>801899.92</v>
          </cell>
        </row>
        <row r="854">
          <cell r="Q854">
            <v>395356.79</v>
          </cell>
          <cell r="S854">
            <v>378883.59</v>
          </cell>
          <cell r="U854">
            <v>362410.39</v>
          </cell>
          <cell r="V854">
            <v>354173.79</v>
          </cell>
          <cell r="W854">
            <v>345937.19</v>
          </cell>
          <cell r="Y854">
            <v>329463.99</v>
          </cell>
          <cell r="AA854">
            <v>312990.78999999998</v>
          </cell>
          <cell r="AJ854">
            <v>444776.37291666679</v>
          </cell>
          <cell r="AN854">
            <v>411829.98958333326</v>
          </cell>
          <cell r="AR854">
            <v>378883.59291666659</v>
          </cell>
          <cell r="AV854">
            <v>345937.19</v>
          </cell>
          <cell r="AZ854">
            <v>312990.78999999998</v>
          </cell>
        </row>
        <row r="855">
          <cell r="Q855">
            <v>50188.72</v>
          </cell>
          <cell r="S855">
            <v>47614.94</v>
          </cell>
          <cell r="U855">
            <v>45041.16</v>
          </cell>
          <cell r="V855">
            <v>43754.27</v>
          </cell>
          <cell r="W855">
            <v>42467.38</v>
          </cell>
          <cell r="Y855">
            <v>39893.599999999999</v>
          </cell>
          <cell r="AA855">
            <v>37319.82</v>
          </cell>
          <cell r="AJ855">
            <v>57910.042916666665</v>
          </cell>
          <cell r="AN855">
            <v>52762.499583333345</v>
          </cell>
          <cell r="AR855">
            <v>47614.94291666666</v>
          </cell>
          <cell r="AV855">
            <v>42467.38</v>
          </cell>
          <cell r="AZ855">
            <v>37319.82</v>
          </cell>
        </row>
        <row r="856">
          <cell r="Q856">
            <v>155400.29999999999</v>
          </cell>
          <cell r="S856">
            <v>153624.32000000001</v>
          </cell>
          <cell r="U856">
            <v>151848.34</v>
          </cell>
          <cell r="V856">
            <v>150960.35</v>
          </cell>
          <cell r="W856">
            <v>150072.35999999999</v>
          </cell>
          <cell r="Y856">
            <v>148296.38</v>
          </cell>
          <cell r="AA856">
            <v>146520.4</v>
          </cell>
          <cell r="AJ856">
            <v>160728.24000000002</v>
          </cell>
          <cell r="AN856">
            <v>157176.28000000003</v>
          </cell>
          <cell r="AR856">
            <v>153624.32000000004</v>
          </cell>
          <cell r="AV856">
            <v>150072.35999999999</v>
          </cell>
          <cell r="AZ856">
            <v>146520.4</v>
          </cell>
        </row>
        <row r="857">
          <cell r="Q857">
            <v>0</v>
          </cell>
          <cell r="S857">
            <v>0</v>
          </cell>
          <cell r="U857">
            <v>0</v>
          </cell>
          <cell r="V857">
            <v>0</v>
          </cell>
          <cell r="W857">
            <v>0</v>
          </cell>
          <cell r="Y857">
            <v>0</v>
          </cell>
          <cell r="AA857">
            <v>0</v>
          </cell>
          <cell r="AJ857">
            <v>0</v>
          </cell>
          <cell r="AN857">
            <v>0</v>
          </cell>
          <cell r="AR857">
            <v>0</v>
          </cell>
          <cell r="AV857">
            <v>0</v>
          </cell>
          <cell r="AZ857">
            <v>0</v>
          </cell>
        </row>
        <row r="858">
          <cell r="Q858">
            <v>5418087.7599999998</v>
          </cell>
          <cell r="S858">
            <v>5385250.8600000003</v>
          </cell>
          <cell r="U858">
            <v>5352413.96</v>
          </cell>
          <cell r="V858">
            <v>5335995.51</v>
          </cell>
          <cell r="W858">
            <v>5319577.0599999996</v>
          </cell>
          <cell r="Y858">
            <v>5286740.16</v>
          </cell>
          <cell r="AA858">
            <v>5253903.26</v>
          </cell>
          <cell r="AJ858">
            <v>5516598.46</v>
          </cell>
          <cell r="AN858">
            <v>5450924.6600000001</v>
          </cell>
          <cell r="AR858">
            <v>5385250.8600000003</v>
          </cell>
          <cell r="AV858">
            <v>5319577.0599999996</v>
          </cell>
          <cell r="AZ858">
            <v>5253903.26</v>
          </cell>
        </row>
        <row r="859">
          <cell r="Q859">
            <v>1607202.99</v>
          </cell>
          <cell r="S859">
            <v>1575377.19</v>
          </cell>
          <cell r="U859">
            <v>1543551.39</v>
          </cell>
          <cell r="V859">
            <v>1527638.49</v>
          </cell>
          <cell r="W859">
            <v>1511725.59</v>
          </cell>
          <cell r="Y859">
            <v>1479899.79</v>
          </cell>
          <cell r="AA859">
            <v>1448073.99</v>
          </cell>
          <cell r="AJ859">
            <v>1702680.39</v>
          </cell>
          <cell r="AN859">
            <v>1639028.7899999998</v>
          </cell>
          <cell r="AR859">
            <v>1575377.1900000002</v>
          </cell>
          <cell r="AV859">
            <v>1511725.5899999999</v>
          </cell>
          <cell r="AZ859">
            <v>1448073.99</v>
          </cell>
        </row>
        <row r="860">
          <cell r="Q860">
            <v>10796919.33</v>
          </cell>
          <cell r="S860">
            <v>11980919.33</v>
          </cell>
          <cell r="U860">
            <v>12353919.33</v>
          </cell>
          <cell r="V860">
            <v>12203919.33</v>
          </cell>
          <cell r="W860">
            <v>12197919.33</v>
          </cell>
          <cell r="Y860">
            <v>12111919.33</v>
          </cell>
          <cell r="AA860">
            <v>12135919.33</v>
          </cell>
          <cell r="AJ860">
            <v>11449158.413333334</v>
          </cell>
          <cell r="AN860">
            <v>11357112.08</v>
          </cell>
          <cell r="AR860">
            <v>11629107.413333334</v>
          </cell>
          <cell r="AV860">
            <v>11982252.663333334</v>
          </cell>
          <cell r="AZ860">
            <v>11841335.996666668</v>
          </cell>
        </row>
        <row r="861">
          <cell r="Q861">
            <v>0</v>
          </cell>
          <cell r="S861">
            <v>0</v>
          </cell>
          <cell r="U861">
            <v>0</v>
          </cell>
          <cell r="V861">
            <v>0</v>
          </cell>
          <cell r="W861">
            <v>0</v>
          </cell>
          <cell r="Y861">
            <v>0</v>
          </cell>
          <cell r="AA861">
            <v>0</v>
          </cell>
          <cell r="AJ861">
            <v>0</v>
          </cell>
          <cell r="AN861">
            <v>0</v>
          </cell>
          <cell r="AR861">
            <v>0</v>
          </cell>
          <cell r="AV861">
            <v>0</v>
          </cell>
          <cell r="AZ861">
            <v>0</v>
          </cell>
        </row>
        <row r="862">
          <cell r="Q862">
            <v>0</v>
          </cell>
          <cell r="S862">
            <v>0</v>
          </cell>
          <cell r="U862">
            <v>0</v>
          </cell>
          <cell r="V862">
            <v>0</v>
          </cell>
          <cell r="W862">
            <v>0</v>
          </cell>
          <cell r="Y862">
            <v>0</v>
          </cell>
          <cell r="AA862">
            <v>0</v>
          </cell>
          <cell r="AJ862">
            <v>0</v>
          </cell>
          <cell r="AN862">
            <v>0</v>
          </cell>
          <cell r="AR862">
            <v>0</v>
          </cell>
          <cell r="AV862">
            <v>0</v>
          </cell>
          <cell r="AZ862">
            <v>0</v>
          </cell>
        </row>
        <row r="863">
          <cell r="Q863">
            <v>5328888</v>
          </cell>
          <cell r="S863">
            <v>5328888</v>
          </cell>
          <cell r="U863">
            <v>5485875</v>
          </cell>
          <cell r="V863">
            <v>5485875</v>
          </cell>
          <cell r="W863">
            <v>5390249</v>
          </cell>
          <cell r="Y863">
            <v>5390249</v>
          </cell>
          <cell r="AA863">
            <v>5445607</v>
          </cell>
          <cell r="AJ863">
            <v>5092117.625</v>
          </cell>
          <cell r="AN863">
            <v>5229164.625</v>
          </cell>
          <cell r="AR863">
            <v>5355713.916666667</v>
          </cell>
          <cell r="AV863">
            <v>5418210.125</v>
          </cell>
          <cell r="AZ863">
            <v>5200089.25</v>
          </cell>
        </row>
        <row r="864">
          <cell r="Q864">
            <v>2454000</v>
          </cell>
          <cell r="S864">
            <v>2454000</v>
          </cell>
          <cell r="U864">
            <v>2454000</v>
          </cell>
          <cell r="V864">
            <v>2454000</v>
          </cell>
          <cell r="W864">
            <v>2454000</v>
          </cell>
          <cell r="Y864">
            <v>2454000</v>
          </cell>
          <cell r="AA864">
            <v>2454000</v>
          </cell>
          <cell r="AJ864">
            <v>1911583.3333333333</v>
          </cell>
          <cell r="AN864">
            <v>2100250</v>
          </cell>
          <cell r="AR864">
            <v>2288916.6666666665</v>
          </cell>
          <cell r="AV864">
            <v>2424666.6666666665</v>
          </cell>
          <cell r="AZ864">
            <v>2117083.3333333335</v>
          </cell>
        </row>
        <row r="865">
          <cell r="Q865">
            <v>0</v>
          </cell>
          <cell r="S865">
            <v>0</v>
          </cell>
          <cell r="U865">
            <v>0</v>
          </cell>
          <cell r="V865">
            <v>0</v>
          </cell>
          <cell r="W865">
            <v>0</v>
          </cell>
          <cell r="Y865">
            <v>0</v>
          </cell>
          <cell r="AA865">
            <v>0</v>
          </cell>
          <cell r="AJ865">
            <v>0</v>
          </cell>
          <cell r="AN865">
            <v>0</v>
          </cell>
          <cell r="AR865">
            <v>0</v>
          </cell>
          <cell r="AV865">
            <v>0</v>
          </cell>
          <cell r="AZ865">
            <v>0</v>
          </cell>
        </row>
        <row r="866">
          <cell r="Q866">
            <v>1620000</v>
          </cell>
          <cell r="S866">
            <v>1518000</v>
          </cell>
          <cell r="U866">
            <v>1416000</v>
          </cell>
          <cell r="V866">
            <v>1365000</v>
          </cell>
          <cell r="W866">
            <v>1314000</v>
          </cell>
          <cell r="Y866">
            <v>1212000</v>
          </cell>
          <cell r="AA866">
            <v>1110000</v>
          </cell>
          <cell r="AJ866">
            <v>1926000</v>
          </cell>
          <cell r="AN866">
            <v>1722000</v>
          </cell>
          <cell r="AR866">
            <v>1518000</v>
          </cell>
          <cell r="AV866">
            <v>1314000</v>
          </cell>
          <cell r="AZ866">
            <v>1110000</v>
          </cell>
        </row>
        <row r="867">
          <cell r="Q867">
            <v>51319603</v>
          </cell>
          <cell r="S867">
            <v>61156640.240000002</v>
          </cell>
          <cell r="U867">
            <v>53671108.43</v>
          </cell>
          <cell r="V867">
            <v>45986258.560000002</v>
          </cell>
          <cell r="W867">
            <v>42861798.280000001</v>
          </cell>
          <cell r="Y867">
            <v>46455029.840000004</v>
          </cell>
          <cell r="AA867">
            <v>33198050.079999998</v>
          </cell>
          <cell r="AJ867">
            <v>13566287.666666666</v>
          </cell>
          <cell r="AN867">
            <v>31570324.82291666</v>
          </cell>
          <cell r="AR867">
            <v>46481724.653333329</v>
          </cell>
          <cell r="AV867">
            <v>45295664.994166665</v>
          </cell>
          <cell r="AZ867">
            <v>35547889.756250001</v>
          </cell>
        </row>
        <row r="868">
          <cell r="Q868">
            <v>412105</v>
          </cell>
          <cell r="S868">
            <v>412105</v>
          </cell>
          <cell r="U868">
            <v>412105</v>
          </cell>
          <cell r="V868">
            <v>412105</v>
          </cell>
          <cell r="W868">
            <v>412105</v>
          </cell>
          <cell r="Y868">
            <v>412105</v>
          </cell>
          <cell r="AA868">
            <v>412105</v>
          </cell>
          <cell r="AJ868">
            <v>412105</v>
          </cell>
          <cell r="AN868">
            <v>418938.33333333331</v>
          </cell>
          <cell r="AR868">
            <v>418938.33333333331</v>
          </cell>
          <cell r="AV868">
            <v>418938.33333333331</v>
          </cell>
          <cell r="AZ868">
            <v>412105</v>
          </cell>
        </row>
        <row r="869">
          <cell r="Q869">
            <v>10957.58</v>
          </cell>
          <cell r="S869">
            <v>10957.58</v>
          </cell>
          <cell r="U869">
            <v>10957.58</v>
          </cell>
          <cell r="V869">
            <v>10957.58</v>
          </cell>
          <cell r="W869">
            <v>10957.58</v>
          </cell>
          <cell r="Y869">
            <v>10957.58</v>
          </cell>
          <cell r="AA869">
            <v>0</v>
          </cell>
          <cell r="AJ869">
            <v>10957.58</v>
          </cell>
          <cell r="AN869">
            <v>10957.58</v>
          </cell>
          <cell r="AR869">
            <v>10957.58</v>
          </cell>
          <cell r="AV869">
            <v>7761.6191666666664</v>
          </cell>
          <cell r="AZ869">
            <v>4109.0924999999997</v>
          </cell>
        </row>
        <row r="870">
          <cell r="Q870">
            <v>21873416</v>
          </cell>
          <cell r="S870">
            <v>24583459.18</v>
          </cell>
          <cell r="U870">
            <v>17884000.309999999</v>
          </cell>
          <cell r="V870">
            <v>12103569.51</v>
          </cell>
          <cell r="W870">
            <v>11041233.23</v>
          </cell>
          <cell r="Y870">
            <v>11925189.720000001</v>
          </cell>
          <cell r="AA870">
            <v>8803009.2300000004</v>
          </cell>
          <cell r="AJ870">
            <v>4546441.333333333</v>
          </cell>
          <cell r="AN870">
            <v>11599413.176249998</v>
          </cell>
          <cell r="AR870">
            <v>15409380.136666665</v>
          </cell>
          <cell r="AV870">
            <v>13995143.177916666</v>
          </cell>
          <cell r="AZ870">
            <v>10087888.37125</v>
          </cell>
        </row>
        <row r="871">
          <cell r="Q871">
            <v>10470344</v>
          </cell>
          <cell r="S871">
            <v>10401686</v>
          </cell>
          <cell r="U871">
            <v>10333028</v>
          </cell>
          <cell r="V871">
            <v>10298699</v>
          </cell>
          <cell r="W871">
            <v>10264370</v>
          </cell>
          <cell r="Y871">
            <v>10195712</v>
          </cell>
          <cell r="AA871">
            <v>10127054</v>
          </cell>
          <cell r="AJ871">
            <v>10676318</v>
          </cell>
          <cell r="AN871">
            <v>10539002</v>
          </cell>
          <cell r="AR871">
            <v>10401686</v>
          </cell>
          <cell r="AV871">
            <v>10264370</v>
          </cell>
          <cell r="AZ871">
            <v>10127054</v>
          </cell>
        </row>
        <row r="872">
          <cell r="Q872">
            <v>0</v>
          </cell>
          <cell r="S872">
            <v>0</v>
          </cell>
          <cell r="U872">
            <v>0</v>
          </cell>
          <cell r="V872">
            <v>0</v>
          </cell>
          <cell r="W872">
            <v>0</v>
          </cell>
          <cell r="Y872">
            <v>0</v>
          </cell>
          <cell r="AA872">
            <v>0</v>
          </cell>
          <cell r="AJ872">
            <v>0</v>
          </cell>
          <cell r="AN872">
            <v>0</v>
          </cell>
          <cell r="AR872">
            <v>0</v>
          </cell>
          <cell r="AV872">
            <v>0</v>
          </cell>
          <cell r="AZ872">
            <v>0</v>
          </cell>
        </row>
        <row r="873">
          <cell r="Q873">
            <v>0</v>
          </cell>
          <cell r="S873">
            <v>0</v>
          </cell>
          <cell r="U873">
            <v>0</v>
          </cell>
          <cell r="V873">
            <v>0</v>
          </cell>
          <cell r="W873">
            <v>0</v>
          </cell>
          <cell r="Y873">
            <v>0</v>
          </cell>
          <cell r="AA873">
            <v>0</v>
          </cell>
          <cell r="AJ873">
            <v>21041834.5</v>
          </cell>
          <cell r="AN873">
            <v>18567887.875</v>
          </cell>
          <cell r="AR873">
            <v>2682323.5416666665</v>
          </cell>
          <cell r="AV873">
            <v>0</v>
          </cell>
          <cell r="AZ873">
            <v>0</v>
          </cell>
        </row>
        <row r="874">
          <cell r="Q874">
            <v>0</v>
          </cell>
          <cell r="S874">
            <v>0</v>
          </cell>
          <cell r="U874">
            <v>0</v>
          </cell>
          <cell r="V874">
            <v>0</v>
          </cell>
          <cell r="W874">
            <v>0</v>
          </cell>
          <cell r="Y874">
            <v>0</v>
          </cell>
          <cell r="AA874">
            <v>0</v>
          </cell>
          <cell r="AJ874">
            <v>0</v>
          </cell>
          <cell r="AN874">
            <v>0</v>
          </cell>
          <cell r="AR874">
            <v>0</v>
          </cell>
          <cell r="AV874">
            <v>0</v>
          </cell>
          <cell r="AZ874">
            <v>0</v>
          </cell>
        </row>
        <row r="875">
          <cell r="Q875">
            <v>84163082</v>
          </cell>
          <cell r="S875">
            <v>85322082</v>
          </cell>
          <cell r="U875">
            <v>86462082</v>
          </cell>
          <cell r="V875">
            <v>86872082</v>
          </cell>
          <cell r="W875">
            <v>87561082</v>
          </cell>
          <cell r="Y875">
            <v>88521082</v>
          </cell>
          <cell r="AA875">
            <v>89420041</v>
          </cell>
          <cell r="AJ875">
            <v>78708748.666666672</v>
          </cell>
          <cell r="AN875">
            <v>82151498.666666672</v>
          </cell>
          <cell r="AR875">
            <v>85085457</v>
          </cell>
          <cell r="AV875">
            <v>87313528.375</v>
          </cell>
          <cell r="AZ875">
            <v>88995389.708333328</v>
          </cell>
        </row>
        <row r="876">
          <cell r="Q876">
            <v>8428000</v>
          </cell>
          <cell r="S876">
            <v>7900000</v>
          </cell>
          <cell r="U876">
            <v>7331000</v>
          </cell>
          <cell r="V876">
            <v>7070000</v>
          </cell>
          <cell r="W876">
            <v>6799000</v>
          </cell>
          <cell r="Y876">
            <v>6239000</v>
          </cell>
          <cell r="AA876">
            <v>5686000</v>
          </cell>
          <cell r="AJ876">
            <v>9968875</v>
          </cell>
          <cell r="AN876">
            <v>8901791.666666666</v>
          </cell>
          <cell r="AR876">
            <v>7880750</v>
          </cell>
          <cell r="AV876">
            <v>6790041.666666667</v>
          </cell>
          <cell r="AZ876">
            <v>5706833.333333333</v>
          </cell>
        </row>
        <row r="877">
          <cell r="Q877">
            <v>0</v>
          </cell>
          <cell r="S877">
            <v>0</v>
          </cell>
          <cell r="U877">
            <v>0</v>
          </cell>
          <cell r="V877">
            <v>0</v>
          </cell>
          <cell r="W877">
            <v>0</v>
          </cell>
          <cell r="Y877">
            <v>0</v>
          </cell>
          <cell r="AA877">
            <v>0</v>
          </cell>
          <cell r="AJ877">
            <v>-18832.5</v>
          </cell>
          <cell r="AN877">
            <v>-9416.25</v>
          </cell>
          <cell r="AR877">
            <v>0</v>
          </cell>
          <cell r="AV877">
            <v>0</v>
          </cell>
          <cell r="AZ877">
            <v>0</v>
          </cell>
        </row>
        <row r="878">
          <cell r="Q878">
            <v>81336</v>
          </cell>
          <cell r="S878">
            <v>81336</v>
          </cell>
          <cell r="U878">
            <v>69336</v>
          </cell>
          <cell r="V878">
            <v>69336</v>
          </cell>
          <cell r="W878">
            <v>57336</v>
          </cell>
          <cell r="Y878">
            <v>57336</v>
          </cell>
          <cell r="AA878">
            <v>45336</v>
          </cell>
          <cell r="AJ878">
            <v>138877.66666666666</v>
          </cell>
          <cell r="AN878">
            <v>105461</v>
          </cell>
          <cell r="AR878">
            <v>79544.333333333328</v>
          </cell>
          <cell r="AV878">
            <v>61377.666666666664</v>
          </cell>
          <cell r="AZ878">
            <v>45711</v>
          </cell>
        </row>
        <row r="879">
          <cell r="Q879">
            <v>31824059</v>
          </cell>
          <cell r="S879">
            <v>48441511.850000001</v>
          </cell>
          <cell r="U879">
            <v>57269737.200000003</v>
          </cell>
          <cell r="V879">
            <v>53394534.020000003</v>
          </cell>
          <cell r="W879">
            <v>53534945.759999998</v>
          </cell>
          <cell r="Y879">
            <v>47911050.890000001</v>
          </cell>
          <cell r="AA879">
            <v>31772828.899999999</v>
          </cell>
          <cell r="AJ879">
            <v>5933293.9333333336</v>
          </cell>
          <cell r="AN879">
            <v>20612859.430833332</v>
          </cell>
          <cell r="AR879">
            <v>37396950.076249994</v>
          </cell>
          <cell r="AV879">
            <v>44130255.040416665</v>
          </cell>
          <cell r="AZ879">
            <v>39968882.63750001</v>
          </cell>
        </row>
        <row r="880">
          <cell r="Q880">
            <v>-118022</v>
          </cell>
          <cell r="S880">
            <v>-118022</v>
          </cell>
          <cell r="U880">
            <v>0</v>
          </cell>
          <cell r="V880">
            <v>0</v>
          </cell>
          <cell r="W880">
            <v>0</v>
          </cell>
          <cell r="Y880">
            <v>0</v>
          </cell>
          <cell r="AA880">
            <v>0</v>
          </cell>
          <cell r="AJ880">
            <v>-149599.33333333334</v>
          </cell>
          <cell r="AN880">
            <v>-173532.625</v>
          </cell>
          <cell r="AR880">
            <v>-172652.375</v>
          </cell>
          <cell r="AV880">
            <v>-24587.916666666668</v>
          </cell>
          <cell r="AZ880">
            <v>0</v>
          </cell>
        </row>
        <row r="881">
          <cell r="Q881">
            <v>0</v>
          </cell>
          <cell r="S881">
            <v>0</v>
          </cell>
          <cell r="U881">
            <v>0</v>
          </cell>
          <cell r="V881">
            <v>0</v>
          </cell>
          <cell r="W881">
            <v>0</v>
          </cell>
          <cell r="Y881">
            <v>0</v>
          </cell>
          <cell r="AA881">
            <v>0</v>
          </cell>
          <cell r="AJ881">
            <v>0</v>
          </cell>
          <cell r="AN881">
            <v>0</v>
          </cell>
          <cell r="AR881">
            <v>0</v>
          </cell>
          <cell r="AV881">
            <v>0</v>
          </cell>
          <cell r="AZ881">
            <v>0</v>
          </cell>
        </row>
        <row r="882">
          <cell r="Q882">
            <v>33855518</v>
          </cell>
          <cell r="S882">
            <v>45405962.369999997</v>
          </cell>
          <cell r="U882">
            <v>40388500.93</v>
          </cell>
          <cell r="V882">
            <v>33052637.399999999</v>
          </cell>
          <cell r="W882">
            <v>32084662.48</v>
          </cell>
          <cell r="Y882">
            <v>31770776.969999999</v>
          </cell>
          <cell r="AA882">
            <v>24082491.969999999</v>
          </cell>
          <cell r="AJ882">
            <v>5453107.4366666665</v>
          </cell>
          <cell r="AN882">
            <v>18107765.056250002</v>
          </cell>
          <cell r="AR882">
            <v>28325122.659583334</v>
          </cell>
          <cell r="AV882">
            <v>32870980.846250001</v>
          </cell>
          <cell r="AZ882">
            <v>29547765.144166667</v>
          </cell>
        </row>
        <row r="883">
          <cell r="Q883">
            <v>-65675</v>
          </cell>
          <cell r="S883">
            <v>-65675</v>
          </cell>
          <cell r="U883">
            <v>0</v>
          </cell>
          <cell r="V883">
            <v>0</v>
          </cell>
          <cell r="W883">
            <v>0</v>
          </cell>
          <cell r="Y883">
            <v>0</v>
          </cell>
          <cell r="AA883">
            <v>0</v>
          </cell>
          <cell r="AJ883">
            <v>-54035.708333333336</v>
          </cell>
          <cell r="AN883">
            <v>-67457.5</v>
          </cell>
          <cell r="AR883">
            <v>-64567.208333333336</v>
          </cell>
          <cell r="AV883">
            <v>-13682.291666666666</v>
          </cell>
          <cell r="AZ883">
            <v>0</v>
          </cell>
        </row>
        <row r="884">
          <cell r="Q884">
            <v>2716379</v>
          </cell>
          <cell r="S884">
            <v>2716379</v>
          </cell>
          <cell r="U884">
            <v>2862379</v>
          </cell>
          <cell r="V884">
            <v>2862379</v>
          </cell>
          <cell r="W884">
            <v>3135379</v>
          </cell>
          <cell r="Y884">
            <v>3135379</v>
          </cell>
          <cell r="AA884">
            <v>2955379</v>
          </cell>
          <cell r="AJ884">
            <v>2542699.5416666665</v>
          </cell>
          <cell r="AN884">
            <v>2683864.875</v>
          </cell>
          <cell r="AR884">
            <v>2784405.2083333335</v>
          </cell>
          <cell r="AV884">
            <v>2929129</v>
          </cell>
          <cell r="AZ884">
            <v>3022129</v>
          </cell>
        </row>
        <row r="885">
          <cell r="Q885">
            <v>235348</v>
          </cell>
          <cell r="S885">
            <v>235348</v>
          </cell>
          <cell r="U885">
            <v>282348</v>
          </cell>
          <cell r="V885">
            <v>282348</v>
          </cell>
          <cell r="W885">
            <v>409348</v>
          </cell>
          <cell r="Y885">
            <v>409348</v>
          </cell>
          <cell r="AA885">
            <v>483348</v>
          </cell>
          <cell r="AJ885">
            <v>232889.66666666666</v>
          </cell>
          <cell r="AN885">
            <v>241223</v>
          </cell>
          <cell r="AR885">
            <v>287056.33333333331</v>
          </cell>
          <cell r="AV885">
            <v>366848</v>
          </cell>
          <cell r="AZ885">
            <v>470848</v>
          </cell>
        </row>
        <row r="886">
          <cell r="AV886">
            <v>0</v>
          </cell>
          <cell r="AZ886">
            <v>13375</v>
          </cell>
        </row>
        <row r="887">
          <cell r="Q887">
            <v>0</v>
          </cell>
          <cell r="S887">
            <v>0</v>
          </cell>
          <cell r="U887">
            <v>0</v>
          </cell>
          <cell r="V887">
            <v>0</v>
          </cell>
          <cell r="W887">
            <v>0</v>
          </cell>
          <cell r="Y887">
            <v>0</v>
          </cell>
          <cell r="AA887">
            <v>0</v>
          </cell>
          <cell r="AJ887">
            <v>120250</v>
          </cell>
          <cell r="AN887">
            <v>52250</v>
          </cell>
          <cell r="AR887">
            <v>12250</v>
          </cell>
          <cell r="AV887">
            <v>0</v>
          </cell>
          <cell r="AZ887">
            <v>0</v>
          </cell>
        </row>
        <row r="888">
          <cell r="AV888">
            <v>0</v>
          </cell>
          <cell r="AZ888">
            <v>0</v>
          </cell>
        </row>
        <row r="889">
          <cell r="Q889">
            <v>0</v>
          </cell>
          <cell r="S889">
            <v>0</v>
          </cell>
          <cell r="U889">
            <v>0</v>
          </cell>
          <cell r="V889">
            <v>0</v>
          </cell>
          <cell r="W889">
            <v>0</v>
          </cell>
          <cell r="Y889">
            <v>0</v>
          </cell>
          <cell r="AA889">
            <v>0</v>
          </cell>
          <cell r="AJ889">
            <v>26442.333333333332</v>
          </cell>
          <cell r="AN889">
            <v>17245</v>
          </cell>
          <cell r="AR889">
            <v>8047.666666666667</v>
          </cell>
          <cell r="AV889">
            <v>0</v>
          </cell>
          <cell r="AZ889">
            <v>0</v>
          </cell>
        </row>
        <row r="890">
          <cell r="Q890">
            <v>0</v>
          </cell>
          <cell r="S890">
            <v>0</v>
          </cell>
          <cell r="U890">
            <v>0</v>
          </cell>
          <cell r="V890">
            <v>0</v>
          </cell>
          <cell r="W890">
            <v>0</v>
          </cell>
          <cell r="Y890">
            <v>0</v>
          </cell>
          <cell r="AA890">
            <v>0</v>
          </cell>
          <cell r="AJ890">
            <v>0</v>
          </cell>
          <cell r="AN890">
            <v>0</v>
          </cell>
          <cell r="AR890">
            <v>0</v>
          </cell>
          <cell r="AV890">
            <v>0</v>
          </cell>
          <cell r="AZ890">
            <v>0</v>
          </cell>
        </row>
        <row r="891">
          <cell r="Q891">
            <v>10615233</v>
          </cell>
          <cell r="S891">
            <v>10615233</v>
          </cell>
          <cell r="U891">
            <v>10490233</v>
          </cell>
          <cell r="V891">
            <v>10490233</v>
          </cell>
          <cell r="W891">
            <v>10261233</v>
          </cell>
          <cell r="Y891">
            <v>10261233</v>
          </cell>
          <cell r="AA891">
            <v>10550233</v>
          </cell>
          <cell r="AJ891">
            <v>10022368.916666666</v>
          </cell>
          <cell r="AN891">
            <v>10320415.25</v>
          </cell>
          <cell r="AR891">
            <v>10429919.916666666</v>
          </cell>
          <cell r="AV891">
            <v>10488608</v>
          </cell>
          <cell r="AZ891">
            <v>10610608</v>
          </cell>
        </row>
        <row r="892">
          <cell r="Q892">
            <v>1471718</v>
          </cell>
          <cell r="S892">
            <v>1471718</v>
          </cell>
          <cell r="U892">
            <v>1348718</v>
          </cell>
          <cell r="V892">
            <v>1348718</v>
          </cell>
          <cell r="W892">
            <v>1225718</v>
          </cell>
          <cell r="Y892">
            <v>1225718</v>
          </cell>
          <cell r="AA892">
            <v>1102718</v>
          </cell>
          <cell r="AJ892">
            <v>1551676.3333333333</v>
          </cell>
          <cell r="AN892">
            <v>1507968</v>
          </cell>
          <cell r="AR892">
            <v>1413634.6666666667</v>
          </cell>
          <cell r="AV892">
            <v>1266718</v>
          </cell>
          <cell r="AZ892">
            <v>1102718</v>
          </cell>
        </row>
        <row r="893">
          <cell r="Q893">
            <v>1235000</v>
          </cell>
          <cell r="S893">
            <v>1235000</v>
          </cell>
          <cell r="U893">
            <v>1235000</v>
          </cell>
          <cell r="V893">
            <v>1235000</v>
          </cell>
          <cell r="W893">
            <v>1235000</v>
          </cell>
          <cell r="Y893">
            <v>1235000</v>
          </cell>
          <cell r="AA893">
            <v>1235000</v>
          </cell>
          <cell r="AJ893">
            <v>51458.333333333336</v>
          </cell>
          <cell r="AN893">
            <v>463125</v>
          </cell>
          <cell r="AR893">
            <v>874791.66666666663</v>
          </cell>
          <cell r="AV893">
            <v>1235000</v>
          </cell>
          <cell r="AZ893">
            <v>1235000</v>
          </cell>
        </row>
        <row r="894">
          <cell r="Q894">
            <v>0</v>
          </cell>
          <cell r="S894">
            <v>0</v>
          </cell>
          <cell r="U894">
            <v>0</v>
          </cell>
          <cell r="V894">
            <v>0</v>
          </cell>
          <cell r="W894">
            <v>0</v>
          </cell>
          <cell r="Y894">
            <v>0</v>
          </cell>
          <cell r="AA894">
            <v>0</v>
          </cell>
          <cell r="AJ894">
            <v>0</v>
          </cell>
          <cell r="AN894">
            <v>0</v>
          </cell>
          <cell r="AR894">
            <v>0</v>
          </cell>
          <cell r="AV894">
            <v>0</v>
          </cell>
          <cell r="AZ894">
            <v>0</v>
          </cell>
        </row>
        <row r="895">
          <cell r="Q895">
            <v>0</v>
          </cell>
          <cell r="S895">
            <v>0</v>
          </cell>
          <cell r="U895">
            <v>0</v>
          </cell>
          <cell r="V895">
            <v>0</v>
          </cell>
          <cell r="W895">
            <v>0</v>
          </cell>
          <cell r="Y895">
            <v>0</v>
          </cell>
          <cell r="AA895">
            <v>0</v>
          </cell>
          <cell r="AJ895">
            <v>0</v>
          </cell>
          <cell r="AN895">
            <v>0</v>
          </cell>
          <cell r="AR895">
            <v>0</v>
          </cell>
          <cell r="AV895">
            <v>0</v>
          </cell>
          <cell r="AZ895">
            <v>0</v>
          </cell>
        </row>
        <row r="896">
          <cell r="Q896">
            <v>1595730</v>
          </cell>
          <cell r="S896">
            <v>1595730</v>
          </cell>
          <cell r="U896">
            <v>0</v>
          </cell>
          <cell r="V896">
            <v>0</v>
          </cell>
          <cell r="W896">
            <v>0</v>
          </cell>
          <cell r="Y896">
            <v>0</v>
          </cell>
          <cell r="AA896">
            <v>0</v>
          </cell>
          <cell r="AJ896">
            <v>1143743.6666666667</v>
          </cell>
          <cell r="AN896">
            <v>1174501.25</v>
          </cell>
          <cell r="AR896">
            <v>796450.70833333337</v>
          </cell>
          <cell r="AV896">
            <v>332443.75</v>
          </cell>
          <cell r="AZ896">
            <v>0</v>
          </cell>
        </row>
        <row r="897">
          <cell r="Q897">
            <v>0</v>
          </cell>
          <cell r="S897">
            <v>0</v>
          </cell>
          <cell r="U897">
            <v>0</v>
          </cell>
          <cell r="V897">
            <v>0</v>
          </cell>
          <cell r="W897">
            <v>0</v>
          </cell>
          <cell r="Y897">
            <v>0</v>
          </cell>
          <cell r="AA897">
            <v>0</v>
          </cell>
          <cell r="AJ897">
            <v>17054.625</v>
          </cell>
          <cell r="AN897">
            <v>12985.125</v>
          </cell>
          <cell r="AR897">
            <v>4620.416666666667</v>
          </cell>
          <cell r="AV897">
            <v>0</v>
          </cell>
          <cell r="AZ897">
            <v>0</v>
          </cell>
        </row>
        <row r="898">
          <cell r="Q898">
            <v>1369000</v>
          </cell>
          <cell r="S898">
            <v>1369000</v>
          </cell>
          <cell r="U898">
            <v>1294000</v>
          </cell>
          <cell r="V898">
            <v>1294000</v>
          </cell>
          <cell r="W898">
            <v>1238000</v>
          </cell>
          <cell r="Y898">
            <v>1238000</v>
          </cell>
          <cell r="AA898">
            <v>1163000</v>
          </cell>
          <cell r="AJ898">
            <v>1619500</v>
          </cell>
          <cell r="AN898">
            <v>1606500</v>
          </cell>
          <cell r="AR898">
            <v>1429291.6666666667</v>
          </cell>
          <cell r="AV898">
            <v>1241833.3333333333</v>
          </cell>
          <cell r="AZ898">
            <v>1053375</v>
          </cell>
        </row>
        <row r="899">
          <cell r="U899">
            <v>1614443</v>
          </cell>
          <cell r="V899">
            <v>1614443</v>
          </cell>
          <cell r="W899">
            <v>1530937</v>
          </cell>
          <cell r="Y899">
            <v>1530937</v>
          </cell>
          <cell r="AA899">
            <v>1447431</v>
          </cell>
          <cell r="AJ899">
            <v>0</v>
          </cell>
          <cell r="AN899">
            <v>201805.375</v>
          </cell>
          <cell r="AR899">
            <v>722555.95833333337</v>
          </cell>
          <cell r="AV899">
            <v>1205032.9583333333</v>
          </cell>
          <cell r="AZ899">
            <v>1447431</v>
          </cell>
        </row>
        <row r="900">
          <cell r="AA900">
            <v>241945</v>
          </cell>
          <cell r="AR900">
            <v>0</v>
          </cell>
          <cell r="AV900">
            <v>70567.291666666672</v>
          </cell>
          <cell r="AZ900">
            <v>151215.625</v>
          </cell>
        </row>
        <row r="901">
          <cell r="Q901">
            <v>0</v>
          </cell>
          <cell r="S901">
            <v>0</v>
          </cell>
          <cell r="U901">
            <v>0</v>
          </cell>
          <cell r="V901">
            <v>0</v>
          </cell>
          <cell r="W901">
            <v>0</v>
          </cell>
          <cell r="Y901">
            <v>0</v>
          </cell>
          <cell r="AA901">
            <v>0</v>
          </cell>
          <cell r="AJ901">
            <v>0</v>
          </cell>
          <cell r="AN901">
            <v>0</v>
          </cell>
          <cell r="AR901">
            <v>0</v>
          </cell>
          <cell r="AV901">
            <v>0</v>
          </cell>
          <cell r="AZ901">
            <v>0</v>
          </cell>
        </row>
        <row r="902">
          <cell r="Q902">
            <v>-122602</v>
          </cell>
          <cell r="S902">
            <v>-122602</v>
          </cell>
          <cell r="U902">
            <v>0</v>
          </cell>
          <cell r="V902">
            <v>0</v>
          </cell>
          <cell r="W902">
            <v>0</v>
          </cell>
          <cell r="Y902">
            <v>0</v>
          </cell>
          <cell r="AA902">
            <v>0</v>
          </cell>
          <cell r="AJ902">
            <v>-64958.666666666664</v>
          </cell>
          <cell r="AN902">
            <v>-88144.125</v>
          </cell>
          <cell r="AR902">
            <v>-84224.375</v>
          </cell>
          <cell r="AV902">
            <v>-25542.083333333332</v>
          </cell>
          <cell r="AZ902">
            <v>0</v>
          </cell>
        </row>
        <row r="903">
          <cell r="Q903">
            <v>0</v>
          </cell>
          <cell r="S903">
            <v>0</v>
          </cell>
          <cell r="U903">
            <v>0</v>
          </cell>
          <cell r="V903">
            <v>0</v>
          </cell>
          <cell r="W903">
            <v>0</v>
          </cell>
          <cell r="Y903">
            <v>0</v>
          </cell>
          <cell r="AA903">
            <v>0</v>
          </cell>
          <cell r="AJ903">
            <v>0</v>
          </cell>
          <cell r="AN903">
            <v>0</v>
          </cell>
          <cell r="AR903">
            <v>0</v>
          </cell>
          <cell r="AV903">
            <v>0</v>
          </cell>
          <cell r="AZ903">
            <v>0</v>
          </cell>
        </row>
        <row r="904">
          <cell r="Q904">
            <v>-215214</v>
          </cell>
          <cell r="S904">
            <v>-215214</v>
          </cell>
          <cell r="U904">
            <v>0</v>
          </cell>
          <cell r="V904">
            <v>0</v>
          </cell>
          <cell r="W904">
            <v>0</v>
          </cell>
          <cell r="Y904">
            <v>0</v>
          </cell>
          <cell r="AA904">
            <v>0</v>
          </cell>
          <cell r="AJ904">
            <v>-66793.5</v>
          </cell>
          <cell r="AN904">
            <v>-107338.125</v>
          </cell>
          <cell r="AR904">
            <v>-96820.25</v>
          </cell>
          <cell r="AV904">
            <v>-44836.25</v>
          </cell>
          <cell r="AZ904">
            <v>0</v>
          </cell>
        </row>
        <row r="905">
          <cell r="Q905">
            <v>0</v>
          </cell>
          <cell r="S905">
            <v>0</v>
          </cell>
          <cell r="U905">
            <v>0</v>
          </cell>
          <cell r="V905">
            <v>0</v>
          </cell>
          <cell r="W905">
            <v>0</v>
          </cell>
          <cell r="Y905">
            <v>0</v>
          </cell>
          <cell r="AA905">
            <v>0</v>
          </cell>
          <cell r="AJ905">
            <v>0</v>
          </cell>
          <cell r="AN905">
            <v>0</v>
          </cell>
          <cell r="AR905">
            <v>0</v>
          </cell>
          <cell r="AV905">
            <v>0</v>
          </cell>
          <cell r="AZ905">
            <v>0</v>
          </cell>
        </row>
        <row r="906">
          <cell r="Q906">
            <v>2461388</v>
          </cell>
          <cell r="S906">
            <v>2880388</v>
          </cell>
          <cell r="U906">
            <v>3365388</v>
          </cell>
          <cell r="V906">
            <v>3348388</v>
          </cell>
          <cell r="W906">
            <v>3346388</v>
          </cell>
          <cell r="Y906">
            <v>3504388</v>
          </cell>
          <cell r="AA906">
            <v>11137388</v>
          </cell>
          <cell r="AJ906">
            <v>1175805.0833333333</v>
          </cell>
          <cell r="AN906">
            <v>1953211.75</v>
          </cell>
          <cell r="AR906">
            <v>2811951.75</v>
          </cell>
          <cell r="AV906">
            <v>5458513</v>
          </cell>
          <cell r="AZ906">
            <v>9448763</v>
          </cell>
        </row>
        <row r="907">
          <cell r="Q907">
            <v>0</v>
          </cell>
          <cell r="S907">
            <v>0</v>
          </cell>
          <cell r="U907">
            <v>0</v>
          </cell>
          <cell r="V907">
            <v>0</v>
          </cell>
          <cell r="W907">
            <v>0</v>
          </cell>
          <cell r="Y907">
            <v>0</v>
          </cell>
          <cell r="AA907">
            <v>0</v>
          </cell>
          <cell r="AJ907">
            <v>0</v>
          </cell>
          <cell r="AN907">
            <v>0</v>
          </cell>
          <cell r="AR907">
            <v>0</v>
          </cell>
          <cell r="AV907">
            <v>0</v>
          </cell>
          <cell r="AZ907">
            <v>0</v>
          </cell>
        </row>
        <row r="908">
          <cell r="Q908">
            <v>0</v>
          </cell>
          <cell r="S908">
            <v>0</v>
          </cell>
          <cell r="U908">
            <v>0</v>
          </cell>
          <cell r="V908">
            <v>0</v>
          </cell>
          <cell r="W908">
            <v>0</v>
          </cell>
          <cell r="Y908">
            <v>0</v>
          </cell>
          <cell r="AA908">
            <v>0</v>
          </cell>
          <cell r="AJ908">
            <v>0</v>
          </cell>
          <cell r="AN908">
            <v>0</v>
          </cell>
          <cell r="AR908">
            <v>0</v>
          </cell>
          <cell r="AV908">
            <v>0</v>
          </cell>
          <cell r="AZ908">
            <v>0</v>
          </cell>
        </row>
        <row r="909">
          <cell r="Q909">
            <v>0</v>
          </cell>
          <cell r="S909">
            <v>0</v>
          </cell>
          <cell r="U909">
            <v>0</v>
          </cell>
          <cell r="V909">
            <v>0</v>
          </cell>
          <cell r="W909">
            <v>0</v>
          </cell>
          <cell r="Y909">
            <v>0</v>
          </cell>
          <cell r="AA909">
            <v>0</v>
          </cell>
          <cell r="AJ909">
            <v>0</v>
          </cell>
          <cell r="AN909">
            <v>0</v>
          </cell>
          <cell r="AR909">
            <v>0</v>
          </cell>
          <cell r="AV909">
            <v>0</v>
          </cell>
          <cell r="AZ909">
            <v>0</v>
          </cell>
        </row>
        <row r="910">
          <cell r="Q910">
            <v>0</v>
          </cell>
          <cell r="S910">
            <v>0</v>
          </cell>
          <cell r="U910">
            <v>0</v>
          </cell>
          <cell r="V910">
            <v>0</v>
          </cell>
          <cell r="W910">
            <v>138460</v>
          </cell>
          <cell r="Y910">
            <v>138460</v>
          </cell>
          <cell r="AA910">
            <v>211549</v>
          </cell>
          <cell r="AJ910">
            <v>0</v>
          </cell>
          <cell r="AN910">
            <v>0</v>
          </cell>
          <cell r="AR910">
            <v>28845.833333333332</v>
          </cell>
          <cell r="AV910">
            <v>99254.958333333328</v>
          </cell>
          <cell r="AZ910">
            <v>211995.125</v>
          </cell>
        </row>
        <row r="911">
          <cell r="Q911">
            <v>0</v>
          </cell>
          <cell r="S911">
            <v>0</v>
          </cell>
          <cell r="U911">
            <v>0</v>
          </cell>
          <cell r="V911">
            <v>0</v>
          </cell>
          <cell r="W911">
            <v>0</v>
          </cell>
          <cell r="Y911">
            <v>0</v>
          </cell>
          <cell r="AA911">
            <v>0</v>
          </cell>
          <cell r="AJ911">
            <v>0</v>
          </cell>
          <cell r="AN911">
            <v>0</v>
          </cell>
          <cell r="AR911">
            <v>0</v>
          </cell>
          <cell r="AV911">
            <v>0</v>
          </cell>
          <cell r="AZ911">
            <v>0</v>
          </cell>
        </row>
        <row r="912">
          <cell r="Q912">
            <v>0</v>
          </cell>
          <cell r="S912">
            <v>0</v>
          </cell>
          <cell r="U912">
            <v>0</v>
          </cell>
          <cell r="V912">
            <v>0</v>
          </cell>
          <cell r="W912">
            <v>0</v>
          </cell>
          <cell r="Y912">
            <v>0</v>
          </cell>
          <cell r="AA912">
            <v>0</v>
          </cell>
          <cell r="AJ912">
            <v>-154658.70833333334</v>
          </cell>
          <cell r="AN912">
            <v>-100864.375</v>
          </cell>
          <cell r="AR912">
            <v>-47070.041666666664</v>
          </cell>
          <cell r="AV912">
            <v>0</v>
          </cell>
          <cell r="AZ912">
            <v>0</v>
          </cell>
        </row>
        <row r="913">
          <cell r="Q913">
            <v>5227770</v>
          </cell>
          <cell r="S913">
            <v>5227770</v>
          </cell>
          <cell r="U913">
            <v>863426</v>
          </cell>
          <cell r="V913">
            <v>863426</v>
          </cell>
          <cell r="W913">
            <v>863426</v>
          </cell>
          <cell r="Y913">
            <v>863426</v>
          </cell>
          <cell r="AA913">
            <v>426</v>
          </cell>
          <cell r="AJ913">
            <v>3554394.2083333335</v>
          </cell>
          <cell r="AN913">
            <v>3523917.375</v>
          </cell>
          <cell r="AR913">
            <v>2773613.25</v>
          </cell>
          <cell r="AV913">
            <v>1520956</v>
          </cell>
          <cell r="AZ913">
            <v>323997.75</v>
          </cell>
        </row>
        <row r="914">
          <cell r="Q914">
            <v>0</v>
          </cell>
          <cell r="S914">
            <v>0</v>
          </cell>
          <cell r="U914">
            <v>0</v>
          </cell>
          <cell r="V914">
            <v>0</v>
          </cell>
          <cell r="W914">
            <v>0</v>
          </cell>
          <cell r="Y914">
            <v>0</v>
          </cell>
          <cell r="AA914">
            <v>0</v>
          </cell>
          <cell r="AJ914">
            <v>0</v>
          </cell>
          <cell r="AN914">
            <v>0</v>
          </cell>
          <cell r="AR914">
            <v>0</v>
          </cell>
          <cell r="AV914">
            <v>0</v>
          </cell>
          <cell r="AZ914">
            <v>0</v>
          </cell>
        </row>
        <row r="915">
          <cell r="Q915">
            <v>0</v>
          </cell>
          <cell r="S915">
            <v>0</v>
          </cell>
          <cell r="U915">
            <v>0</v>
          </cell>
          <cell r="V915">
            <v>0</v>
          </cell>
          <cell r="W915">
            <v>0</v>
          </cell>
          <cell r="Y915">
            <v>0</v>
          </cell>
          <cell r="AA915">
            <v>0</v>
          </cell>
          <cell r="AJ915">
            <v>0</v>
          </cell>
          <cell r="AN915">
            <v>0</v>
          </cell>
          <cell r="AR915">
            <v>0</v>
          </cell>
          <cell r="AV915">
            <v>0</v>
          </cell>
          <cell r="AZ915">
            <v>0</v>
          </cell>
        </row>
        <row r="916">
          <cell r="Q916">
            <v>0</v>
          </cell>
          <cell r="S916">
            <v>0</v>
          </cell>
          <cell r="U916">
            <v>0</v>
          </cell>
          <cell r="V916">
            <v>0</v>
          </cell>
          <cell r="W916">
            <v>0</v>
          </cell>
          <cell r="Y916">
            <v>0</v>
          </cell>
          <cell r="AA916">
            <v>0</v>
          </cell>
          <cell r="AJ916">
            <v>0</v>
          </cell>
          <cell r="AN916">
            <v>0</v>
          </cell>
          <cell r="AR916">
            <v>0</v>
          </cell>
          <cell r="AV916">
            <v>0</v>
          </cell>
          <cell r="AZ916">
            <v>0</v>
          </cell>
        </row>
        <row r="917">
          <cell r="Q917">
            <v>159437</v>
          </cell>
          <cell r="S917">
            <v>159437</v>
          </cell>
          <cell r="U917">
            <v>159437</v>
          </cell>
          <cell r="V917">
            <v>159437</v>
          </cell>
          <cell r="W917">
            <v>159437</v>
          </cell>
          <cell r="Y917">
            <v>159437</v>
          </cell>
          <cell r="AA917">
            <v>159437</v>
          </cell>
          <cell r="AJ917">
            <v>159437</v>
          </cell>
          <cell r="AN917">
            <v>159437</v>
          </cell>
          <cell r="AR917">
            <v>159437</v>
          </cell>
          <cell r="AV917">
            <v>159437</v>
          </cell>
          <cell r="AZ917">
            <v>159437</v>
          </cell>
        </row>
        <row r="918">
          <cell r="Q918">
            <v>1732586</v>
          </cell>
          <cell r="S918">
            <v>1725586</v>
          </cell>
          <cell r="U918">
            <v>1696586</v>
          </cell>
          <cell r="V918">
            <v>1694586</v>
          </cell>
          <cell r="W918">
            <v>1696586</v>
          </cell>
          <cell r="Y918">
            <v>200586</v>
          </cell>
          <cell r="AA918">
            <v>49586</v>
          </cell>
          <cell r="AJ918">
            <v>1050044.3333333333</v>
          </cell>
          <cell r="AN918">
            <v>1369544.3333333333</v>
          </cell>
          <cell r="AR918">
            <v>1469252.6666666667</v>
          </cell>
          <cell r="AV918">
            <v>989252.66666666663</v>
          </cell>
          <cell r="AZ918">
            <v>431586</v>
          </cell>
        </row>
        <row r="919">
          <cell r="Q919">
            <v>0</v>
          </cell>
          <cell r="S919">
            <v>0</v>
          </cell>
          <cell r="U919">
            <v>0</v>
          </cell>
          <cell r="V919">
            <v>0</v>
          </cell>
          <cell r="W919">
            <v>0</v>
          </cell>
          <cell r="Y919">
            <v>0</v>
          </cell>
          <cell r="AA919">
            <v>0</v>
          </cell>
          <cell r="AJ919">
            <v>0</v>
          </cell>
          <cell r="AN919">
            <v>0</v>
          </cell>
          <cell r="AR919">
            <v>0</v>
          </cell>
          <cell r="AV919">
            <v>0</v>
          </cell>
          <cell r="AZ919">
            <v>0</v>
          </cell>
        </row>
        <row r="920">
          <cell r="Q920">
            <v>0</v>
          </cell>
          <cell r="S920">
            <v>0</v>
          </cell>
          <cell r="U920">
            <v>0</v>
          </cell>
          <cell r="V920">
            <v>0</v>
          </cell>
          <cell r="W920">
            <v>0</v>
          </cell>
          <cell r="Y920">
            <v>0</v>
          </cell>
          <cell r="AA920">
            <v>0</v>
          </cell>
          <cell r="AJ920">
            <v>0</v>
          </cell>
          <cell r="AN920">
            <v>0</v>
          </cell>
          <cell r="AR920">
            <v>0</v>
          </cell>
          <cell r="AV920">
            <v>0</v>
          </cell>
          <cell r="AZ920">
            <v>0</v>
          </cell>
        </row>
        <row r="921">
          <cell r="Q921">
            <v>199681</v>
          </cell>
          <cell r="S921">
            <v>198437</v>
          </cell>
          <cell r="U921">
            <v>197193</v>
          </cell>
          <cell r="V921">
            <v>196571</v>
          </cell>
          <cell r="W921">
            <v>195949</v>
          </cell>
          <cell r="Y921">
            <v>194705</v>
          </cell>
          <cell r="AA921">
            <v>193461</v>
          </cell>
          <cell r="AJ921">
            <v>203413</v>
          </cell>
          <cell r="AN921">
            <v>200925</v>
          </cell>
          <cell r="AR921">
            <v>198437</v>
          </cell>
          <cell r="AV921">
            <v>195949</v>
          </cell>
          <cell r="AZ921">
            <v>193461</v>
          </cell>
        </row>
        <row r="922">
          <cell r="Q922">
            <v>0</v>
          </cell>
          <cell r="S922">
            <v>0</v>
          </cell>
          <cell r="U922">
            <v>0</v>
          </cell>
          <cell r="V922">
            <v>0</v>
          </cell>
          <cell r="W922">
            <v>0</v>
          </cell>
          <cell r="Y922">
            <v>0</v>
          </cell>
          <cell r="AA922">
            <v>0</v>
          </cell>
          <cell r="AJ922">
            <v>0</v>
          </cell>
          <cell r="AN922">
            <v>0</v>
          </cell>
          <cell r="AR922">
            <v>0</v>
          </cell>
          <cell r="AV922">
            <v>0</v>
          </cell>
          <cell r="AZ922">
            <v>0</v>
          </cell>
        </row>
        <row r="923">
          <cell r="Q923">
            <v>0</v>
          </cell>
          <cell r="S923">
            <v>0</v>
          </cell>
          <cell r="U923">
            <v>0</v>
          </cell>
          <cell r="V923">
            <v>0</v>
          </cell>
          <cell r="W923">
            <v>0</v>
          </cell>
          <cell r="Y923">
            <v>0</v>
          </cell>
          <cell r="AA923">
            <v>0</v>
          </cell>
          <cell r="AJ923">
            <v>0</v>
          </cell>
          <cell r="AN923">
            <v>0</v>
          </cell>
          <cell r="AR923">
            <v>0</v>
          </cell>
          <cell r="AV923">
            <v>0</v>
          </cell>
          <cell r="AZ923">
            <v>0</v>
          </cell>
        </row>
        <row r="924">
          <cell r="Q924">
            <v>0</v>
          </cell>
          <cell r="S924">
            <v>0</v>
          </cell>
          <cell r="U924">
            <v>0</v>
          </cell>
          <cell r="V924">
            <v>0</v>
          </cell>
          <cell r="W924">
            <v>0</v>
          </cell>
          <cell r="Y924">
            <v>0</v>
          </cell>
          <cell r="AA924">
            <v>0</v>
          </cell>
          <cell r="AJ924">
            <v>0</v>
          </cell>
          <cell r="AN924">
            <v>0</v>
          </cell>
          <cell r="AR924">
            <v>0</v>
          </cell>
          <cell r="AV924">
            <v>0</v>
          </cell>
          <cell r="AZ924">
            <v>0</v>
          </cell>
        </row>
        <row r="925">
          <cell r="Q925">
            <v>0</v>
          </cell>
          <cell r="S925">
            <v>2042000</v>
          </cell>
          <cell r="U925">
            <v>0</v>
          </cell>
          <cell r="V925">
            <v>0</v>
          </cell>
          <cell r="W925">
            <v>0</v>
          </cell>
          <cell r="Y925">
            <v>0</v>
          </cell>
          <cell r="AA925">
            <v>0</v>
          </cell>
          <cell r="AJ925">
            <v>428220.41666666669</v>
          </cell>
          <cell r="AN925">
            <v>340333.33333333331</v>
          </cell>
          <cell r="AR925">
            <v>340333.33333333331</v>
          </cell>
          <cell r="AV925">
            <v>340333.33333333331</v>
          </cell>
          <cell r="AZ925">
            <v>0</v>
          </cell>
        </row>
        <row r="926">
          <cell r="Q926">
            <v>1366935</v>
          </cell>
          <cell r="S926">
            <v>1366935</v>
          </cell>
          <cell r="U926">
            <v>1458935</v>
          </cell>
          <cell r="V926">
            <v>1458935</v>
          </cell>
          <cell r="W926">
            <v>1551935</v>
          </cell>
          <cell r="Y926">
            <v>1551935</v>
          </cell>
          <cell r="AA926">
            <v>1527054</v>
          </cell>
          <cell r="AJ926">
            <v>1138726.6666666667</v>
          </cell>
          <cell r="AN926">
            <v>1265810</v>
          </cell>
          <cell r="AR926">
            <v>1395601.6666666667</v>
          </cell>
          <cell r="AV926">
            <v>1496918.125</v>
          </cell>
          <cell r="AZ926">
            <v>1581166.125</v>
          </cell>
        </row>
        <row r="927">
          <cell r="Q927">
            <v>74353376.010000005</v>
          </cell>
          <cell r="S927">
            <v>74098718.989999995</v>
          </cell>
          <cell r="U927">
            <v>73789151.870000005</v>
          </cell>
          <cell r="V927">
            <v>73648095.829999998</v>
          </cell>
          <cell r="W927">
            <v>75464120.290000007</v>
          </cell>
          <cell r="Y927">
            <v>75182008.209999993</v>
          </cell>
          <cell r="AA927">
            <v>74899896.129999995</v>
          </cell>
          <cell r="AJ927">
            <v>1319589.4854166668</v>
          </cell>
          <cell r="AN927">
            <v>27526346.314583335</v>
          </cell>
          <cell r="AR927">
            <v>53058570.285000004</v>
          </cell>
          <cell r="AV927">
            <v>74075215.957499996</v>
          </cell>
          <cell r="AZ927">
            <v>70113242.11833334</v>
          </cell>
        </row>
        <row r="928">
          <cell r="Q928">
            <v>0</v>
          </cell>
          <cell r="S928">
            <v>0</v>
          </cell>
          <cell r="U928">
            <v>0</v>
          </cell>
          <cell r="V928">
            <v>0</v>
          </cell>
          <cell r="W928">
            <v>0</v>
          </cell>
          <cell r="Y928">
            <v>0</v>
          </cell>
          <cell r="AA928">
            <v>0</v>
          </cell>
          <cell r="AJ928">
            <v>154750</v>
          </cell>
          <cell r="AN928">
            <v>8083.333333333333</v>
          </cell>
          <cell r="AR928">
            <v>0</v>
          </cell>
          <cell r="AV928">
            <v>0</v>
          </cell>
          <cell r="AZ928">
            <v>0</v>
          </cell>
        </row>
        <row r="929">
          <cell r="Q929">
            <v>3494503.35</v>
          </cell>
          <cell r="S929">
            <v>3409645.45</v>
          </cell>
          <cell r="U929">
            <v>3324787.55</v>
          </cell>
          <cell r="V929">
            <v>3282358.6</v>
          </cell>
          <cell r="W929">
            <v>3239929.65</v>
          </cell>
          <cell r="Y929">
            <v>3155071.75</v>
          </cell>
          <cell r="AA929">
            <v>3070213.85</v>
          </cell>
          <cell r="AJ929">
            <v>3639339.105833333</v>
          </cell>
          <cell r="AN929">
            <v>3511240.0924999998</v>
          </cell>
          <cell r="AR929">
            <v>3379453.519166667</v>
          </cell>
          <cell r="AV929">
            <v>3249237.6020833333</v>
          </cell>
          <cell r="AZ929">
            <v>3156660.1520833336</v>
          </cell>
        </row>
        <row r="930">
          <cell r="Q930">
            <v>954274</v>
          </cell>
          <cell r="S930">
            <v>954274</v>
          </cell>
          <cell r="U930">
            <v>870274</v>
          </cell>
          <cell r="V930">
            <v>870274</v>
          </cell>
          <cell r="W930">
            <v>786274</v>
          </cell>
          <cell r="Y930">
            <v>786274</v>
          </cell>
          <cell r="AA930">
            <v>702274</v>
          </cell>
          <cell r="AJ930">
            <v>1360482.3333333333</v>
          </cell>
          <cell r="AN930">
            <v>1125774</v>
          </cell>
          <cell r="AR930">
            <v>943149</v>
          </cell>
          <cell r="AV930">
            <v>814399</v>
          </cell>
          <cell r="AZ930">
            <v>703399</v>
          </cell>
        </row>
        <row r="931">
          <cell r="Q931">
            <v>96250</v>
          </cell>
          <cell r="S931">
            <v>96425</v>
          </cell>
          <cell r="U931">
            <v>128916.67</v>
          </cell>
          <cell r="V931">
            <v>130841.67</v>
          </cell>
          <cell r="W931">
            <v>-547283.32999999996</v>
          </cell>
          <cell r="Y931">
            <v>-543433.32999999996</v>
          </cell>
          <cell r="AA931">
            <v>-539583.32999999996</v>
          </cell>
          <cell r="AJ931">
            <v>-1215282.658333333</v>
          </cell>
          <cell r="AN931">
            <v>-739666.68374999997</v>
          </cell>
          <cell r="AR931">
            <v>-403204.87041666667</v>
          </cell>
          <cell r="AV931">
            <v>-255290.97</v>
          </cell>
          <cell r="AZ931">
            <v>-627457.63666666672</v>
          </cell>
        </row>
        <row r="932">
          <cell r="Q932">
            <v>1381423</v>
          </cell>
          <cell r="S932">
            <v>1463746</v>
          </cell>
          <cell r="U932">
            <v>1581933</v>
          </cell>
          <cell r="V932">
            <v>1640334</v>
          </cell>
          <cell r="W932">
            <v>1688301</v>
          </cell>
          <cell r="Y932">
            <v>1753991</v>
          </cell>
          <cell r="AA932">
            <v>1813536</v>
          </cell>
          <cell r="AJ932">
            <v>1056798.4166666667</v>
          </cell>
          <cell r="AN932">
            <v>1278858.25</v>
          </cell>
          <cell r="AR932">
            <v>1479677.7083333333</v>
          </cell>
          <cell r="AV932">
            <v>1657387.9583333333</v>
          </cell>
          <cell r="AZ932">
            <v>1803008.0416666667</v>
          </cell>
        </row>
        <row r="933">
          <cell r="Q933">
            <v>-121881</v>
          </cell>
          <cell r="S933">
            <v>-121881</v>
          </cell>
          <cell r="U933">
            <v>-121881</v>
          </cell>
          <cell r="V933">
            <v>-121881</v>
          </cell>
          <cell r="W933">
            <v>-121881</v>
          </cell>
          <cell r="Y933">
            <v>-121881</v>
          </cell>
          <cell r="AA933">
            <v>0</v>
          </cell>
          <cell r="AJ933">
            <v>-121881</v>
          </cell>
          <cell r="AN933">
            <v>-121881</v>
          </cell>
          <cell r="AR933">
            <v>-121881</v>
          </cell>
          <cell r="AV933">
            <v>-96489.125</v>
          </cell>
          <cell r="AZ933">
            <v>-55862.125</v>
          </cell>
        </row>
        <row r="934">
          <cell r="Q934">
            <v>0</v>
          </cell>
          <cell r="S934">
            <v>0</v>
          </cell>
          <cell r="U934">
            <v>0</v>
          </cell>
          <cell r="V934">
            <v>0</v>
          </cell>
          <cell r="W934">
            <v>0</v>
          </cell>
          <cell r="Y934">
            <v>0</v>
          </cell>
          <cell r="AA934">
            <v>0</v>
          </cell>
          <cell r="AJ934">
            <v>-3824755.2916666665</v>
          </cell>
          <cell r="AN934">
            <v>-2494405.625</v>
          </cell>
          <cell r="AR934">
            <v>-1164055.9583333333</v>
          </cell>
          <cell r="AV934">
            <v>0</v>
          </cell>
          <cell r="AZ934">
            <v>0</v>
          </cell>
        </row>
        <row r="935">
          <cell r="Q935">
            <v>0</v>
          </cell>
          <cell r="S935">
            <v>0</v>
          </cell>
          <cell r="U935">
            <v>0</v>
          </cell>
          <cell r="V935">
            <v>0</v>
          </cell>
          <cell r="W935">
            <v>0</v>
          </cell>
          <cell r="Y935">
            <v>0</v>
          </cell>
          <cell r="AA935">
            <v>0</v>
          </cell>
          <cell r="AJ935">
            <v>0</v>
          </cell>
          <cell r="AN935">
            <v>0</v>
          </cell>
          <cell r="AR935">
            <v>0</v>
          </cell>
          <cell r="AV935">
            <v>0</v>
          </cell>
          <cell r="AZ935">
            <v>0</v>
          </cell>
        </row>
        <row r="936">
          <cell r="Q936">
            <v>0</v>
          </cell>
          <cell r="S936">
            <v>0</v>
          </cell>
          <cell r="U936">
            <v>0</v>
          </cell>
          <cell r="V936">
            <v>0</v>
          </cell>
          <cell r="W936">
            <v>0</v>
          </cell>
          <cell r="Y936">
            <v>0</v>
          </cell>
          <cell r="AA936">
            <v>0</v>
          </cell>
          <cell r="AJ936">
            <v>1890149.3333333333</v>
          </cell>
          <cell r="AN936">
            <v>1405557</v>
          </cell>
          <cell r="AR936">
            <v>156173</v>
          </cell>
          <cell r="AV936">
            <v>0</v>
          </cell>
          <cell r="AZ936">
            <v>0</v>
          </cell>
        </row>
        <row r="937">
          <cell r="Q937">
            <v>6523000</v>
          </cell>
          <cell r="S937">
            <v>6615000</v>
          </cell>
          <cell r="U937">
            <v>6707000</v>
          </cell>
          <cell r="V937">
            <v>6753000</v>
          </cell>
          <cell r="W937">
            <v>6248000</v>
          </cell>
          <cell r="Y937">
            <v>6156000</v>
          </cell>
          <cell r="AA937">
            <v>6064000</v>
          </cell>
          <cell r="AJ937">
            <v>6592750</v>
          </cell>
          <cell r="AN937">
            <v>6594000</v>
          </cell>
          <cell r="AR937">
            <v>6532041.666666667</v>
          </cell>
          <cell r="AV937">
            <v>6358708.333333333</v>
          </cell>
          <cell r="AZ937">
            <v>6123875</v>
          </cell>
        </row>
        <row r="938">
          <cell r="Q938">
            <v>25990278</v>
          </cell>
          <cell r="S938">
            <v>35025278</v>
          </cell>
          <cell r="U938">
            <v>40451278</v>
          </cell>
          <cell r="V938">
            <v>42127278</v>
          </cell>
          <cell r="W938">
            <v>44567278</v>
          </cell>
          <cell r="Y938">
            <v>42083278</v>
          </cell>
          <cell r="AA938">
            <v>40738312</v>
          </cell>
          <cell r="AJ938">
            <v>16761145.625</v>
          </cell>
          <cell r="AN938">
            <v>24648092.291666668</v>
          </cell>
          <cell r="AR938">
            <v>32603788.958333332</v>
          </cell>
          <cell r="AV938">
            <v>39865844.041666664</v>
          </cell>
          <cell r="AZ938">
            <v>43543179.375</v>
          </cell>
        </row>
        <row r="939">
          <cell r="Q939">
            <v>184000</v>
          </cell>
          <cell r="S939">
            <v>557000</v>
          </cell>
          <cell r="U939">
            <v>602000</v>
          </cell>
          <cell r="V939">
            <v>596000</v>
          </cell>
          <cell r="W939">
            <v>773000</v>
          </cell>
          <cell r="Y939">
            <v>759000</v>
          </cell>
          <cell r="AA939">
            <v>745000</v>
          </cell>
          <cell r="AJ939">
            <v>47000</v>
          </cell>
          <cell r="AN939">
            <v>192083.33333333334</v>
          </cell>
          <cell r="AR939">
            <v>426708.33333333331</v>
          </cell>
          <cell r="AV939">
            <v>628000</v>
          </cell>
          <cell r="AZ939">
            <v>722750</v>
          </cell>
        </row>
        <row r="940">
          <cell r="Q940">
            <v>230000</v>
          </cell>
          <cell r="S940">
            <v>230000</v>
          </cell>
          <cell r="U940">
            <v>407000</v>
          </cell>
          <cell r="V940">
            <v>407000</v>
          </cell>
          <cell r="W940">
            <v>54000</v>
          </cell>
          <cell r="Y940">
            <v>54000</v>
          </cell>
          <cell r="AA940">
            <v>417000</v>
          </cell>
          <cell r="AJ940">
            <v>9583.3333333333339</v>
          </cell>
          <cell r="AN940">
            <v>93625</v>
          </cell>
          <cell r="AR940">
            <v>155750</v>
          </cell>
          <cell r="AV940">
            <v>258625</v>
          </cell>
          <cell r="AZ940">
            <v>206458.33333333334</v>
          </cell>
        </row>
        <row r="941">
          <cell r="S941">
            <v>835000</v>
          </cell>
          <cell r="U941">
            <v>1420000</v>
          </cell>
          <cell r="V941">
            <v>1711000</v>
          </cell>
          <cell r="W941">
            <v>2002000</v>
          </cell>
          <cell r="Y941">
            <v>2583000</v>
          </cell>
          <cell r="AA941">
            <v>3162000</v>
          </cell>
          <cell r="AJ941">
            <v>0</v>
          </cell>
          <cell r="AN941">
            <v>267916.66666666669</v>
          </cell>
          <cell r="AR941">
            <v>935208.33333333337</v>
          </cell>
          <cell r="AV941">
            <v>1988208.3333333333</v>
          </cell>
          <cell r="AZ941">
            <v>3140625</v>
          </cell>
        </row>
        <row r="942">
          <cell r="Q942">
            <v>0</v>
          </cell>
          <cell r="S942">
            <v>0</v>
          </cell>
          <cell r="U942">
            <v>0</v>
          </cell>
          <cell r="V942">
            <v>0</v>
          </cell>
          <cell r="W942">
            <v>0</v>
          </cell>
          <cell r="Y942">
            <v>0</v>
          </cell>
          <cell r="AA942">
            <v>0</v>
          </cell>
          <cell r="AJ942">
            <v>0</v>
          </cell>
          <cell r="AN942">
            <v>0</v>
          </cell>
          <cell r="AR942">
            <v>0</v>
          </cell>
          <cell r="AV942">
            <v>0</v>
          </cell>
          <cell r="AZ942">
            <v>0</v>
          </cell>
        </row>
        <row r="943">
          <cell r="Q943">
            <v>1929324</v>
          </cell>
          <cell r="S943">
            <v>1929324</v>
          </cell>
          <cell r="U943">
            <v>2205324</v>
          </cell>
          <cell r="V943">
            <v>2205324</v>
          </cell>
          <cell r="W943">
            <v>2478324</v>
          </cell>
          <cell r="Y943">
            <v>2478324</v>
          </cell>
          <cell r="AA943">
            <v>2807324</v>
          </cell>
          <cell r="AJ943">
            <v>1587074</v>
          </cell>
          <cell r="AN943">
            <v>1808324</v>
          </cell>
          <cell r="AR943">
            <v>2071240.6666666667</v>
          </cell>
          <cell r="AV943">
            <v>2401324</v>
          </cell>
          <cell r="AZ943">
            <v>2739824</v>
          </cell>
        </row>
        <row r="944">
          <cell r="Q944">
            <v>931000</v>
          </cell>
          <cell r="S944">
            <v>847000</v>
          </cell>
          <cell r="U944">
            <v>763000</v>
          </cell>
          <cell r="V944">
            <v>721000</v>
          </cell>
          <cell r="W944">
            <v>679000</v>
          </cell>
          <cell r="Y944">
            <v>595000</v>
          </cell>
          <cell r="AA944">
            <v>511000</v>
          </cell>
          <cell r="AJ944">
            <v>292791.66666666669</v>
          </cell>
          <cell r="AN944">
            <v>575125</v>
          </cell>
          <cell r="AR944">
            <v>801458.33333333337</v>
          </cell>
          <cell r="AV944">
            <v>678500</v>
          </cell>
          <cell r="AZ944">
            <v>509166.66666666669</v>
          </cell>
        </row>
        <row r="945">
          <cell r="AV945">
            <v>0</v>
          </cell>
          <cell r="AZ945">
            <v>0</v>
          </cell>
        </row>
        <row r="946">
          <cell r="Q946">
            <v>0</v>
          </cell>
          <cell r="S946">
            <v>0</v>
          </cell>
          <cell r="U946">
            <v>0</v>
          </cell>
          <cell r="V946">
            <v>0</v>
          </cell>
          <cell r="W946">
            <v>0</v>
          </cell>
          <cell r="Y946">
            <v>0</v>
          </cell>
          <cell r="AA946">
            <v>0</v>
          </cell>
          <cell r="AJ946">
            <v>0</v>
          </cell>
          <cell r="AN946">
            <v>0</v>
          </cell>
          <cell r="AR946">
            <v>0</v>
          </cell>
          <cell r="AV946">
            <v>0</v>
          </cell>
          <cell r="AZ946">
            <v>0</v>
          </cell>
        </row>
        <row r="947">
          <cell r="Q947">
            <v>0</v>
          </cell>
          <cell r="S947">
            <v>0</v>
          </cell>
          <cell r="U947">
            <v>0</v>
          </cell>
          <cell r="V947">
            <v>0</v>
          </cell>
          <cell r="W947">
            <v>0</v>
          </cell>
          <cell r="Y947">
            <v>0</v>
          </cell>
          <cell r="AA947">
            <v>0</v>
          </cell>
          <cell r="AJ947">
            <v>0</v>
          </cell>
          <cell r="AN947">
            <v>0</v>
          </cell>
          <cell r="AR947">
            <v>0</v>
          </cell>
          <cell r="AV947">
            <v>0</v>
          </cell>
          <cell r="AZ947">
            <v>0</v>
          </cell>
        </row>
        <row r="948">
          <cell r="Q948">
            <v>3880000</v>
          </cell>
          <cell r="S948">
            <v>4164000</v>
          </cell>
          <cell r="U948">
            <v>4761000</v>
          </cell>
          <cell r="V948">
            <v>4908000</v>
          </cell>
          <cell r="W948">
            <v>4965000</v>
          </cell>
          <cell r="Y948">
            <v>5223000</v>
          </cell>
          <cell r="AA948">
            <v>5425000</v>
          </cell>
          <cell r="AJ948">
            <v>3476666.6666666665</v>
          </cell>
          <cell r="AN948">
            <v>3937125</v>
          </cell>
          <cell r="AR948">
            <v>4440208.333333333</v>
          </cell>
          <cell r="AV948">
            <v>4823208.333333333</v>
          </cell>
          <cell r="AZ948">
            <v>5045708.333333333</v>
          </cell>
        </row>
        <row r="949">
          <cell r="Q949">
            <v>0</v>
          </cell>
          <cell r="S949">
            <v>0</v>
          </cell>
          <cell r="U949">
            <v>0</v>
          </cell>
          <cell r="V949">
            <v>0</v>
          </cell>
          <cell r="W949">
            <v>0</v>
          </cell>
          <cell r="Y949">
            <v>0</v>
          </cell>
          <cell r="AA949">
            <v>0</v>
          </cell>
          <cell r="AJ949">
            <v>0</v>
          </cell>
          <cell r="AN949">
            <v>0</v>
          </cell>
          <cell r="AR949">
            <v>0</v>
          </cell>
          <cell r="AV949">
            <v>0</v>
          </cell>
          <cell r="AZ949">
            <v>0</v>
          </cell>
        </row>
        <row r="950">
          <cell r="Q950">
            <v>-3196034</v>
          </cell>
          <cell r="S950">
            <v>-3196034</v>
          </cell>
          <cell r="U950">
            <v>-3294034</v>
          </cell>
          <cell r="V950">
            <v>-3294034</v>
          </cell>
          <cell r="W950">
            <v>-3382034</v>
          </cell>
          <cell r="Y950">
            <v>-3382034</v>
          </cell>
          <cell r="AA950">
            <v>-3542034</v>
          </cell>
          <cell r="AJ950">
            <v>-2536450.6666666665</v>
          </cell>
          <cell r="AN950">
            <v>-2867284</v>
          </cell>
          <cell r="AR950">
            <v>-3140909</v>
          </cell>
          <cell r="AV950">
            <v>-3392117.3333333335</v>
          </cell>
          <cell r="AZ950">
            <v>-3708534</v>
          </cell>
        </row>
        <row r="951">
          <cell r="Q951">
            <v>0</v>
          </cell>
          <cell r="S951">
            <v>0</v>
          </cell>
          <cell r="U951">
            <v>0</v>
          </cell>
          <cell r="V951">
            <v>0</v>
          </cell>
          <cell r="W951">
            <v>0</v>
          </cell>
          <cell r="Y951">
            <v>0</v>
          </cell>
          <cell r="AA951">
            <v>0</v>
          </cell>
          <cell r="AJ951">
            <v>-678112.83333333337</v>
          </cell>
          <cell r="AN951">
            <v>-442247.5</v>
          </cell>
          <cell r="AR951">
            <v>-206382.16666666666</v>
          </cell>
          <cell r="AV951">
            <v>0</v>
          </cell>
          <cell r="AZ951">
            <v>0</v>
          </cell>
        </row>
        <row r="952">
          <cell r="Q952">
            <v>0</v>
          </cell>
          <cell r="S952">
            <v>0</v>
          </cell>
          <cell r="U952">
            <v>0</v>
          </cell>
          <cell r="V952">
            <v>0</v>
          </cell>
          <cell r="W952">
            <v>0</v>
          </cell>
          <cell r="Y952">
            <v>0</v>
          </cell>
          <cell r="AA952">
            <v>0</v>
          </cell>
          <cell r="AJ952">
            <v>-18216.583333333332</v>
          </cell>
          <cell r="AN952">
            <v>-2335.9166666666665</v>
          </cell>
          <cell r="AR952">
            <v>1544.75</v>
          </cell>
          <cell r="AV952">
            <v>0</v>
          </cell>
          <cell r="AZ952">
            <v>0</v>
          </cell>
        </row>
        <row r="953">
          <cell r="Q953">
            <v>0</v>
          </cell>
          <cell r="S953">
            <v>0</v>
          </cell>
          <cell r="U953">
            <v>0</v>
          </cell>
          <cell r="V953">
            <v>0</v>
          </cell>
          <cell r="W953">
            <v>0</v>
          </cell>
          <cell r="Y953">
            <v>0</v>
          </cell>
          <cell r="AA953">
            <v>0</v>
          </cell>
          <cell r="AJ953">
            <v>0</v>
          </cell>
          <cell r="AN953">
            <v>0</v>
          </cell>
          <cell r="AR953">
            <v>0</v>
          </cell>
          <cell r="AV953">
            <v>0</v>
          </cell>
          <cell r="AZ953">
            <v>0</v>
          </cell>
        </row>
        <row r="954">
          <cell r="AR954">
            <v>0</v>
          </cell>
          <cell r="AV954">
            <v>6750</v>
          </cell>
          <cell r="AZ954">
            <v>115916.66666666667</v>
          </cell>
        </row>
        <row r="955">
          <cell r="Q955">
            <v>36000</v>
          </cell>
          <cell r="S955">
            <v>36000</v>
          </cell>
          <cell r="U955">
            <v>1000</v>
          </cell>
          <cell r="V955">
            <v>1000</v>
          </cell>
          <cell r="W955">
            <v>1000</v>
          </cell>
          <cell r="Y955">
            <v>1000</v>
          </cell>
          <cell r="AA955">
            <v>1000</v>
          </cell>
          <cell r="AJ955">
            <v>19500</v>
          </cell>
          <cell r="AN955">
            <v>24875</v>
          </cell>
          <cell r="AR955">
            <v>19208.333333333332</v>
          </cell>
          <cell r="AV955">
            <v>8291.6666666666661</v>
          </cell>
          <cell r="AZ955">
            <v>1000</v>
          </cell>
        </row>
        <row r="956">
          <cell r="Q956">
            <v>7474</v>
          </cell>
          <cell r="S956">
            <v>7474</v>
          </cell>
          <cell r="U956">
            <v>7474</v>
          </cell>
          <cell r="V956">
            <v>7474</v>
          </cell>
          <cell r="W956">
            <v>7474</v>
          </cell>
          <cell r="Y956">
            <v>7474</v>
          </cell>
          <cell r="AA956">
            <v>7474</v>
          </cell>
          <cell r="AJ956">
            <v>7474</v>
          </cell>
          <cell r="AN956">
            <v>7474</v>
          </cell>
          <cell r="AR956">
            <v>7474</v>
          </cell>
          <cell r="AV956">
            <v>7474</v>
          </cell>
          <cell r="AZ956">
            <v>7474</v>
          </cell>
        </row>
        <row r="957">
          <cell r="Q957">
            <v>35000</v>
          </cell>
          <cell r="S957">
            <v>35000</v>
          </cell>
          <cell r="U957">
            <v>35000</v>
          </cell>
          <cell r="V957">
            <v>35000</v>
          </cell>
          <cell r="W957">
            <v>35000</v>
          </cell>
          <cell r="Y957">
            <v>35000</v>
          </cell>
          <cell r="AA957">
            <v>35000</v>
          </cell>
          <cell r="AJ957">
            <v>35000</v>
          </cell>
          <cell r="AN957">
            <v>35000</v>
          </cell>
          <cell r="AR957">
            <v>35000</v>
          </cell>
          <cell r="AV957">
            <v>35000</v>
          </cell>
          <cell r="AZ957">
            <v>35000</v>
          </cell>
        </row>
        <row r="958">
          <cell r="Q958">
            <v>680967</v>
          </cell>
          <cell r="S958">
            <v>722967</v>
          </cell>
          <cell r="U958">
            <v>764967</v>
          </cell>
          <cell r="V958">
            <v>785967</v>
          </cell>
          <cell r="W958">
            <v>806967</v>
          </cell>
          <cell r="Y958">
            <v>848967</v>
          </cell>
          <cell r="AA958">
            <v>743967</v>
          </cell>
          <cell r="AJ958">
            <v>519342</v>
          </cell>
          <cell r="AN958">
            <v>607008.66666666663</v>
          </cell>
          <cell r="AR958">
            <v>704008.66666666663</v>
          </cell>
          <cell r="AV958">
            <v>763342</v>
          </cell>
          <cell r="AZ958">
            <v>787675.33333333337</v>
          </cell>
        </row>
        <row r="959">
          <cell r="Q959">
            <v>2133338</v>
          </cell>
          <cell r="S959">
            <v>2133338</v>
          </cell>
          <cell r="U959">
            <v>2134338</v>
          </cell>
          <cell r="V959">
            <v>2135338</v>
          </cell>
          <cell r="W959">
            <v>2134338</v>
          </cell>
          <cell r="Y959">
            <v>2136338</v>
          </cell>
          <cell r="AA959">
            <v>1810338</v>
          </cell>
          <cell r="AJ959">
            <v>1922835.5</v>
          </cell>
          <cell r="AN959">
            <v>2021937.1666666667</v>
          </cell>
          <cell r="AR959">
            <v>2121580.5</v>
          </cell>
          <cell r="AV959">
            <v>2040088</v>
          </cell>
          <cell r="AZ959">
            <v>1934046.3333333333</v>
          </cell>
        </row>
        <row r="960">
          <cell r="Q960">
            <v>139202</v>
          </cell>
          <cell r="S960">
            <v>139202</v>
          </cell>
          <cell r="U960">
            <v>139202</v>
          </cell>
          <cell r="V960">
            <v>139202</v>
          </cell>
          <cell r="W960">
            <v>139202</v>
          </cell>
          <cell r="Y960">
            <v>139202</v>
          </cell>
          <cell r="AA960">
            <v>266202</v>
          </cell>
          <cell r="AJ960">
            <v>155132.45833333334</v>
          </cell>
          <cell r="AN960">
            <v>147518.125</v>
          </cell>
          <cell r="AR960">
            <v>139903.79166666666</v>
          </cell>
          <cell r="AV960">
            <v>179160.33333333334</v>
          </cell>
          <cell r="AZ960">
            <v>244827</v>
          </cell>
        </row>
        <row r="961">
          <cell r="Q961">
            <v>-6093906</v>
          </cell>
          <cell r="S961">
            <v>-6432906</v>
          </cell>
          <cell r="U961">
            <v>-6452906</v>
          </cell>
          <cell r="V961">
            <v>-6723906</v>
          </cell>
          <cell r="W961">
            <v>-7238906</v>
          </cell>
          <cell r="Y961">
            <v>-7766906</v>
          </cell>
          <cell r="AA961">
            <v>-8420922</v>
          </cell>
          <cell r="AJ961">
            <v>-5163906</v>
          </cell>
          <cell r="AN961">
            <v>-5773114.333333333</v>
          </cell>
          <cell r="AR961">
            <v>-6422947.666666667</v>
          </cell>
          <cell r="AV961">
            <v>-7285494</v>
          </cell>
          <cell r="AZ961">
            <v>-8186457.666666667</v>
          </cell>
        </row>
        <row r="962">
          <cell r="Q962">
            <v>-1446794</v>
          </cell>
          <cell r="S962">
            <v>-1446794</v>
          </cell>
          <cell r="U962">
            <v>-1446794</v>
          </cell>
          <cell r="V962">
            <v>-1446794</v>
          </cell>
          <cell r="W962">
            <v>-1493492</v>
          </cell>
          <cell r="Y962">
            <v>-1493492</v>
          </cell>
          <cell r="AA962">
            <v>-1488493</v>
          </cell>
          <cell r="AJ962">
            <v>897535.875</v>
          </cell>
          <cell r="AN962">
            <v>36046.208333333336</v>
          </cell>
          <cell r="AR962">
            <v>-843790.95833333337</v>
          </cell>
          <cell r="AV962">
            <v>-1468398.5416666667</v>
          </cell>
          <cell r="AZ962">
            <v>-1285075.75</v>
          </cell>
        </row>
        <row r="963">
          <cell r="Q963">
            <v>-1001251</v>
          </cell>
          <cell r="S963">
            <v>-1001251</v>
          </cell>
          <cell r="U963">
            <v>-1001251</v>
          </cell>
          <cell r="V963">
            <v>-1001251</v>
          </cell>
          <cell r="W963">
            <v>-1033568</v>
          </cell>
          <cell r="Y963">
            <v>-1033568</v>
          </cell>
          <cell r="AA963">
            <v>-1029895</v>
          </cell>
          <cell r="AJ963">
            <v>621138.04166666663</v>
          </cell>
          <cell r="AN963">
            <v>24945.708333333332</v>
          </cell>
          <cell r="AR963">
            <v>-583943.91666666663</v>
          </cell>
          <cell r="AV963">
            <v>-1016148.875</v>
          </cell>
          <cell r="AZ963">
            <v>-889280.625</v>
          </cell>
        </row>
        <row r="964">
          <cell r="AV964">
            <v>0</v>
          </cell>
          <cell r="AZ964">
            <v>208609.375</v>
          </cell>
        </row>
        <row r="965">
          <cell r="Q965">
            <v>7233570.6699999999</v>
          </cell>
          <cell r="S965">
            <v>-1871992.83</v>
          </cell>
          <cell r="U965">
            <v>-3810468.23</v>
          </cell>
          <cell r="V965">
            <v>370044.73</v>
          </cell>
          <cell r="W965">
            <v>2976301.14</v>
          </cell>
          <cell r="Y965">
            <v>14606652.279999999</v>
          </cell>
          <cell r="AA965">
            <v>13233601.25</v>
          </cell>
          <cell r="AJ965">
            <v>5148837.5920833331</v>
          </cell>
          <cell r="AN965">
            <v>5422389.5954166679</v>
          </cell>
          <cell r="AR965">
            <v>6099499.949583333</v>
          </cell>
          <cell r="AV965">
            <v>5621682.5687500006</v>
          </cell>
          <cell r="AZ965">
            <v>6980216.5983333318</v>
          </cell>
        </row>
        <row r="966">
          <cell r="Q966">
            <v>-5075464.66</v>
          </cell>
          <cell r="S966">
            <v>-15787748.949999999</v>
          </cell>
          <cell r="U966">
            <v>-36829632.399999999</v>
          </cell>
          <cell r="V966">
            <v>-54265222.630000003</v>
          </cell>
          <cell r="W966">
            <v>-44238808.340000004</v>
          </cell>
          <cell r="Y966">
            <v>-62527416.759999998</v>
          </cell>
          <cell r="AA966">
            <v>-13696864.16</v>
          </cell>
          <cell r="AJ966">
            <v>-32215928.649583329</v>
          </cell>
          <cell r="AN966">
            <v>-22105349.710416663</v>
          </cell>
          <cell r="AR966">
            <v>-29849405.99208333</v>
          </cell>
          <cell r="AV966">
            <v>-32087718.329583336</v>
          </cell>
          <cell r="AZ966">
            <v>-24000273.387499992</v>
          </cell>
        </row>
        <row r="967">
          <cell r="Q967">
            <v>-281931.78999999998</v>
          </cell>
          <cell r="S967">
            <v>-314892.08</v>
          </cell>
          <cell r="U967">
            <v>-435170</v>
          </cell>
          <cell r="V967">
            <v>-542193.28</v>
          </cell>
          <cell r="W967">
            <v>-259804.71</v>
          </cell>
          <cell r="Y967">
            <v>-522191.78</v>
          </cell>
          <cell r="AA967">
            <v>19088.14</v>
          </cell>
          <cell r="AJ967">
            <v>-1451400.5875000001</v>
          </cell>
          <cell r="AN967">
            <v>-1158072.6504166664</v>
          </cell>
          <cell r="AR967">
            <v>-593029.29375000007</v>
          </cell>
          <cell r="AV967">
            <v>-331940.9891666667</v>
          </cell>
          <cell r="AZ967">
            <v>-223901.06166666665</v>
          </cell>
        </row>
        <row r="968">
          <cell r="Q968">
            <v>460454.54</v>
          </cell>
          <cell r="S968">
            <v>491402.36</v>
          </cell>
          <cell r="U968">
            <v>470171.39</v>
          </cell>
          <cell r="V968">
            <v>459651.08</v>
          </cell>
          <cell r="W968">
            <v>435706.43</v>
          </cell>
          <cell r="Y968">
            <v>470288.68</v>
          </cell>
          <cell r="AA968">
            <v>318460.46000000002</v>
          </cell>
          <cell r="AJ968">
            <v>456280.96416666679</v>
          </cell>
          <cell r="AN968">
            <v>449395.71458333335</v>
          </cell>
          <cell r="AR968">
            <v>454853.06583333336</v>
          </cell>
          <cell r="AV968">
            <v>445566.3808333333</v>
          </cell>
          <cell r="AZ968">
            <v>418654.15625</v>
          </cell>
        </row>
        <row r="969">
          <cell r="Q969">
            <v>4835239.6100000003</v>
          </cell>
          <cell r="S969">
            <v>2769704.31</v>
          </cell>
          <cell r="U969">
            <v>1214743.29</v>
          </cell>
          <cell r="V969">
            <v>835515.83</v>
          </cell>
          <cell r="W969">
            <v>627316.38</v>
          </cell>
          <cell r="Y969">
            <v>209330.4</v>
          </cell>
          <cell r="AA969">
            <v>7565252.5099999998</v>
          </cell>
          <cell r="AJ969">
            <v>2994689.3866666667</v>
          </cell>
          <cell r="AN969">
            <v>2249509.3529166663</v>
          </cell>
          <cell r="AR969">
            <v>2316910.1816666662</v>
          </cell>
          <cell r="AV969">
            <v>2574045.6820833334</v>
          </cell>
          <cell r="AZ969">
            <v>2787392.8170833336</v>
          </cell>
        </row>
        <row r="970">
          <cell r="Q970">
            <v>-16063776.470000001</v>
          </cell>
          <cell r="S970">
            <v>-9126128.6699999999</v>
          </cell>
          <cell r="U970">
            <v>-3851318.22</v>
          </cell>
          <cell r="V970">
            <v>-2513360.83</v>
          </cell>
          <cell r="W970">
            <v>-1736238.67</v>
          </cell>
          <cell r="Y970">
            <v>-194546.38</v>
          </cell>
          <cell r="AA970">
            <v>-66586398.020000003</v>
          </cell>
          <cell r="AJ970">
            <v>-15000079.814166667</v>
          </cell>
          <cell r="AN970">
            <v>-8408858.4875000007</v>
          </cell>
          <cell r="AR970">
            <v>-7505948.1625000006</v>
          </cell>
          <cell r="AV970">
            <v>-16095840.709583335</v>
          </cell>
          <cell r="AZ970">
            <v>-23561772.892500002</v>
          </cell>
        </row>
        <row r="971">
          <cell r="W971">
            <v>-20701303.469999999</v>
          </cell>
          <cell r="Y971">
            <v>-19528681.640000001</v>
          </cell>
          <cell r="AA971">
            <v>-17456473.41</v>
          </cell>
          <cell r="AJ971">
            <v>0</v>
          </cell>
          <cell r="AN971">
            <v>0</v>
          </cell>
          <cell r="AR971">
            <v>-4221542.4991666665</v>
          </cell>
          <cell r="AV971">
            <v>-9840085.6583333332</v>
          </cell>
          <cell r="AZ971">
            <v>-12385835.354583336</v>
          </cell>
        </row>
        <row r="972">
          <cell r="Q972">
            <v>8967750072.1800022</v>
          </cell>
          <cell r="S972">
            <v>8796799245.090004</v>
          </cell>
          <cell r="U972">
            <v>8544073521.8700094</v>
          </cell>
          <cell r="V972">
            <v>8443211198.1600037</v>
          </cell>
          <cell r="W972">
            <v>8402764384.1999969</v>
          </cell>
          <cell r="Y972">
            <v>8586482260.5900087</v>
          </cell>
          <cell r="AA972">
            <v>8619310602.7900047</v>
          </cell>
          <cell r="AJ972">
            <v>7962404785.0204191</v>
          </cell>
          <cell r="AN972">
            <v>8288180862.1062527</v>
          </cell>
          <cell r="AR972">
            <v>8498242242.4287472</v>
          </cell>
          <cell r="AV972">
            <v>8671515549.4954205</v>
          </cell>
          <cell r="AZ972">
            <v>8673305475.4054203</v>
          </cell>
        </row>
        <row r="973">
          <cell r="Q973">
            <v>-859037900</v>
          </cell>
          <cell r="S973">
            <v>0</v>
          </cell>
          <cell r="U973">
            <v>0</v>
          </cell>
          <cell r="V973">
            <v>0</v>
          </cell>
          <cell r="W973">
            <v>0</v>
          </cell>
          <cell r="Y973">
            <v>0</v>
          </cell>
          <cell r="AA973">
            <v>0</v>
          </cell>
          <cell r="AJ973">
            <v>-859037900</v>
          </cell>
          <cell r="AN973">
            <v>-680071670.83333337</v>
          </cell>
          <cell r="AR973">
            <v>-393725704.16666669</v>
          </cell>
          <cell r="AV973">
            <v>-107379737.5</v>
          </cell>
          <cell r="AZ973">
            <v>0</v>
          </cell>
        </row>
        <row r="974">
          <cell r="Q974">
            <v>0</v>
          </cell>
          <cell r="S974">
            <v>-859037.91</v>
          </cell>
          <cell r="U974">
            <v>-859037.91</v>
          </cell>
          <cell r="V974">
            <v>-859037.91</v>
          </cell>
          <cell r="W974">
            <v>-859037.91</v>
          </cell>
          <cell r="Y974">
            <v>-859037.91</v>
          </cell>
          <cell r="AA974">
            <v>-859037.91</v>
          </cell>
          <cell r="AJ974">
            <v>0</v>
          </cell>
          <cell r="AN974">
            <v>-178966.23124999998</v>
          </cell>
          <cell r="AR974">
            <v>-465312.20124999998</v>
          </cell>
          <cell r="AV974">
            <v>-751658.17125000001</v>
          </cell>
          <cell r="AZ974">
            <v>-859037.91</v>
          </cell>
        </row>
        <row r="975">
          <cell r="Q975">
            <v>-1000</v>
          </cell>
          <cell r="S975">
            <v>-1000</v>
          </cell>
          <cell r="U975">
            <v>-1000</v>
          </cell>
          <cell r="V975">
            <v>-1000</v>
          </cell>
          <cell r="W975">
            <v>0</v>
          </cell>
          <cell r="Y975">
            <v>0</v>
          </cell>
          <cell r="AA975">
            <v>0</v>
          </cell>
          <cell r="AJ975">
            <v>-1000</v>
          </cell>
          <cell r="AN975">
            <v>-1000</v>
          </cell>
          <cell r="AR975">
            <v>-791.66666666666663</v>
          </cell>
          <cell r="AV975">
            <v>-458.33333333333331</v>
          </cell>
          <cell r="AZ975">
            <v>-125</v>
          </cell>
        </row>
        <row r="976">
          <cell r="Q976">
            <v>-122847945.22</v>
          </cell>
          <cell r="S976">
            <v>-122847945.22</v>
          </cell>
          <cell r="U976">
            <v>-122847945.22</v>
          </cell>
          <cell r="V976">
            <v>-122847945.22</v>
          </cell>
          <cell r="W976">
            <v>-122847945.22</v>
          </cell>
          <cell r="Y976">
            <v>-122847945.22</v>
          </cell>
          <cell r="AA976">
            <v>-122847945.22</v>
          </cell>
          <cell r="AJ976">
            <v>-122847945.22000001</v>
          </cell>
          <cell r="AN976">
            <v>-122847945.22000001</v>
          </cell>
          <cell r="AR976">
            <v>-122847945.22000001</v>
          </cell>
          <cell r="AV976">
            <v>-122847945.22000001</v>
          </cell>
          <cell r="AZ976">
            <v>-122847945.22000001</v>
          </cell>
        </row>
        <row r="977">
          <cell r="Q977">
            <v>-338395484.31</v>
          </cell>
          <cell r="S977">
            <v>-338395484.31</v>
          </cell>
          <cell r="U977">
            <v>-338395484.31</v>
          </cell>
          <cell r="V977">
            <v>-338395484.31</v>
          </cell>
          <cell r="W977">
            <v>-338395484.31</v>
          </cell>
          <cell r="Y977">
            <v>-338395484.31</v>
          </cell>
          <cell r="AA977">
            <v>-338395484.31</v>
          </cell>
          <cell r="AJ977">
            <v>-338395484.31</v>
          </cell>
          <cell r="AN977">
            <v>-338395484.31</v>
          </cell>
          <cell r="AR977">
            <v>-338395484.31</v>
          </cell>
          <cell r="AV977">
            <v>-338395484.31</v>
          </cell>
          <cell r="AZ977">
            <v>-338395484.31</v>
          </cell>
        </row>
        <row r="978">
          <cell r="Q978">
            <v>-16901820.34</v>
          </cell>
          <cell r="S978">
            <v>-16901820.34</v>
          </cell>
          <cell r="U978">
            <v>-16901820.34</v>
          </cell>
          <cell r="V978">
            <v>-16901820.34</v>
          </cell>
          <cell r="W978">
            <v>-16901820.34</v>
          </cell>
          <cell r="Y978">
            <v>-16901820.34</v>
          </cell>
          <cell r="AA978">
            <v>-16901820.34</v>
          </cell>
          <cell r="AJ978">
            <v>-16901820.34</v>
          </cell>
          <cell r="AN978">
            <v>-16901820.34</v>
          </cell>
          <cell r="AR978">
            <v>-16901820.34</v>
          </cell>
          <cell r="AV978">
            <v>-16901820.34</v>
          </cell>
          <cell r="AZ978">
            <v>-16901820.34</v>
          </cell>
        </row>
        <row r="979">
          <cell r="Q979">
            <v>-337.5</v>
          </cell>
          <cell r="S979">
            <v>0</v>
          </cell>
          <cell r="U979">
            <v>0</v>
          </cell>
          <cell r="V979">
            <v>0</v>
          </cell>
          <cell r="W979">
            <v>0</v>
          </cell>
          <cell r="Y979">
            <v>0</v>
          </cell>
          <cell r="AA979">
            <v>0</v>
          </cell>
          <cell r="AJ979">
            <v>-337.5</v>
          </cell>
          <cell r="AN979">
            <v>-267.1875</v>
          </cell>
          <cell r="AR979">
            <v>-154.6875</v>
          </cell>
          <cell r="AV979">
            <v>-42.1875</v>
          </cell>
          <cell r="AZ979">
            <v>0</v>
          </cell>
        </row>
        <row r="980">
          <cell r="Q980">
            <v>-820586865.84000003</v>
          </cell>
          <cell r="S980">
            <v>-2470564779.1599998</v>
          </cell>
          <cell r="U980">
            <v>-2491360451.8000002</v>
          </cell>
          <cell r="V980">
            <v>-2491360451.8000002</v>
          </cell>
          <cell r="W980">
            <v>-2487705116.4699998</v>
          </cell>
          <cell r="Y980">
            <v>-2487705116.4699998</v>
          </cell>
          <cell r="AA980">
            <v>-2487705116.4699998</v>
          </cell>
          <cell r="AJ980">
            <v>-820453035.04541683</v>
          </cell>
          <cell r="AN980">
            <v>-1166905248.2841668</v>
          </cell>
          <cell r="AR980">
            <v>-1723094353.3258331</v>
          </cell>
          <cell r="AV980">
            <v>-2278800807.5312505</v>
          </cell>
          <cell r="AZ980">
            <v>-2488162033.38625</v>
          </cell>
        </row>
        <row r="981">
          <cell r="Q981">
            <v>-3655335.33</v>
          </cell>
          <cell r="S981">
            <v>0</v>
          </cell>
          <cell r="U981">
            <v>0</v>
          </cell>
          <cell r="V981">
            <v>0</v>
          </cell>
          <cell r="W981">
            <v>0</v>
          </cell>
          <cell r="Y981">
            <v>0</v>
          </cell>
          <cell r="AA981">
            <v>0</v>
          </cell>
          <cell r="AJ981">
            <v>-2552258.5341666662</v>
          </cell>
          <cell r="AN981">
            <v>-2260201.13625</v>
          </cell>
          <cell r="AR981">
            <v>-1481353.6929166669</v>
          </cell>
          <cell r="AV981">
            <v>-456916.91625000001</v>
          </cell>
          <cell r="AZ981">
            <v>0</v>
          </cell>
        </row>
        <row r="982">
          <cell r="Q982">
            <v>0</v>
          </cell>
          <cell r="S982">
            <v>0</v>
          </cell>
          <cell r="U982">
            <v>0</v>
          </cell>
          <cell r="V982">
            <v>0</v>
          </cell>
          <cell r="W982">
            <v>0</v>
          </cell>
          <cell r="Y982">
            <v>0</v>
          </cell>
          <cell r="AA982">
            <v>0</v>
          </cell>
          <cell r="AJ982">
            <v>-76338.63416666667</v>
          </cell>
          <cell r="AN982">
            <v>-20819.627499999999</v>
          </cell>
          <cell r="AR982">
            <v>0</v>
          </cell>
          <cell r="AV982">
            <v>0</v>
          </cell>
          <cell r="AZ982">
            <v>0</v>
          </cell>
        </row>
        <row r="983">
          <cell r="Q983">
            <v>-64675</v>
          </cell>
          <cell r="S983">
            <v>-64675</v>
          </cell>
          <cell r="U983">
            <v>-491575</v>
          </cell>
          <cell r="V983">
            <v>-491575</v>
          </cell>
          <cell r="W983">
            <v>-491575</v>
          </cell>
          <cell r="Y983">
            <v>-491575</v>
          </cell>
          <cell r="AA983">
            <v>-491575</v>
          </cell>
          <cell r="AJ983">
            <v>-53938.541666666664</v>
          </cell>
          <cell r="AN983">
            <v>-116173.125</v>
          </cell>
          <cell r="AR983">
            <v>-260218.125</v>
          </cell>
          <cell r="AV983">
            <v>-402637.5</v>
          </cell>
          <cell r="AZ983">
            <v>-491575</v>
          </cell>
        </row>
        <row r="984">
          <cell r="Q984">
            <v>-689543.36</v>
          </cell>
          <cell r="S984">
            <v>0</v>
          </cell>
          <cell r="U984">
            <v>0</v>
          </cell>
          <cell r="V984">
            <v>0</v>
          </cell>
          <cell r="W984">
            <v>0</v>
          </cell>
          <cell r="Y984">
            <v>0</v>
          </cell>
          <cell r="AA984">
            <v>0</v>
          </cell>
          <cell r="AJ984">
            <v>-1077572.7308333332</v>
          </cell>
          <cell r="AN984">
            <v>-450399.61833333335</v>
          </cell>
          <cell r="AR984">
            <v>-285944.16499999998</v>
          </cell>
          <cell r="AV984">
            <v>-86192.92</v>
          </cell>
          <cell r="AZ984">
            <v>0</v>
          </cell>
        </row>
        <row r="985">
          <cell r="Q985">
            <v>-399333813.91000003</v>
          </cell>
          <cell r="S985">
            <v>-13872593.67</v>
          </cell>
          <cell r="U985">
            <v>-13872593.67</v>
          </cell>
          <cell r="V985">
            <v>-13872593.67</v>
          </cell>
          <cell r="W985">
            <v>0</v>
          </cell>
          <cell r="Y985">
            <v>0</v>
          </cell>
          <cell r="AA985">
            <v>0</v>
          </cell>
          <cell r="AJ985">
            <v>-261383220.17125002</v>
          </cell>
          <cell r="AN985">
            <v>-190334739.32875001</v>
          </cell>
          <cell r="AR985">
            <v>-115017657.38958336</v>
          </cell>
          <cell r="AV985">
            <v>-53661245.395416677</v>
          </cell>
          <cell r="AZ985">
            <v>-1734074.20875</v>
          </cell>
        </row>
        <row r="986">
          <cell r="Q986">
            <v>2148854.7200000002</v>
          </cell>
          <cell r="S986">
            <v>2148854.7200000002</v>
          </cell>
          <cell r="U986">
            <v>2148854.7200000002</v>
          </cell>
          <cell r="V986">
            <v>2148854.7200000002</v>
          </cell>
          <cell r="W986">
            <v>2148854.7200000002</v>
          </cell>
          <cell r="Y986">
            <v>2148854.7200000002</v>
          </cell>
          <cell r="AA986">
            <v>2148854.7200000002</v>
          </cell>
          <cell r="AJ986">
            <v>2148854.7199999997</v>
          </cell>
          <cell r="AN986">
            <v>2148854.7199999997</v>
          </cell>
          <cell r="AR986">
            <v>2148854.7199999997</v>
          </cell>
          <cell r="AV986">
            <v>2148854.7199999997</v>
          </cell>
          <cell r="AZ986">
            <v>2148854.7199999997</v>
          </cell>
        </row>
        <row r="987">
          <cell r="Q987">
            <v>0</v>
          </cell>
          <cell r="S987">
            <v>0</v>
          </cell>
          <cell r="U987">
            <v>0</v>
          </cell>
          <cell r="V987">
            <v>0</v>
          </cell>
          <cell r="W987">
            <v>0</v>
          </cell>
          <cell r="Y987">
            <v>0</v>
          </cell>
          <cell r="AA987">
            <v>0</v>
          </cell>
          <cell r="AJ987">
            <v>0</v>
          </cell>
          <cell r="AN987">
            <v>0</v>
          </cell>
          <cell r="AR987">
            <v>0</v>
          </cell>
          <cell r="AV987">
            <v>0</v>
          </cell>
          <cell r="AZ987">
            <v>0</v>
          </cell>
        </row>
        <row r="988">
          <cell r="Q988">
            <v>4985024.68</v>
          </cell>
          <cell r="S988">
            <v>4985024.68</v>
          </cell>
          <cell r="U988">
            <v>4985024.68</v>
          </cell>
          <cell r="V988">
            <v>4985024.68</v>
          </cell>
          <cell r="W988">
            <v>4985024.68</v>
          </cell>
          <cell r="Y988">
            <v>4985024.68</v>
          </cell>
          <cell r="AA988">
            <v>4985024.68</v>
          </cell>
          <cell r="AJ988">
            <v>4985024.68</v>
          </cell>
          <cell r="AN988">
            <v>4985024.68</v>
          </cell>
          <cell r="AR988">
            <v>4985024.68</v>
          </cell>
          <cell r="AV988">
            <v>4985024.68</v>
          </cell>
          <cell r="AZ988">
            <v>4985024.68</v>
          </cell>
        </row>
        <row r="989">
          <cell r="Q989">
            <v>0</v>
          </cell>
          <cell r="S989">
            <v>0</v>
          </cell>
          <cell r="U989">
            <v>0</v>
          </cell>
          <cell r="V989">
            <v>0</v>
          </cell>
          <cell r="W989">
            <v>0</v>
          </cell>
          <cell r="Y989">
            <v>0</v>
          </cell>
          <cell r="AA989">
            <v>0</v>
          </cell>
          <cell r="AJ989">
            <v>0</v>
          </cell>
          <cell r="AN989">
            <v>0</v>
          </cell>
          <cell r="AR989">
            <v>0</v>
          </cell>
          <cell r="AV989">
            <v>0</v>
          </cell>
          <cell r="AZ989">
            <v>0</v>
          </cell>
        </row>
        <row r="990">
          <cell r="Q990">
            <v>-6573245</v>
          </cell>
          <cell r="S990">
            <v>-6573245</v>
          </cell>
          <cell r="U990">
            <v>-6573245</v>
          </cell>
          <cell r="V990">
            <v>-6573245</v>
          </cell>
          <cell r="W990">
            <v>-6573245</v>
          </cell>
          <cell r="Y990">
            <v>-6573245</v>
          </cell>
          <cell r="AA990">
            <v>-6573245</v>
          </cell>
          <cell r="AJ990">
            <v>-6532226.416666667</v>
          </cell>
          <cell r="AN990">
            <v>-6546493.75</v>
          </cell>
          <cell r="AR990">
            <v>-6560761.083333333</v>
          </cell>
          <cell r="AV990">
            <v>-6574360.5</v>
          </cell>
          <cell r="AZ990">
            <v>-6583284.5</v>
          </cell>
        </row>
        <row r="991">
          <cell r="Q991">
            <v>-1739242</v>
          </cell>
          <cell r="S991">
            <v>-1739242</v>
          </cell>
          <cell r="U991">
            <v>-1739242</v>
          </cell>
          <cell r="V991">
            <v>-1739242</v>
          </cell>
          <cell r="W991">
            <v>-1739242</v>
          </cell>
          <cell r="Y991">
            <v>-1739242</v>
          </cell>
          <cell r="AA991">
            <v>-1739242</v>
          </cell>
          <cell r="AJ991">
            <v>-1521866.125</v>
          </cell>
          <cell r="AN991">
            <v>-1597475.125</v>
          </cell>
          <cell r="AR991">
            <v>-1673084.125</v>
          </cell>
          <cell r="AV991">
            <v>-1740792.0833333333</v>
          </cell>
          <cell r="AZ991">
            <v>-1753192.75</v>
          </cell>
        </row>
        <row r="992">
          <cell r="Q992">
            <v>6912845.0599999996</v>
          </cell>
          <cell r="S992">
            <v>10437623.67</v>
          </cell>
          <cell r="U992">
            <v>10437623.67</v>
          </cell>
          <cell r="V992">
            <v>10437623.67</v>
          </cell>
          <cell r="W992">
            <v>-389541.3</v>
          </cell>
          <cell r="Y992">
            <v>-389541.3</v>
          </cell>
          <cell r="AA992">
            <v>-389541.3</v>
          </cell>
          <cell r="AJ992">
            <v>6684363.654583334</v>
          </cell>
          <cell r="AN992">
            <v>7940905.487916667</v>
          </cell>
          <cell r="AR992">
            <v>6860172.3225000007</v>
          </cell>
          <cell r="AV992">
            <v>4426043.5358333355</v>
          </cell>
          <cell r="AZ992">
            <v>1077470.5337499997</v>
          </cell>
        </row>
        <row r="993">
          <cell r="Q993">
            <v>3524778.61</v>
          </cell>
          <cell r="S993">
            <v>389541.3</v>
          </cell>
          <cell r="U993">
            <v>389541.3</v>
          </cell>
          <cell r="V993">
            <v>389541.3</v>
          </cell>
          <cell r="W993">
            <v>389541.3</v>
          </cell>
          <cell r="Y993">
            <v>389541.3</v>
          </cell>
          <cell r="AA993">
            <v>389541.3</v>
          </cell>
          <cell r="AJ993">
            <v>1987892.3058333334</v>
          </cell>
          <cell r="AN993">
            <v>1740548.6425000001</v>
          </cell>
          <cell r="AR993">
            <v>1316670.5370833336</v>
          </cell>
          <cell r="AV993">
            <v>509657.38624999992</v>
          </cell>
          <cell r="AZ993">
            <v>275925.08749999997</v>
          </cell>
        </row>
        <row r="994">
          <cell r="Q994">
            <v>-457744180.39999998</v>
          </cell>
          <cell r="S994">
            <v>-474639899.95999998</v>
          </cell>
          <cell r="U994">
            <v>-474534261.32999998</v>
          </cell>
          <cell r="V994">
            <v>-474534261.32999998</v>
          </cell>
          <cell r="W994">
            <v>-473362627.68000001</v>
          </cell>
          <cell r="Y994">
            <v>-473362627.68000001</v>
          </cell>
          <cell r="AA994">
            <v>-473529059.11000001</v>
          </cell>
          <cell r="AJ994">
            <v>-453396578.04874992</v>
          </cell>
          <cell r="AN994">
            <v>-462612865.03624994</v>
          </cell>
          <cell r="AR994">
            <v>-468663179.15125006</v>
          </cell>
          <cell r="AV994">
            <v>-473403798.09541655</v>
          </cell>
          <cell r="AZ994">
            <v>-467835715.61250001</v>
          </cell>
        </row>
        <row r="995">
          <cell r="Q995">
            <v>-162735518.78</v>
          </cell>
          <cell r="S995">
            <v>-56437884.909999996</v>
          </cell>
          <cell r="U995">
            <v>-100880469.02</v>
          </cell>
          <cell r="V995">
            <v>-122522352.84</v>
          </cell>
          <cell r="W995">
            <v>-128754095.34</v>
          </cell>
          <cell r="Y995">
            <v>-112535516.01000001</v>
          </cell>
          <cell r="AA995">
            <v>-123167336.86</v>
          </cell>
          <cell r="AJ995">
            <v>-108509176.89708306</v>
          </cell>
          <cell r="AN995">
            <v>-106257854.54833323</v>
          </cell>
          <cell r="AR995">
            <v>-107686617.54416661</v>
          </cell>
          <cell r="AV995">
            <v>-109306416.5425</v>
          </cell>
          <cell r="AZ995">
            <v>-86532721.430416659</v>
          </cell>
        </row>
        <row r="996">
          <cell r="Q996">
            <v>0</v>
          </cell>
          <cell r="S996">
            <v>0</v>
          </cell>
          <cell r="U996">
            <v>0</v>
          </cell>
          <cell r="V996">
            <v>0</v>
          </cell>
          <cell r="W996">
            <v>0</v>
          </cell>
          <cell r="Y996">
            <v>0</v>
          </cell>
          <cell r="AA996">
            <v>0</v>
          </cell>
          <cell r="AJ996">
            <v>0</v>
          </cell>
          <cell r="AN996">
            <v>0</v>
          </cell>
          <cell r="AR996">
            <v>0</v>
          </cell>
          <cell r="AV996">
            <v>0</v>
          </cell>
          <cell r="AZ996">
            <v>0</v>
          </cell>
        </row>
        <row r="997">
          <cell r="Q997">
            <v>0</v>
          </cell>
          <cell r="S997">
            <v>0</v>
          </cell>
          <cell r="U997">
            <v>0</v>
          </cell>
          <cell r="V997">
            <v>0</v>
          </cell>
          <cell r="W997">
            <v>0</v>
          </cell>
          <cell r="Y997">
            <v>0</v>
          </cell>
          <cell r="AA997">
            <v>0</v>
          </cell>
          <cell r="AJ997">
            <v>0</v>
          </cell>
          <cell r="AN997">
            <v>0</v>
          </cell>
          <cell r="AR997">
            <v>0</v>
          </cell>
          <cell r="AV997">
            <v>0</v>
          </cell>
          <cell r="AZ997">
            <v>0</v>
          </cell>
        </row>
        <row r="998">
          <cell r="Q998">
            <v>0</v>
          </cell>
          <cell r="S998">
            <v>0</v>
          </cell>
          <cell r="U998">
            <v>0</v>
          </cell>
          <cell r="V998">
            <v>0</v>
          </cell>
          <cell r="W998">
            <v>0</v>
          </cell>
          <cell r="Y998">
            <v>0</v>
          </cell>
          <cell r="AA998">
            <v>0</v>
          </cell>
          <cell r="AJ998">
            <v>0</v>
          </cell>
          <cell r="AN998">
            <v>0</v>
          </cell>
          <cell r="AR998">
            <v>0</v>
          </cell>
          <cell r="AV998">
            <v>0</v>
          </cell>
          <cell r="AZ998">
            <v>0</v>
          </cell>
        </row>
        <row r="999">
          <cell r="Q999">
            <v>0</v>
          </cell>
          <cell r="S999">
            <v>0</v>
          </cell>
          <cell r="U999">
            <v>0</v>
          </cell>
          <cell r="V999">
            <v>0</v>
          </cell>
          <cell r="W999">
            <v>0</v>
          </cell>
          <cell r="Y999">
            <v>0</v>
          </cell>
          <cell r="AA999">
            <v>0</v>
          </cell>
          <cell r="AJ999">
            <v>0</v>
          </cell>
          <cell r="AN999">
            <v>0</v>
          </cell>
          <cell r="AR999">
            <v>0</v>
          </cell>
          <cell r="AV999">
            <v>0</v>
          </cell>
          <cell r="AZ999">
            <v>0</v>
          </cell>
        </row>
        <row r="1000">
          <cell r="Q1000">
            <v>145840136.72</v>
          </cell>
          <cell r="S1000">
            <v>32419622.25</v>
          </cell>
          <cell r="U1000">
            <v>90419622.25</v>
          </cell>
          <cell r="V1000">
            <v>90419622.25</v>
          </cell>
          <cell r="W1000">
            <v>146421670.81</v>
          </cell>
          <cell r="Y1000">
            <v>159259952.75</v>
          </cell>
          <cell r="AA1000">
            <v>173019624.81999999</v>
          </cell>
          <cell r="AJ1000">
            <v>83498784.754583344</v>
          </cell>
          <cell r="AN1000">
            <v>88940348.365833342</v>
          </cell>
          <cell r="AR1000">
            <v>104800571.96375</v>
          </cell>
          <cell r="AV1000">
            <v>120551427.40208334</v>
          </cell>
          <cell r="AZ1000">
            <v>119660380.71541667</v>
          </cell>
        </row>
        <row r="1001">
          <cell r="Q1001">
            <v>5848610</v>
          </cell>
          <cell r="S1001">
            <v>5848610</v>
          </cell>
          <cell r="U1001">
            <v>5848610</v>
          </cell>
          <cell r="V1001">
            <v>5848610</v>
          </cell>
          <cell r="W1001">
            <v>5848610</v>
          </cell>
          <cell r="Y1001">
            <v>5848610</v>
          </cell>
          <cell r="AA1001">
            <v>5848610</v>
          </cell>
          <cell r="AJ1001">
            <v>4630149.583333333</v>
          </cell>
          <cell r="AN1001">
            <v>5848610</v>
          </cell>
          <cell r="AR1001">
            <v>5848610</v>
          </cell>
          <cell r="AV1001">
            <v>5848610</v>
          </cell>
          <cell r="AZ1001">
            <v>5848610</v>
          </cell>
        </row>
        <row r="1002">
          <cell r="AV1002">
            <v>0</v>
          </cell>
          <cell r="AZ1002">
            <v>0</v>
          </cell>
        </row>
        <row r="1003">
          <cell r="Q1003">
            <v>77562549.519999996</v>
          </cell>
          <cell r="S1003">
            <v>77562549.519999996</v>
          </cell>
          <cell r="U1003">
            <v>77562549.519999996</v>
          </cell>
          <cell r="V1003">
            <v>77562549.519999996</v>
          </cell>
          <cell r="W1003">
            <v>77562549.519999996</v>
          </cell>
          <cell r="Y1003">
            <v>77562549.519999996</v>
          </cell>
          <cell r="AA1003">
            <v>77562549.519999996</v>
          </cell>
          <cell r="AJ1003">
            <v>77562549.519999996</v>
          </cell>
          <cell r="AN1003">
            <v>77562549.519999996</v>
          </cell>
          <cell r="AR1003">
            <v>77562549.519999996</v>
          </cell>
          <cell r="AV1003">
            <v>77562549.519999996</v>
          </cell>
          <cell r="AZ1003">
            <v>77562549.519999996</v>
          </cell>
        </row>
        <row r="1004">
          <cell r="Q1004">
            <v>1755001.25</v>
          </cell>
          <cell r="S1004">
            <v>1755001.25</v>
          </cell>
          <cell r="U1004">
            <v>1755001.25</v>
          </cell>
          <cell r="V1004">
            <v>1755001.25</v>
          </cell>
          <cell r="W1004">
            <v>1755001.25</v>
          </cell>
          <cell r="Y1004">
            <v>1755001.25</v>
          </cell>
          <cell r="AA1004">
            <v>1755001.25</v>
          </cell>
          <cell r="AJ1004">
            <v>1755001.25</v>
          </cell>
          <cell r="AN1004">
            <v>1755001.25</v>
          </cell>
          <cell r="AR1004">
            <v>1755001.25</v>
          </cell>
          <cell r="AV1004">
            <v>1755001.25</v>
          </cell>
          <cell r="AZ1004">
            <v>1755001.25</v>
          </cell>
        </row>
        <row r="1005">
          <cell r="Q1005">
            <v>1471103.62</v>
          </cell>
          <cell r="S1005">
            <v>1471103.62</v>
          </cell>
          <cell r="U1005">
            <v>1471103.62</v>
          </cell>
          <cell r="V1005">
            <v>1471103.62</v>
          </cell>
          <cell r="W1005">
            <v>1471103.62</v>
          </cell>
          <cell r="Y1005">
            <v>1471103.62</v>
          </cell>
          <cell r="AA1005">
            <v>1471103.62</v>
          </cell>
          <cell r="AJ1005">
            <v>1471103.6200000003</v>
          </cell>
          <cell r="AN1005">
            <v>1471103.6200000003</v>
          </cell>
          <cell r="AR1005">
            <v>1471103.6200000003</v>
          </cell>
          <cell r="AV1005">
            <v>1471103.6200000003</v>
          </cell>
          <cell r="AZ1005">
            <v>1471103.6200000003</v>
          </cell>
        </row>
        <row r="1006">
          <cell r="Q1006">
            <v>16359946.109999999</v>
          </cell>
          <cell r="S1006">
            <v>16359946.109999999</v>
          </cell>
          <cell r="U1006">
            <v>16359946.109999999</v>
          </cell>
          <cell r="V1006">
            <v>16359946.109999999</v>
          </cell>
          <cell r="W1006">
            <v>16359946.109999999</v>
          </cell>
          <cell r="Y1006">
            <v>16359946.109999999</v>
          </cell>
          <cell r="AA1006">
            <v>16359946.109999999</v>
          </cell>
          <cell r="AJ1006">
            <v>16359946.110000005</v>
          </cell>
          <cell r="AN1006">
            <v>16359946.110000005</v>
          </cell>
          <cell r="AR1006">
            <v>16359946.110000005</v>
          </cell>
          <cell r="AV1006">
            <v>16359946.110000005</v>
          </cell>
          <cell r="AZ1006">
            <v>16359946.110000005</v>
          </cell>
        </row>
        <row r="1007">
          <cell r="Q1007">
            <v>0</v>
          </cell>
          <cell r="S1007">
            <v>0</v>
          </cell>
          <cell r="U1007">
            <v>0</v>
          </cell>
          <cell r="V1007">
            <v>0</v>
          </cell>
          <cell r="W1007">
            <v>0</v>
          </cell>
          <cell r="Y1007">
            <v>0</v>
          </cell>
          <cell r="AA1007">
            <v>0</v>
          </cell>
          <cell r="AJ1007">
            <v>0</v>
          </cell>
          <cell r="AN1007">
            <v>0</v>
          </cell>
          <cell r="AR1007">
            <v>0</v>
          </cell>
          <cell r="AV1007">
            <v>0</v>
          </cell>
          <cell r="AZ1007">
            <v>0</v>
          </cell>
        </row>
        <row r="1008">
          <cell r="Q1008">
            <v>-4608449</v>
          </cell>
          <cell r="S1008">
            <v>-4608449</v>
          </cell>
          <cell r="U1008">
            <v>-4799887</v>
          </cell>
          <cell r="V1008">
            <v>-4799887</v>
          </cell>
          <cell r="W1008">
            <v>-6047751</v>
          </cell>
          <cell r="Y1008">
            <v>-6047751</v>
          </cell>
          <cell r="AA1008">
            <v>-5966059</v>
          </cell>
          <cell r="AJ1008">
            <v>-5675191.291666667</v>
          </cell>
          <cell r="AN1008">
            <v>-4776103</v>
          </cell>
          <cell r="AR1008">
            <v>-4364060.75</v>
          </cell>
          <cell r="AV1008">
            <v>-5406847.541666667</v>
          </cell>
          <cell r="AZ1008">
            <v>-5775281.625</v>
          </cell>
        </row>
        <row r="1009">
          <cell r="Q1009">
            <v>27619177.09</v>
          </cell>
          <cell r="S1009">
            <v>27619177.09</v>
          </cell>
          <cell r="U1009">
            <v>27704976.460000001</v>
          </cell>
          <cell r="V1009">
            <v>27704976.460000001</v>
          </cell>
          <cell r="W1009">
            <v>27781206.809999999</v>
          </cell>
          <cell r="Y1009">
            <v>27781206.809999999</v>
          </cell>
          <cell r="AA1009">
            <v>27865946.239999998</v>
          </cell>
          <cell r="AJ1009">
            <v>27525459.834583338</v>
          </cell>
          <cell r="AN1009">
            <v>27559107.521249998</v>
          </cell>
          <cell r="AR1009">
            <v>27655349.199583333</v>
          </cell>
          <cell r="AV1009">
            <v>27888155.790416669</v>
          </cell>
          <cell r="AZ1009">
            <v>28953169.518750001</v>
          </cell>
        </row>
        <row r="1010">
          <cell r="Q1010">
            <v>-20782555</v>
          </cell>
          <cell r="S1010">
            <v>-20782555</v>
          </cell>
          <cell r="U1010">
            <v>-20782555</v>
          </cell>
          <cell r="V1010">
            <v>-20782555</v>
          </cell>
          <cell r="W1010">
            <v>-20782555</v>
          </cell>
          <cell r="Y1010">
            <v>-20782555</v>
          </cell>
          <cell r="AA1010">
            <v>-20782555</v>
          </cell>
          <cell r="AJ1010">
            <v>-20782555</v>
          </cell>
          <cell r="AN1010">
            <v>-20782555</v>
          </cell>
          <cell r="AR1010">
            <v>-20782555</v>
          </cell>
          <cell r="AV1010">
            <v>-20782555</v>
          </cell>
          <cell r="AZ1010">
            <v>-20782555</v>
          </cell>
        </row>
        <row r="1011">
          <cell r="Q1011">
            <v>20782555</v>
          </cell>
          <cell r="S1011">
            <v>20782555</v>
          </cell>
          <cell r="U1011">
            <v>20782555</v>
          </cell>
          <cell r="V1011">
            <v>20782555</v>
          </cell>
          <cell r="W1011">
            <v>20782555</v>
          </cell>
          <cell r="Y1011">
            <v>20782555</v>
          </cell>
          <cell r="AA1011">
            <v>20782555</v>
          </cell>
          <cell r="AJ1011">
            <v>20782555</v>
          </cell>
          <cell r="AN1011">
            <v>20782555</v>
          </cell>
          <cell r="AR1011">
            <v>20782555</v>
          </cell>
          <cell r="AV1011">
            <v>20782555</v>
          </cell>
          <cell r="AZ1011">
            <v>20782555</v>
          </cell>
        </row>
        <row r="1012">
          <cell r="Q1012">
            <v>119514654</v>
          </cell>
          <cell r="S1012">
            <v>177542047.13</v>
          </cell>
          <cell r="U1012">
            <v>192559011.84999999</v>
          </cell>
          <cell r="V1012">
            <v>181303067.56</v>
          </cell>
          <cell r="W1012">
            <v>181545494.40000001</v>
          </cell>
          <cell r="Y1012">
            <v>181235804.25</v>
          </cell>
          <cell r="AA1012">
            <v>181235804.25999999</v>
          </cell>
          <cell r="AJ1012">
            <v>-21838831.18041667</v>
          </cell>
          <cell r="AN1012">
            <v>31565161.664583329</v>
          </cell>
          <cell r="AR1012">
            <v>123916975.46208334</v>
          </cell>
          <cell r="AV1012">
            <v>188856111.81833336</v>
          </cell>
          <cell r="AZ1012">
            <v>225871490.92458335</v>
          </cell>
        </row>
        <row r="1013">
          <cell r="Q1013">
            <v>-7225932</v>
          </cell>
          <cell r="S1013">
            <v>-15852435.24</v>
          </cell>
          <cell r="U1013">
            <v>-24867336.440000001</v>
          </cell>
          <cell r="V1013">
            <v>-26846172.100000001</v>
          </cell>
          <cell r="W1013">
            <v>-29396199.109999999</v>
          </cell>
          <cell r="Y1013">
            <v>-56529387.890000001</v>
          </cell>
          <cell r="AA1013">
            <v>-82377328.109999999</v>
          </cell>
          <cell r="AJ1013">
            <v>-19981691.94458333</v>
          </cell>
          <cell r="AN1013">
            <v>-16073177.287500001</v>
          </cell>
          <cell r="AR1013">
            <v>-18659430.854583334</v>
          </cell>
          <cell r="AV1013">
            <v>-50022192.499583334</v>
          </cell>
          <cell r="AZ1013">
            <v>-100630824.56541668</v>
          </cell>
        </row>
        <row r="1014">
          <cell r="Q1014">
            <v>0</v>
          </cell>
          <cell r="S1014">
            <v>0</v>
          </cell>
          <cell r="U1014">
            <v>0</v>
          </cell>
          <cell r="V1014">
            <v>0</v>
          </cell>
          <cell r="W1014">
            <v>0</v>
          </cell>
          <cell r="Y1014">
            <v>0</v>
          </cell>
          <cell r="AA1014">
            <v>0</v>
          </cell>
          <cell r="AJ1014">
            <v>0</v>
          </cell>
          <cell r="AN1014">
            <v>0</v>
          </cell>
          <cell r="AR1014">
            <v>0</v>
          </cell>
          <cell r="AV1014">
            <v>0</v>
          </cell>
          <cell r="AZ1014">
            <v>0</v>
          </cell>
        </row>
        <row r="1015">
          <cell r="Q1015">
            <v>0</v>
          </cell>
          <cell r="S1015">
            <v>0</v>
          </cell>
          <cell r="U1015">
            <v>0</v>
          </cell>
          <cell r="V1015">
            <v>0</v>
          </cell>
          <cell r="W1015">
            <v>0</v>
          </cell>
          <cell r="Y1015">
            <v>0</v>
          </cell>
          <cell r="AA1015">
            <v>0</v>
          </cell>
          <cell r="AJ1015">
            <v>0</v>
          </cell>
          <cell r="AN1015">
            <v>0</v>
          </cell>
          <cell r="AR1015">
            <v>0</v>
          </cell>
          <cell r="AV1015">
            <v>0</v>
          </cell>
          <cell r="AZ1015">
            <v>0</v>
          </cell>
        </row>
        <row r="1016">
          <cell r="Q1016">
            <v>0</v>
          </cell>
          <cell r="S1016">
            <v>0</v>
          </cell>
          <cell r="U1016">
            <v>0</v>
          </cell>
          <cell r="V1016">
            <v>0</v>
          </cell>
          <cell r="W1016">
            <v>0</v>
          </cell>
          <cell r="Y1016">
            <v>0</v>
          </cell>
          <cell r="AA1016">
            <v>0</v>
          </cell>
          <cell r="AJ1016">
            <v>0</v>
          </cell>
          <cell r="AN1016">
            <v>0</v>
          </cell>
          <cell r="AR1016">
            <v>0</v>
          </cell>
          <cell r="AV1016">
            <v>0</v>
          </cell>
          <cell r="AZ1016">
            <v>0</v>
          </cell>
        </row>
        <row r="1017">
          <cell r="Q1017">
            <v>-13859690</v>
          </cell>
          <cell r="S1017">
            <v>-13859690</v>
          </cell>
          <cell r="U1017">
            <v>-13859690</v>
          </cell>
          <cell r="V1017">
            <v>-13859690</v>
          </cell>
          <cell r="W1017">
            <v>-13859690</v>
          </cell>
          <cell r="Y1017">
            <v>-13859690</v>
          </cell>
          <cell r="AA1017">
            <v>-13859690</v>
          </cell>
          <cell r="AJ1017">
            <v>-13859690</v>
          </cell>
          <cell r="AN1017">
            <v>-13859690</v>
          </cell>
          <cell r="AR1017">
            <v>-13859690</v>
          </cell>
          <cell r="AV1017">
            <v>-13859690</v>
          </cell>
          <cell r="AZ1017">
            <v>-13859690</v>
          </cell>
        </row>
        <row r="1018">
          <cell r="Q1018">
            <v>1156163</v>
          </cell>
          <cell r="S1018">
            <v>1233155</v>
          </cell>
          <cell r="U1018">
            <v>1310147</v>
          </cell>
          <cell r="V1018">
            <v>1348643</v>
          </cell>
          <cell r="W1018">
            <v>1387139</v>
          </cell>
          <cell r="Y1018">
            <v>1464131</v>
          </cell>
          <cell r="AA1018">
            <v>1541123</v>
          </cell>
          <cell r="AJ1018">
            <v>925187</v>
          </cell>
          <cell r="AN1018">
            <v>1079171</v>
          </cell>
          <cell r="AR1018">
            <v>1233155</v>
          </cell>
          <cell r="AV1018">
            <v>1387139</v>
          </cell>
          <cell r="AZ1018">
            <v>1541123</v>
          </cell>
        </row>
        <row r="1019">
          <cell r="Q1019">
            <v>20210214</v>
          </cell>
          <cell r="S1019">
            <v>20082704</v>
          </cell>
          <cell r="U1019">
            <v>19955194</v>
          </cell>
          <cell r="V1019">
            <v>19891439</v>
          </cell>
          <cell r="W1019">
            <v>19827684</v>
          </cell>
          <cell r="Y1019">
            <v>19700174</v>
          </cell>
          <cell r="AA1019">
            <v>19572664</v>
          </cell>
          <cell r="AJ1019">
            <v>20592744</v>
          </cell>
          <cell r="AN1019">
            <v>20337724</v>
          </cell>
          <cell r="AR1019">
            <v>20082704</v>
          </cell>
          <cell r="AV1019">
            <v>19827684</v>
          </cell>
          <cell r="AZ1019">
            <v>19572664</v>
          </cell>
        </row>
        <row r="1020">
          <cell r="Q1020">
            <v>416406</v>
          </cell>
          <cell r="S1020">
            <v>416406</v>
          </cell>
          <cell r="U1020">
            <v>416406</v>
          </cell>
          <cell r="V1020">
            <v>416406</v>
          </cell>
          <cell r="W1020">
            <v>416406</v>
          </cell>
          <cell r="Y1020">
            <v>416406</v>
          </cell>
          <cell r="AA1020">
            <v>416406</v>
          </cell>
          <cell r="AJ1020">
            <v>416406</v>
          </cell>
          <cell r="AN1020">
            <v>416406</v>
          </cell>
          <cell r="AR1020">
            <v>416406</v>
          </cell>
          <cell r="AV1020">
            <v>416406</v>
          </cell>
          <cell r="AZ1020">
            <v>416406</v>
          </cell>
        </row>
        <row r="1021">
          <cell r="Q1021">
            <v>-31686</v>
          </cell>
          <cell r="S1021">
            <v>-33996</v>
          </cell>
          <cell r="U1021">
            <v>-36306</v>
          </cell>
          <cell r="V1021">
            <v>-37461</v>
          </cell>
          <cell r="W1021">
            <v>-38616</v>
          </cell>
          <cell r="Y1021">
            <v>-40926</v>
          </cell>
          <cell r="AA1021">
            <v>-43236</v>
          </cell>
          <cell r="AJ1021">
            <v>-24756</v>
          </cell>
          <cell r="AN1021">
            <v>-29376</v>
          </cell>
          <cell r="AR1021">
            <v>-33996</v>
          </cell>
          <cell r="AV1021">
            <v>-38616</v>
          </cell>
          <cell r="AZ1021">
            <v>-43236</v>
          </cell>
        </row>
        <row r="1022">
          <cell r="Q1022">
            <v>212438217</v>
          </cell>
          <cell r="S1022">
            <v>211710625.5</v>
          </cell>
          <cell r="U1022">
            <v>210826148</v>
          </cell>
          <cell r="V1022">
            <v>210423130.75</v>
          </cell>
          <cell r="W1022">
            <v>215611769.5</v>
          </cell>
          <cell r="Y1022">
            <v>214805735</v>
          </cell>
          <cell r="AA1022">
            <v>213999700.5</v>
          </cell>
          <cell r="AJ1022">
            <v>3770255.6108333319</v>
          </cell>
          <cell r="AN1022">
            <v>78646703.640833333</v>
          </cell>
          <cell r="AR1022">
            <v>151595914.41083333</v>
          </cell>
          <cell r="AV1022">
            <v>211643472.70833334</v>
          </cell>
          <cell r="AZ1022">
            <v>200323547.51166666</v>
          </cell>
        </row>
        <row r="1023">
          <cell r="Q1023">
            <v>-74353376.010000005</v>
          </cell>
          <cell r="S1023">
            <v>-74098718.989999995</v>
          </cell>
          <cell r="U1023">
            <v>-73789151.870000005</v>
          </cell>
          <cell r="V1023">
            <v>-73648095.829999998</v>
          </cell>
          <cell r="W1023">
            <v>-75464120.290000007</v>
          </cell>
          <cell r="Y1023">
            <v>-75182008.209999993</v>
          </cell>
          <cell r="AA1023">
            <v>-74899896.129999995</v>
          </cell>
          <cell r="AJ1023">
            <v>-1319589.4854166668</v>
          </cell>
          <cell r="AN1023">
            <v>-27526346.314583335</v>
          </cell>
          <cell r="AR1023">
            <v>-53058570.285000004</v>
          </cell>
          <cell r="AV1023">
            <v>-74075215.957499996</v>
          </cell>
          <cell r="AZ1023">
            <v>-70113242.11833334</v>
          </cell>
        </row>
        <row r="1024">
          <cell r="Q1024">
            <v>9984295</v>
          </cell>
          <cell r="S1024">
            <v>9741843.8399999999</v>
          </cell>
          <cell r="U1024">
            <v>9499392.6799999997</v>
          </cell>
          <cell r="V1024">
            <v>9378167.0999999996</v>
          </cell>
          <cell r="W1024">
            <v>9256941.5199999996</v>
          </cell>
          <cell r="Y1024">
            <v>9014490.3599999994</v>
          </cell>
          <cell r="AA1024">
            <v>8772039.1999999993</v>
          </cell>
          <cell r="AJ1024">
            <v>10398111.648333333</v>
          </cell>
          <cell r="AN1024">
            <v>10032114.375000002</v>
          </cell>
          <cell r="AR1024">
            <v>9655581.2216666676</v>
          </cell>
          <cell r="AV1024">
            <v>9283535.6850000005</v>
          </cell>
          <cell r="AZ1024">
            <v>9019028.7916666642</v>
          </cell>
        </row>
        <row r="1025">
          <cell r="Q1025">
            <v>-3494503.35</v>
          </cell>
          <cell r="S1025">
            <v>-3409645.45</v>
          </cell>
          <cell r="U1025">
            <v>-3324787.55</v>
          </cell>
          <cell r="V1025">
            <v>-3282358.6</v>
          </cell>
          <cell r="W1025">
            <v>-3239929.65</v>
          </cell>
          <cell r="Y1025">
            <v>-3155071.75</v>
          </cell>
          <cell r="AA1025">
            <v>-3070213.85</v>
          </cell>
          <cell r="AJ1025">
            <v>-3639339.105833333</v>
          </cell>
          <cell r="AN1025">
            <v>-3511240.0924999998</v>
          </cell>
          <cell r="AR1025">
            <v>-3379453.519166667</v>
          </cell>
          <cell r="AV1025">
            <v>-3249237.6020833333</v>
          </cell>
          <cell r="AZ1025">
            <v>-3156660.1520833336</v>
          </cell>
        </row>
        <row r="1026">
          <cell r="Q1026">
            <v>-1282000</v>
          </cell>
          <cell r="S1026">
            <v>-1281500</v>
          </cell>
          <cell r="U1026">
            <v>-1188666.67</v>
          </cell>
          <cell r="V1026">
            <v>-1165333.3400000001</v>
          </cell>
          <cell r="W1026">
            <v>-3085000.01</v>
          </cell>
          <cell r="Y1026">
            <v>-3038333.35</v>
          </cell>
          <cell r="AA1026">
            <v>-2991666.69</v>
          </cell>
          <cell r="AJ1026">
            <v>-6372902.7683333345</v>
          </cell>
          <cell r="AN1026">
            <v>-4501999.9929166669</v>
          </cell>
          <cell r="AR1026">
            <v>-3068125.0029166662</v>
          </cell>
          <cell r="AV1026">
            <v>-2238583.3433333333</v>
          </cell>
          <cell r="AZ1026">
            <v>-3042041.6787499995</v>
          </cell>
        </row>
        <row r="1027">
          <cell r="Q1027">
            <v>-96250</v>
          </cell>
          <cell r="S1027">
            <v>-96425</v>
          </cell>
          <cell r="U1027">
            <v>-128916.67</v>
          </cell>
          <cell r="V1027">
            <v>-130841.67</v>
          </cell>
          <cell r="W1027">
            <v>547283.32999999996</v>
          </cell>
          <cell r="Y1027">
            <v>543433.32999999996</v>
          </cell>
          <cell r="AA1027">
            <v>539583.32999999996</v>
          </cell>
          <cell r="AJ1027">
            <v>1215282.658333333</v>
          </cell>
          <cell r="AN1027">
            <v>739666.68374999997</v>
          </cell>
          <cell r="AR1027">
            <v>403204.87041666667</v>
          </cell>
          <cell r="AV1027">
            <v>255290.97</v>
          </cell>
          <cell r="AZ1027">
            <v>627457.63666666672</v>
          </cell>
        </row>
        <row r="1028">
          <cell r="Q1028">
            <v>-572523</v>
          </cell>
          <cell r="S1028">
            <v>-572523</v>
          </cell>
          <cell r="U1028">
            <v>0</v>
          </cell>
          <cell r="V1028">
            <v>0</v>
          </cell>
          <cell r="W1028">
            <v>0</v>
          </cell>
          <cell r="Y1028">
            <v>0</v>
          </cell>
          <cell r="AA1028">
            <v>0</v>
          </cell>
          <cell r="AJ1028">
            <v>-6588.125</v>
          </cell>
          <cell r="AN1028">
            <v>-152157.125</v>
          </cell>
          <cell r="AR1028">
            <v>-268242.375</v>
          </cell>
          <cell r="AV1028">
            <v>-119275.625</v>
          </cell>
          <cell r="AZ1028">
            <v>0</v>
          </cell>
        </row>
        <row r="1029">
          <cell r="AR1029">
            <v>0</v>
          </cell>
          <cell r="AV1029">
            <v>-5912398.0629166663</v>
          </cell>
          <cell r="AZ1029">
            <v>-18652449.327500001</v>
          </cell>
        </row>
        <row r="1030">
          <cell r="Q1030">
            <v>0</v>
          </cell>
          <cell r="S1030">
            <v>0</v>
          </cell>
          <cell r="U1030">
            <v>0</v>
          </cell>
          <cell r="V1030">
            <v>0</v>
          </cell>
          <cell r="W1030">
            <v>0</v>
          </cell>
          <cell r="Y1030">
            <v>0</v>
          </cell>
          <cell r="AA1030">
            <v>0</v>
          </cell>
          <cell r="AJ1030">
            <v>0</v>
          </cell>
          <cell r="AN1030">
            <v>0</v>
          </cell>
          <cell r="AR1030">
            <v>0</v>
          </cell>
          <cell r="AV1030">
            <v>0</v>
          </cell>
          <cell r="AZ1030">
            <v>0</v>
          </cell>
        </row>
        <row r="1031">
          <cell r="Q1031">
            <v>-25000000</v>
          </cell>
          <cell r="S1031">
            <v>-25000000</v>
          </cell>
          <cell r="U1031">
            <v>-25000000</v>
          </cell>
          <cell r="V1031">
            <v>-25000000</v>
          </cell>
          <cell r="W1031">
            <v>-25000000</v>
          </cell>
          <cell r="Y1031">
            <v>-25000000</v>
          </cell>
          <cell r="AA1031">
            <v>-25000000</v>
          </cell>
          <cell r="AJ1031">
            <v>-25000000</v>
          </cell>
          <cell r="AN1031">
            <v>-25000000</v>
          </cell>
          <cell r="AR1031">
            <v>-25000000</v>
          </cell>
          <cell r="AV1031">
            <v>-25000000</v>
          </cell>
          <cell r="AZ1031">
            <v>-25000000</v>
          </cell>
        </row>
        <row r="1032">
          <cell r="Q1032">
            <v>0</v>
          </cell>
          <cell r="S1032">
            <v>0</v>
          </cell>
          <cell r="U1032">
            <v>0</v>
          </cell>
          <cell r="V1032">
            <v>0</v>
          </cell>
          <cell r="W1032">
            <v>0</v>
          </cell>
          <cell r="Y1032">
            <v>0</v>
          </cell>
          <cell r="AA1032">
            <v>0</v>
          </cell>
          <cell r="AJ1032">
            <v>-2187500</v>
          </cell>
          <cell r="AN1032">
            <v>-1020833.3333333334</v>
          </cell>
          <cell r="AR1032">
            <v>0</v>
          </cell>
          <cell r="AV1032">
            <v>0</v>
          </cell>
          <cell r="AZ1032">
            <v>0</v>
          </cell>
        </row>
        <row r="1033">
          <cell r="Q1033">
            <v>-3000000</v>
          </cell>
          <cell r="S1033">
            <v>-3000000</v>
          </cell>
          <cell r="U1033">
            <v>-3000000</v>
          </cell>
          <cell r="V1033">
            <v>-3000000</v>
          </cell>
          <cell r="W1033">
            <v>-3000000</v>
          </cell>
          <cell r="Y1033">
            <v>-3000000</v>
          </cell>
          <cell r="AA1033">
            <v>-3000000</v>
          </cell>
          <cell r="AJ1033">
            <v>-3000000</v>
          </cell>
          <cell r="AN1033">
            <v>-3000000</v>
          </cell>
          <cell r="AR1033">
            <v>-3000000</v>
          </cell>
          <cell r="AV1033">
            <v>-3000000</v>
          </cell>
          <cell r="AZ1033">
            <v>-3000000</v>
          </cell>
        </row>
        <row r="1034">
          <cell r="Q1034">
            <v>0</v>
          </cell>
          <cell r="S1034">
            <v>0</v>
          </cell>
          <cell r="U1034">
            <v>0</v>
          </cell>
          <cell r="V1034">
            <v>0</v>
          </cell>
          <cell r="W1034">
            <v>0</v>
          </cell>
          <cell r="Y1034">
            <v>0</v>
          </cell>
          <cell r="AA1034">
            <v>0</v>
          </cell>
          <cell r="AJ1034">
            <v>-625000</v>
          </cell>
          <cell r="AN1034">
            <v>-291666.66666666669</v>
          </cell>
          <cell r="AR1034">
            <v>0</v>
          </cell>
          <cell r="AV1034">
            <v>0</v>
          </cell>
          <cell r="AZ1034">
            <v>0</v>
          </cell>
        </row>
        <row r="1035">
          <cell r="Q1035">
            <v>0</v>
          </cell>
          <cell r="S1035">
            <v>0</v>
          </cell>
          <cell r="U1035">
            <v>0</v>
          </cell>
          <cell r="V1035">
            <v>0</v>
          </cell>
          <cell r="W1035">
            <v>0</v>
          </cell>
          <cell r="Y1035">
            <v>0</v>
          </cell>
          <cell r="AA1035">
            <v>0</v>
          </cell>
          <cell r="AJ1035">
            <v>0</v>
          </cell>
          <cell r="AN1035">
            <v>0</v>
          </cell>
          <cell r="AR1035">
            <v>0</v>
          </cell>
          <cell r="AV1035">
            <v>0</v>
          </cell>
          <cell r="AZ1035">
            <v>0</v>
          </cell>
        </row>
        <row r="1036">
          <cell r="Q1036">
            <v>0</v>
          </cell>
          <cell r="S1036">
            <v>0</v>
          </cell>
          <cell r="U1036">
            <v>0</v>
          </cell>
          <cell r="V1036">
            <v>0</v>
          </cell>
          <cell r="W1036">
            <v>0</v>
          </cell>
          <cell r="Y1036">
            <v>0</v>
          </cell>
          <cell r="AA1036">
            <v>0</v>
          </cell>
          <cell r="AJ1036">
            <v>0</v>
          </cell>
          <cell r="AN1036">
            <v>0</v>
          </cell>
          <cell r="AR1036">
            <v>0</v>
          </cell>
          <cell r="AV1036">
            <v>0</v>
          </cell>
          <cell r="AZ1036">
            <v>0</v>
          </cell>
        </row>
        <row r="1037">
          <cell r="Q1037">
            <v>-10000000</v>
          </cell>
          <cell r="S1037">
            <v>-10000000</v>
          </cell>
          <cell r="U1037">
            <v>-10000000</v>
          </cell>
          <cell r="V1037">
            <v>-10000000</v>
          </cell>
          <cell r="W1037">
            <v>-10000000</v>
          </cell>
          <cell r="Y1037">
            <v>-10000000</v>
          </cell>
          <cell r="AA1037">
            <v>-10000000</v>
          </cell>
          <cell r="AJ1037">
            <v>-10000000</v>
          </cell>
          <cell r="AN1037">
            <v>-10000000</v>
          </cell>
          <cell r="AR1037">
            <v>-10000000</v>
          </cell>
          <cell r="AV1037">
            <v>-10000000</v>
          </cell>
          <cell r="AZ1037">
            <v>-10000000</v>
          </cell>
        </row>
        <row r="1038">
          <cell r="Q1038">
            <v>0</v>
          </cell>
          <cell r="S1038">
            <v>0</v>
          </cell>
          <cell r="U1038">
            <v>0</v>
          </cell>
          <cell r="V1038">
            <v>0</v>
          </cell>
          <cell r="W1038">
            <v>0</v>
          </cell>
          <cell r="Y1038">
            <v>0</v>
          </cell>
          <cell r="AA1038">
            <v>0</v>
          </cell>
          <cell r="AJ1038">
            <v>0</v>
          </cell>
          <cell r="AN1038">
            <v>0</v>
          </cell>
          <cell r="AR1038">
            <v>0</v>
          </cell>
          <cell r="AV1038">
            <v>0</v>
          </cell>
          <cell r="AZ1038">
            <v>0</v>
          </cell>
        </row>
        <row r="1039">
          <cell r="Q1039">
            <v>0</v>
          </cell>
          <cell r="S1039">
            <v>0</v>
          </cell>
          <cell r="U1039">
            <v>0</v>
          </cell>
          <cell r="V1039">
            <v>0</v>
          </cell>
          <cell r="W1039">
            <v>0</v>
          </cell>
          <cell r="Y1039">
            <v>0</v>
          </cell>
          <cell r="AA1039">
            <v>0</v>
          </cell>
          <cell r="AJ1039">
            <v>0</v>
          </cell>
          <cell r="AN1039">
            <v>0</v>
          </cell>
          <cell r="AR1039">
            <v>0</v>
          </cell>
          <cell r="AV1039">
            <v>0</v>
          </cell>
          <cell r="AZ1039">
            <v>0</v>
          </cell>
        </row>
        <row r="1040">
          <cell r="Q1040">
            <v>0</v>
          </cell>
          <cell r="S1040">
            <v>0</v>
          </cell>
          <cell r="U1040">
            <v>0</v>
          </cell>
          <cell r="V1040">
            <v>0</v>
          </cell>
          <cell r="W1040">
            <v>0</v>
          </cell>
          <cell r="Y1040">
            <v>0</v>
          </cell>
          <cell r="AA1040">
            <v>0</v>
          </cell>
          <cell r="AJ1040">
            <v>0</v>
          </cell>
          <cell r="AN1040">
            <v>0</v>
          </cell>
          <cell r="AR1040">
            <v>0</v>
          </cell>
          <cell r="AV1040">
            <v>0</v>
          </cell>
          <cell r="AZ1040">
            <v>0</v>
          </cell>
        </row>
        <row r="1041">
          <cell r="Q1041">
            <v>0</v>
          </cell>
          <cell r="S1041">
            <v>0</v>
          </cell>
          <cell r="U1041">
            <v>0</v>
          </cell>
          <cell r="V1041">
            <v>0</v>
          </cell>
          <cell r="W1041">
            <v>0</v>
          </cell>
          <cell r="Y1041">
            <v>0</v>
          </cell>
          <cell r="AA1041">
            <v>0</v>
          </cell>
          <cell r="AJ1041">
            <v>0</v>
          </cell>
          <cell r="AN1041">
            <v>0</v>
          </cell>
          <cell r="AR1041">
            <v>0</v>
          </cell>
          <cell r="AV1041">
            <v>0</v>
          </cell>
          <cell r="AZ1041">
            <v>0</v>
          </cell>
        </row>
        <row r="1042">
          <cell r="Q1042">
            <v>0</v>
          </cell>
          <cell r="S1042">
            <v>0</v>
          </cell>
          <cell r="U1042">
            <v>0</v>
          </cell>
          <cell r="V1042">
            <v>0</v>
          </cell>
          <cell r="W1042">
            <v>0</v>
          </cell>
          <cell r="Y1042">
            <v>0</v>
          </cell>
          <cell r="AA1042">
            <v>0</v>
          </cell>
          <cell r="AJ1042">
            <v>0</v>
          </cell>
          <cell r="AN1042">
            <v>0</v>
          </cell>
          <cell r="AR1042">
            <v>0</v>
          </cell>
          <cell r="AV1042">
            <v>0</v>
          </cell>
          <cell r="AZ1042">
            <v>0</v>
          </cell>
        </row>
        <row r="1043">
          <cell r="Q1043">
            <v>-7000000</v>
          </cell>
          <cell r="S1043">
            <v>-7000000</v>
          </cell>
          <cell r="U1043">
            <v>-7000000</v>
          </cell>
          <cell r="V1043">
            <v>-7000000</v>
          </cell>
          <cell r="W1043">
            <v>-7000000</v>
          </cell>
          <cell r="Y1043">
            <v>-7000000</v>
          </cell>
          <cell r="AA1043">
            <v>-7000000</v>
          </cell>
          <cell r="AJ1043">
            <v>-7000000</v>
          </cell>
          <cell r="AN1043">
            <v>-7000000</v>
          </cell>
          <cell r="AR1043">
            <v>-7000000</v>
          </cell>
          <cell r="AV1043">
            <v>-7000000</v>
          </cell>
          <cell r="AZ1043">
            <v>-7000000</v>
          </cell>
        </row>
        <row r="1044">
          <cell r="Q1044">
            <v>-10000000</v>
          </cell>
          <cell r="S1044">
            <v>-10000000</v>
          </cell>
          <cell r="U1044">
            <v>-10000000</v>
          </cell>
          <cell r="V1044">
            <v>-10000000</v>
          </cell>
          <cell r="W1044">
            <v>-10000000</v>
          </cell>
          <cell r="Y1044">
            <v>-10000000</v>
          </cell>
          <cell r="AA1044">
            <v>-10000000</v>
          </cell>
          <cell r="AJ1044">
            <v>-10000000</v>
          </cell>
          <cell r="AN1044">
            <v>-10000000</v>
          </cell>
          <cell r="AR1044">
            <v>-10000000</v>
          </cell>
          <cell r="AV1044">
            <v>-10000000</v>
          </cell>
          <cell r="AZ1044">
            <v>-10000000</v>
          </cell>
        </row>
        <row r="1045">
          <cell r="Q1045">
            <v>-2000000</v>
          </cell>
          <cell r="S1045">
            <v>-2000000</v>
          </cell>
          <cell r="U1045">
            <v>-2000000</v>
          </cell>
          <cell r="V1045">
            <v>-2000000</v>
          </cell>
          <cell r="W1045">
            <v>-2000000</v>
          </cell>
          <cell r="Y1045">
            <v>-2000000</v>
          </cell>
          <cell r="AA1045">
            <v>-2000000</v>
          </cell>
          <cell r="AJ1045">
            <v>-2000000</v>
          </cell>
          <cell r="AN1045">
            <v>-2000000</v>
          </cell>
          <cell r="AR1045">
            <v>-2000000</v>
          </cell>
          <cell r="AV1045">
            <v>-2000000</v>
          </cell>
          <cell r="AZ1045">
            <v>-2000000</v>
          </cell>
        </row>
        <row r="1046">
          <cell r="Q1046">
            <v>-3000000</v>
          </cell>
          <cell r="S1046">
            <v>-3000000</v>
          </cell>
          <cell r="U1046">
            <v>-3000000</v>
          </cell>
          <cell r="V1046">
            <v>-3000000</v>
          </cell>
          <cell r="W1046">
            <v>-3000000</v>
          </cell>
          <cell r="Y1046">
            <v>-3000000</v>
          </cell>
          <cell r="AA1046">
            <v>-3000000</v>
          </cell>
          <cell r="AJ1046">
            <v>-3000000</v>
          </cell>
          <cell r="AN1046">
            <v>-3000000</v>
          </cell>
          <cell r="AR1046">
            <v>-3000000</v>
          </cell>
          <cell r="AV1046">
            <v>-2875000</v>
          </cell>
          <cell r="AZ1046">
            <v>-1875000</v>
          </cell>
        </row>
        <row r="1047">
          <cell r="Q1047">
            <v>-5000000</v>
          </cell>
          <cell r="S1047">
            <v>-5000000</v>
          </cell>
          <cell r="U1047">
            <v>-5000000</v>
          </cell>
          <cell r="V1047">
            <v>-5000000</v>
          </cell>
          <cell r="W1047">
            <v>-5000000</v>
          </cell>
          <cell r="Y1047">
            <v>-5000000</v>
          </cell>
          <cell r="AA1047">
            <v>-5000000</v>
          </cell>
          <cell r="AJ1047">
            <v>-5000000</v>
          </cell>
          <cell r="AN1047">
            <v>-5000000</v>
          </cell>
          <cell r="AR1047">
            <v>-5000000</v>
          </cell>
          <cell r="AV1047">
            <v>-4791666.666666667</v>
          </cell>
          <cell r="AZ1047">
            <v>-3125000</v>
          </cell>
        </row>
        <row r="1048">
          <cell r="Q1048">
            <v>-15000000</v>
          </cell>
          <cell r="S1048">
            <v>-15000000</v>
          </cell>
          <cell r="U1048">
            <v>-15000000</v>
          </cell>
          <cell r="V1048">
            <v>-15000000</v>
          </cell>
          <cell r="W1048">
            <v>-15000000</v>
          </cell>
          <cell r="Y1048">
            <v>-15000000</v>
          </cell>
          <cell r="AA1048">
            <v>-15000000</v>
          </cell>
          <cell r="AJ1048">
            <v>-15000000</v>
          </cell>
          <cell r="AN1048">
            <v>-15000000</v>
          </cell>
          <cell r="AR1048">
            <v>-15000000</v>
          </cell>
          <cell r="AV1048">
            <v>-15000000</v>
          </cell>
          <cell r="AZ1048">
            <v>-15000000</v>
          </cell>
        </row>
        <row r="1049">
          <cell r="Q1049">
            <v>0</v>
          </cell>
          <cell r="S1049">
            <v>0</v>
          </cell>
          <cell r="U1049">
            <v>0</v>
          </cell>
          <cell r="V1049">
            <v>0</v>
          </cell>
          <cell r="W1049">
            <v>0</v>
          </cell>
          <cell r="Y1049">
            <v>0</v>
          </cell>
          <cell r="AA1049">
            <v>0</v>
          </cell>
          <cell r="AJ1049">
            <v>0</v>
          </cell>
          <cell r="AN1049">
            <v>0</v>
          </cell>
          <cell r="AR1049">
            <v>0</v>
          </cell>
          <cell r="AV1049">
            <v>0</v>
          </cell>
          <cell r="AZ1049">
            <v>0</v>
          </cell>
        </row>
        <row r="1050">
          <cell r="Q1050">
            <v>-2000000</v>
          </cell>
          <cell r="S1050">
            <v>-2000000</v>
          </cell>
          <cell r="U1050">
            <v>-2000000</v>
          </cell>
          <cell r="V1050">
            <v>-2000000</v>
          </cell>
          <cell r="W1050">
            <v>-2000000</v>
          </cell>
          <cell r="Y1050">
            <v>-2000000</v>
          </cell>
          <cell r="AA1050">
            <v>-2000000</v>
          </cell>
          <cell r="AJ1050">
            <v>-2000000</v>
          </cell>
          <cell r="AN1050">
            <v>-2000000</v>
          </cell>
          <cell r="AR1050">
            <v>-2000000</v>
          </cell>
          <cell r="AV1050">
            <v>-2000000</v>
          </cell>
          <cell r="AZ1050">
            <v>-2000000</v>
          </cell>
        </row>
        <row r="1051">
          <cell r="Q1051">
            <v>0</v>
          </cell>
          <cell r="S1051">
            <v>0</v>
          </cell>
          <cell r="U1051">
            <v>0</v>
          </cell>
          <cell r="V1051">
            <v>0</v>
          </cell>
          <cell r="W1051">
            <v>0</v>
          </cell>
          <cell r="Y1051">
            <v>0</v>
          </cell>
          <cell r="AA1051">
            <v>0</v>
          </cell>
          <cell r="AJ1051">
            <v>0</v>
          </cell>
          <cell r="AN1051">
            <v>0</v>
          </cell>
          <cell r="AR1051">
            <v>0</v>
          </cell>
          <cell r="AV1051">
            <v>0</v>
          </cell>
          <cell r="AZ1051">
            <v>0</v>
          </cell>
        </row>
        <row r="1052">
          <cell r="Q1052">
            <v>0</v>
          </cell>
          <cell r="S1052">
            <v>0</v>
          </cell>
          <cell r="U1052">
            <v>0</v>
          </cell>
          <cell r="V1052">
            <v>0</v>
          </cell>
          <cell r="W1052">
            <v>0</v>
          </cell>
          <cell r="Y1052">
            <v>0</v>
          </cell>
          <cell r="AA1052">
            <v>0</v>
          </cell>
          <cell r="AJ1052">
            <v>0</v>
          </cell>
          <cell r="AN1052">
            <v>0</v>
          </cell>
          <cell r="AR1052">
            <v>0</v>
          </cell>
          <cell r="AV1052">
            <v>0</v>
          </cell>
          <cell r="AZ1052">
            <v>0</v>
          </cell>
        </row>
        <row r="1053">
          <cell r="Q1053">
            <v>0</v>
          </cell>
          <cell r="S1053">
            <v>0</v>
          </cell>
          <cell r="U1053">
            <v>0</v>
          </cell>
          <cell r="V1053">
            <v>0</v>
          </cell>
          <cell r="W1053">
            <v>0</v>
          </cell>
          <cell r="Y1053">
            <v>0</v>
          </cell>
          <cell r="AA1053">
            <v>0</v>
          </cell>
          <cell r="AJ1053">
            <v>0</v>
          </cell>
          <cell r="AN1053">
            <v>0</v>
          </cell>
          <cell r="AR1053">
            <v>0</v>
          </cell>
          <cell r="AV1053">
            <v>0</v>
          </cell>
          <cell r="AZ1053">
            <v>0</v>
          </cell>
        </row>
        <row r="1054">
          <cell r="Q1054">
            <v>0</v>
          </cell>
          <cell r="S1054">
            <v>0</v>
          </cell>
          <cell r="U1054">
            <v>0</v>
          </cell>
          <cell r="V1054">
            <v>0</v>
          </cell>
          <cell r="W1054">
            <v>0</v>
          </cell>
          <cell r="Y1054">
            <v>0</v>
          </cell>
          <cell r="AA1054">
            <v>0</v>
          </cell>
          <cell r="AJ1054">
            <v>0</v>
          </cell>
          <cell r="AN1054">
            <v>0</v>
          </cell>
          <cell r="AR1054">
            <v>0</v>
          </cell>
          <cell r="AV1054">
            <v>0</v>
          </cell>
          <cell r="AZ1054">
            <v>0</v>
          </cell>
        </row>
        <row r="1055">
          <cell r="Q1055">
            <v>0</v>
          </cell>
          <cell r="S1055">
            <v>0</v>
          </cell>
          <cell r="U1055">
            <v>0</v>
          </cell>
          <cell r="V1055">
            <v>0</v>
          </cell>
          <cell r="W1055">
            <v>0</v>
          </cell>
          <cell r="Y1055">
            <v>0</v>
          </cell>
          <cell r="AA1055">
            <v>0</v>
          </cell>
          <cell r="AJ1055">
            <v>0</v>
          </cell>
          <cell r="AN1055">
            <v>0</v>
          </cell>
          <cell r="AR1055">
            <v>0</v>
          </cell>
          <cell r="AV1055">
            <v>0</v>
          </cell>
          <cell r="AZ1055">
            <v>0</v>
          </cell>
        </row>
        <row r="1056">
          <cell r="Q1056">
            <v>0</v>
          </cell>
          <cell r="S1056">
            <v>0</v>
          </cell>
          <cell r="U1056">
            <v>0</v>
          </cell>
          <cell r="V1056">
            <v>0</v>
          </cell>
          <cell r="W1056">
            <v>0</v>
          </cell>
          <cell r="Y1056">
            <v>0</v>
          </cell>
          <cell r="AA1056">
            <v>0</v>
          </cell>
          <cell r="AJ1056">
            <v>0</v>
          </cell>
          <cell r="AN1056">
            <v>0</v>
          </cell>
          <cell r="AR1056">
            <v>0</v>
          </cell>
          <cell r="AV1056">
            <v>0</v>
          </cell>
          <cell r="AZ1056">
            <v>0</v>
          </cell>
        </row>
        <row r="1057">
          <cell r="Q1057">
            <v>0</v>
          </cell>
          <cell r="S1057">
            <v>0</v>
          </cell>
          <cell r="U1057">
            <v>0</v>
          </cell>
          <cell r="V1057">
            <v>0</v>
          </cell>
          <cell r="W1057">
            <v>0</v>
          </cell>
          <cell r="Y1057">
            <v>0</v>
          </cell>
          <cell r="AA1057">
            <v>0</v>
          </cell>
          <cell r="AJ1057">
            <v>0</v>
          </cell>
          <cell r="AN1057">
            <v>0</v>
          </cell>
          <cell r="AR1057">
            <v>0</v>
          </cell>
          <cell r="AV1057">
            <v>0</v>
          </cell>
          <cell r="AZ1057">
            <v>0</v>
          </cell>
        </row>
        <row r="1058">
          <cell r="Q1058">
            <v>-300000000</v>
          </cell>
          <cell r="S1058">
            <v>-300000000</v>
          </cell>
          <cell r="U1058">
            <v>-300000000</v>
          </cell>
          <cell r="V1058">
            <v>-300000000</v>
          </cell>
          <cell r="W1058">
            <v>-300000000</v>
          </cell>
          <cell r="Y1058">
            <v>-300000000</v>
          </cell>
          <cell r="AA1058">
            <v>-300000000</v>
          </cell>
          <cell r="AJ1058">
            <v>-300000000</v>
          </cell>
          <cell r="AN1058">
            <v>-300000000</v>
          </cell>
          <cell r="AR1058">
            <v>-300000000</v>
          </cell>
          <cell r="AV1058">
            <v>-300000000</v>
          </cell>
          <cell r="AZ1058">
            <v>-300000000</v>
          </cell>
        </row>
        <row r="1059">
          <cell r="Q1059">
            <v>-200000000</v>
          </cell>
          <cell r="S1059">
            <v>-200000000</v>
          </cell>
          <cell r="U1059">
            <v>-200000000</v>
          </cell>
          <cell r="V1059">
            <v>-200000000</v>
          </cell>
          <cell r="W1059">
            <v>-200000000</v>
          </cell>
          <cell r="Y1059">
            <v>-200000000</v>
          </cell>
          <cell r="AA1059">
            <v>-200000000</v>
          </cell>
          <cell r="AJ1059">
            <v>-200000000</v>
          </cell>
          <cell r="AN1059">
            <v>-200000000</v>
          </cell>
          <cell r="AR1059">
            <v>-200000000</v>
          </cell>
          <cell r="AV1059">
            <v>-200000000</v>
          </cell>
          <cell r="AZ1059">
            <v>-200000000</v>
          </cell>
        </row>
        <row r="1060">
          <cell r="Q1060">
            <v>-150000000</v>
          </cell>
          <cell r="S1060">
            <v>-150000000</v>
          </cell>
          <cell r="U1060">
            <v>0</v>
          </cell>
          <cell r="V1060">
            <v>0</v>
          </cell>
          <cell r="W1060">
            <v>0</v>
          </cell>
          <cell r="Y1060">
            <v>0</v>
          </cell>
          <cell r="AA1060">
            <v>0</v>
          </cell>
          <cell r="AJ1060">
            <v>-150000000</v>
          </cell>
          <cell r="AN1060">
            <v>-131250000</v>
          </cell>
          <cell r="AR1060">
            <v>-81250000</v>
          </cell>
          <cell r="AV1060">
            <v>-31250000</v>
          </cell>
          <cell r="AZ1060">
            <v>0</v>
          </cell>
        </row>
        <row r="1061">
          <cell r="Q1061">
            <v>-100000000</v>
          </cell>
          <cell r="S1061">
            <v>-100000000</v>
          </cell>
          <cell r="U1061">
            <v>-100000000</v>
          </cell>
          <cell r="V1061">
            <v>-100000000</v>
          </cell>
          <cell r="W1061">
            <v>-100000000</v>
          </cell>
          <cell r="Y1061">
            <v>-100000000</v>
          </cell>
          <cell r="AA1061">
            <v>-100000000</v>
          </cell>
          <cell r="AJ1061">
            <v>-100000000</v>
          </cell>
          <cell r="AN1061">
            <v>-100000000</v>
          </cell>
          <cell r="AR1061">
            <v>-100000000</v>
          </cell>
          <cell r="AV1061">
            <v>-100000000</v>
          </cell>
          <cell r="AZ1061">
            <v>-100000000</v>
          </cell>
        </row>
        <row r="1062">
          <cell r="Q1062">
            <v>-225000000</v>
          </cell>
          <cell r="S1062">
            <v>-225000000</v>
          </cell>
          <cell r="U1062">
            <v>-225000000</v>
          </cell>
          <cell r="V1062">
            <v>-225000000</v>
          </cell>
          <cell r="W1062">
            <v>-225000000</v>
          </cell>
          <cell r="Y1062">
            <v>-225000000</v>
          </cell>
          <cell r="AA1062">
            <v>-225000000</v>
          </cell>
          <cell r="AJ1062">
            <v>-225000000</v>
          </cell>
          <cell r="AN1062">
            <v>-225000000</v>
          </cell>
          <cell r="AR1062">
            <v>-225000000</v>
          </cell>
          <cell r="AV1062">
            <v>-225000000</v>
          </cell>
          <cell r="AZ1062">
            <v>-178125000</v>
          </cell>
        </row>
        <row r="1063">
          <cell r="Q1063">
            <v>0</v>
          </cell>
          <cell r="S1063">
            <v>0</v>
          </cell>
          <cell r="U1063">
            <v>0</v>
          </cell>
          <cell r="V1063">
            <v>0</v>
          </cell>
          <cell r="W1063">
            <v>0</v>
          </cell>
          <cell r="Y1063">
            <v>0</v>
          </cell>
          <cell r="AA1063">
            <v>0</v>
          </cell>
          <cell r="AJ1063">
            <v>-17708333.333333332</v>
          </cell>
          <cell r="AN1063">
            <v>-9375000</v>
          </cell>
          <cell r="AR1063">
            <v>-1041666.6666666666</v>
          </cell>
          <cell r="AV1063">
            <v>0</v>
          </cell>
          <cell r="AZ1063">
            <v>0</v>
          </cell>
        </row>
        <row r="1064">
          <cell r="Q1064">
            <v>-260000000</v>
          </cell>
          <cell r="S1064">
            <v>-260000000</v>
          </cell>
          <cell r="U1064">
            <v>-260000000</v>
          </cell>
          <cell r="V1064">
            <v>-260000000</v>
          </cell>
          <cell r="W1064">
            <v>-260000000</v>
          </cell>
          <cell r="Y1064">
            <v>-260000000</v>
          </cell>
          <cell r="AA1064">
            <v>-260000000</v>
          </cell>
          <cell r="AJ1064">
            <v>-260000000</v>
          </cell>
          <cell r="AN1064">
            <v>-260000000</v>
          </cell>
          <cell r="AR1064">
            <v>-260000000</v>
          </cell>
          <cell r="AV1064">
            <v>-260000000</v>
          </cell>
          <cell r="AZ1064">
            <v>-260000000</v>
          </cell>
        </row>
        <row r="1065">
          <cell r="Q1065">
            <v>-138460000</v>
          </cell>
          <cell r="S1065">
            <v>-138460000</v>
          </cell>
          <cell r="U1065">
            <v>-138460000</v>
          </cell>
          <cell r="V1065">
            <v>-138460000</v>
          </cell>
          <cell r="W1065">
            <v>-138460000</v>
          </cell>
          <cell r="Y1065">
            <v>-138460000</v>
          </cell>
          <cell r="AA1065">
            <v>-138460000</v>
          </cell>
          <cell r="AJ1065">
            <v>-138460000</v>
          </cell>
          <cell r="AN1065">
            <v>-138460000</v>
          </cell>
          <cell r="AR1065">
            <v>-138460000</v>
          </cell>
          <cell r="AV1065">
            <v>-138460000</v>
          </cell>
          <cell r="AZ1065">
            <v>-138460000</v>
          </cell>
        </row>
        <row r="1066">
          <cell r="Q1066">
            <v>-23400000</v>
          </cell>
          <cell r="S1066">
            <v>-23400000</v>
          </cell>
          <cell r="U1066">
            <v>-23400000</v>
          </cell>
          <cell r="V1066">
            <v>-23400000</v>
          </cell>
          <cell r="W1066">
            <v>-23400000</v>
          </cell>
          <cell r="Y1066">
            <v>-23400000</v>
          </cell>
          <cell r="AA1066">
            <v>-23400000</v>
          </cell>
          <cell r="AJ1066">
            <v>-23400000</v>
          </cell>
          <cell r="AN1066">
            <v>-23400000</v>
          </cell>
          <cell r="AR1066">
            <v>-23400000</v>
          </cell>
          <cell r="AV1066">
            <v>-23400000</v>
          </cell>
          <cell r="AZ1066">
            <v>-23400000</v>
          </cell>
        </row>
        <row r="1067">
          <cell r="Q1067">
            <v>0</v>
          </cell>
          <cell r="S1067">
            <v>0</v>
          </cell>
          <cell r="U1067">
            <v>0</v>
          </cell>
          <cell r="V1067">
            <v>0</v>
          </cell>
          <cell r="W1067">
            <v>0</v>
          </cell>
          <cell r="Y1067">
            <v>0</v>
          </cell>
          <cell r="AA1067">
            <v>0</v>
          </cell>
          <cell r="AJ1067">
            <v>-68750000</v>
          </cell>
          <cell r="AN1067">
            <v>-18750000</v>
          </cell>
          <cell r="AR1067">
            <v>0</v>
          </cell>
          <cell r="AV1067">
            <v>0</v>
          </cell>
          <cell r="AZ1067">
            <v>0</v>
          </cell>
        </row>
        <row r="1068">
          <cell r="Q1068">
            <v>-250000000</v>
          </cell>
          <cell r="S1068">
            <v>-250000000</v>
          </cell>
          <cell r="U1068">
            <v>-250000000</v>
          </cell>
          <cell r="V1068">
            <v>-250000000</v>
          </cell>
          <cell r="W1068">
            <v>-250000000</v>
          </cell>
          <cell r="Y1068">
            <v>-250000000</v>
          </cell>
          <cell r="AA1068">
            <v>-250000000</v>
          </cell>
          <cell r="AJ1068">
            <v>-250000000</v>
          </cell>
          <cell r="AN1068">
            <v>-250000000</v>
          </cell>
          <cell r="AR1068">
            <v>-250000000</v>
          </cell>
          <cell r="AV1068">
            <v>-250000000</v>
          </cell>
          <cell r="AZ1068">
            <v>-250000000</v>
          </cell>
        </row>
        <row r="1069">
          <cell r="Q1069">
            <v>0</v>
          </cell>
          <cell r="S1069">
            <v>0</v>
          </cell>
          <cell r="U1069">
            <v>0</v>
          </cell>
          <cell r="V1069">
            <v>0</v>
          </cell>
          <cell r="W1069">
            <v>0</v>
          </cell>
          <cell r="Y1069">
            <v>0</v>
          </cell>
          <cell r="AA1069">
            <v>0</v>
          </cell>
          <cell r="AJ1069">
            <v>0</v>
          </cell>
          <cell r="AN1069">
            <v>0</v>
          </cell>
          <cell r="AR1069">
            <v>0</v>
          </cell>
          <cell r="AV1069">
            <v>0</v>
          </cell>
          <cell r="AZ1069">
            <v>0</v>
          </cell>
        </row>
        <row r="1070">
          <cell r="Q1070">
            <v>0</v>
          </cell>
          <cell r="S1070">
            <v>-250000000</v>
          </cell>
          <cell r="U1070">
            <v>-250000000</v>
          </cell>
          <cell r="V1070">
            <v>-250000000</v>
          </cell>
          <cell r="W1070">
            <v>-250000000</v>
          </cell>
          <cell r="Y1070">
            <v>-250000000</v>
          </cell>
          <cell r="AA1070">
            <v>-250000000</v>
          </cell>
          <cell r="AJ1070">
            <v>0</v>
          </cell>
          <cell r="AN1070">
            <v>-72916666.666666672</v>
          </cell>
          <cell r="AR1070">
            <v>-156250000</v>
          </cell>
          <cell r="AV1070">
            <v>-239583333.33333334</v>
          </cell>
          <cell r="AZ1070">
            <v>-250000000</v>
          </cell>
        </row>
        <row r="1071">
          <cell r="Q1071">
            <v>-150000000</v>
          </cell>
          <cell r="S1071">
            <v>-150000000</v>
          </cell>
          <cell r="U1071">
            <v>-150000000</v>
          </cell>
          <cell r="V1071">
            <v>-150000000</v>
          </cell>
          <cell r="W1071">
            <v>-150000000</v>
          </cell>
          <cell r="Y1071">
            <v>-150000000</v>
          </cell>
          <cell r="AA1071">
            <v>-150000000</v>
          </cell>
          <cell r="AJ1071">
            <v>-150000000</v>
          </cell>
          <cell r="AN1071">
            <v>-150000000</v>
          </cell>
          <cell r="AR1071">
            <v>-150000000</v>
          </cell>
          <cell r="AV1071">
            <v>-150000000</v>
          </cell>
          <cell r="AZ1071">
            <v>-150000000</v>
          </cell>
        </row>
        <row r="1072">
          <cell r="Q1072">
            <v>-250000000</v>
          </cell>
          <cell r="S1072">
            <v>-250000000</v>
          </cell>
          <cell r="U1072">
            <v>-250000000</v>
          </cell>
          <cell r="V1072">
            <v>-250000000</v>
          </cell>
          <cell r="W1072">
            <v>-250000000</v>
          </cell>
          <cell r="Y1072">
            <v>-250000000</v>
          </cell>
          <cell r="AA1072">
            <v>-250000000</v>
          </cell>
          <cell r="AJ1072">
            <v>-250000000</v>
          </cell>
          <cell r="AN1072">
            <v>-250000000</v>
          </cell>
          <cell r="AR1072">
            <v>-250000000</v>
          </cell>
          <cell r="AV1072">
            <v>-250000000</v>
          </cell>
          <cell r="AZ1072">
            <v>-250000000</v>
          </cell>
        </row>
        <row r="1073">
          <cell r="Q1073">
            <v>-300000000</v>
          </cell>
          <cell r="S1073">
            <v>-300000000</v>
          </cell>
          <cell r="U1073">
            <v>-300000000</v>
          </cell>
          <cell r="V1073">
            <v>-300000000</v>
          </cell>
          <cell r="W1073">
            <v>-300000000</v>
          </cell>
          <cell r="Y1073">
            <v>-300000000</v>
          </cell>
          <cell r="AA1073">
            <v>-300000000</v>
          </cell>
          <cell r="AJ1073">
            <v>-300000000</v>
          </cell>
          <cell r="AN1073">
            <v>-300000000</v>
          </cell>
          <cell r="AR1073">
            <v>-300000000</v>
          </cell>
          <cell r="AV1073">
            <v>-300000000</v>
          </cell>
          <cell r="AZ1073">
            <v>-300000000</v>
          </cell>
        </row>
        <row r="1074">
          <cell r="Q1074">
            <v>0</v>
          </cell>
          <cell r="S1074">
            <v>0</v>
          </cell>
          <cell r="U1074">
            <v>0</v>
          </cell>
          <cell r="V1074">
            <v>0</v>
          </cell>
          <cell r="W1074">
            <v>0</v>
          </cell>
          <cell r="Y1074">
            <v>0</v>
          </cell>
          <cell r="AA1074">
            <v>0</v>
          </cell>
          <cell r="AJ1074">
            <v>0</v>
          </cell>
          <cell r="AN1074">
            <v>0</v>
          </cell>
          <cell r="AR1074">
            <v>0</v>
          </cell>
          <cell r="AV1074">
            <v>0</v>
          </cell>
          <cell r="AZ1074">
            <v>0</v>
          </cell>
        </row>
        <row r="1075">
          <cell r="Q1075">
            <v>-250000000</v>
          </cell>
          <cell r="S1075">
            <v>-250000000</v>
          </cell>
          <cell r="U1075">
            <v>-250000000</v>
          </cell>
          <cell r="V1075">
            <v>-250000000</v>
          </cell>
          <cell r="W1075">
            <v>-250000000</v>
          </cell>
          <cell r="Y1075">
            <v>-250000000</v>
          </cell>
          <cell r="AA1075">
            <v>-250000000</v>
          </cell>
          <cell r="AJ1075">
            <v>-250000000</v>
          </cell>
          <cell r="AN1075">
            <v>-250000000</v>
          </cell>
          <cell r="AR1075">
            <v>-250000000</v>
          </cell>
          <cell r="AV1075">
            <v>-250000000</v>
          </cell>
          <cell r="AZ1075">
            <v>-250000000</v>
          </cell>
        </row>
        <row r="1076">
          <cell r="Y1076">
            <v>0</v>
          </cell>
          <cell r="AA1076">
            <v>-350000000</v>
          </cell>
          <cell r="AR1076">
            <v>0</v>
          </cell>
          <cell r="AV1076">
            <v>-102083333.33333333</v>
          </cell>
          <cell r="AZ1076">
            <v>-218750000</v>
          </cell>
        </row>
        <row r="1077">
          <cell r="AV1077">
            <v>0</v>
          </cell>
          <cell r="AZ1077">
            <v>0</v>
          </cell>
        </row>
        <row r="1078">
          <cell r="AV1078">
            <v>0</v>
          </cell>
          <cell r="AZ1078">
            <v>-40625000</v>
          </cell>
        </row>
        <row r="1079">
          <cell r="Q1079">
            <v>0</v>
          </cell>
          <cell r="S1079">
            <v>0</v>
          </cell>
          <cell r="U1079">
            <v>0</v>
          </cell>
          <cell r="V1079">
            <v>0</v>
          </cell>
          <cell r="W1079">
            <v>0</v>
          </cell>
          <cell r="Y1079">
            <v>0</v>
          </cell>
          <cell r="AA1079">
            <v>0</v>
          </cell>
          <cell r="AJ1079">
            <v>0</v>
          </cell>
          <cell r="AN1079">
            <v>0</v>
          </cell>
          <cell r="AR1079">
            <v>0</v>
          </cell>
          <cell r="AV1079">
            <v>0</v>
          </cell>
          <cell r="AZ1079">
            <v>0</v>
          </cell>
        </row>
        <row r="1080">
          <cell r="Q1080">
            <v>0</v>
          </cell>
          <cell r="S1080">
            <v>0</v>
          </cell>
          <cell r="U1080">
            <v>0</v>
          </cell>
          <cell r="V1080">
            <v>0</v>
          </cell>
          <cell r="W1080">
            <v>0</v>
          </cell>
          <cell r="Y1080">
            <v>0</v>
          </cell>
          <cell r="AA1080">
            <v>0</v>
          </cell>
          <cell r="AJ1080">
            <v>0</v>
          </cell>
          <cell r="AN1080">
            <v>0</v>
          </cell>
          <cell r="AR1080">
            <v>0</v>
          </cell>
          <cell r="AV1080">
            <v>0</v>
          </cell>
          <cell r="AZ1080">
            <v>0</v>
          </cell>
        </row>
        <row r="1081">
          <cell r="Q1081">
            <v>-431100</v>
          </cell>
          <cell r="S1081">
            <v>0</v>
          </cell>
          <cell r="U1081">
            <v>0</v>
          </cell>
          <cell r="V1081">
            <v>0</v>
          </cell>
          <cell r="W1081">
            <v>0</v>
          </cell>
          <cell r="Y1081">
            <v>0</v>
          </cell>
          <cell r="AA1081">
            <v>0</v>
          </cell>
          <cell r="AJ1081">
            <v>-431100</v>
          </cell>
          <cell r="AN1081">
            <v>-341287.5</v>
          </cell>
          <cell r="AR1081">
            <v>-197587.5</v>
          </cell>
          <cell r="AV1081">
            <v>-53887.5</v>
          </cell>
          <cell r="AZ1081">
            <v>0</v>
          </cell>
        </row>
        <row r="1082">
          <cell r="Q1082">
            <v>-1458300</v>
          </cell>
          <cell r="S1082">
            <v>0</v>
          </cell>
          <cell r="U1082">
            <v>0</v>
          </cell>
          <cell r="V1082">
            <v>0</v>
          </cell>
          <cell r="W1082">
            <v>0</v>
          </cell>
          <cell r="Y1082">
            <v>0</v>
          </cell>
          <cell r="AA1082">
            <v>0</v>
          </cell>
          <cell r="AJ1082">
            <v>-1458300</v>
          </cell>
          <cell r="AN1082">
            <v>-1154487.5</v>
          </cell>
          <cell r="AR1082">
            <v>-668387.5</v>
          </cell>
          <cell r="AV1082">
            <v>-182287.5</v>
          </cell>
          <cell r="AZ1082">
            <v>0</v>
          </cell>
        </row>
        <row r="1083">
          <cell r="Q1083">
            <v>0</v>
          </cell>
          <cell r="S1083">
            <v>0</v>
          </cell>
          <cell r="U1083">
            <v>0</v>
          </cell>
          <cell r="V1083">
            <v>0</v>
          </cell>
          <cell r="W1083">
            <v>0</v>
          </cell>
          <cell r="Y1083">
            <v>0</v>
          </cell>
          <cell r="AA1083">
            <v>0</v>
          </cell>
          <cell r="AJ1083">
            <v>0</v>
          </cell>
          <cell r="AN1083">
            <v>0</v>
          </cell>
          <cell r="AR1083">
            <v>0</v>
          </cell>
          <cell r="AV1083">
            <v>0</v>
          </cell>
          <cell r="AZ1083">
            <v>0</v>
          </cell>
        </row>
        <row r="1084">
          <cell r="V1084">
            <v>7505790.9299999997</v>
          </cell>
          <cell r="W1084">
            <v>0</v>
          </cell>
          <cell r="Y1084">
            <v>0</v>
          </cell>
          <cell r="AA1084">
            <v>0</v>
          </cell>
          <cell r="AJ1084">
            <v>0</v>
          </cell>
          <cell r="AN1084">
            <v>0</v>
          </cell>
          <cell r="AR1084">
            <v>625482.57750000001</v>
          </cell>
          <cell r="AV1084">
            <v>625482.57750000001</v>
          </cell>
          <cell r="AZ1084">
            <v>625482.57750000001</v>
          </cell>
        </row>
        <row r="1085">
          <cell r="V1085">
            <v>7505790.9299999997</v>
          </cell>
          <cell r="W1085">
            <v>0</v>
          </cell>
          <cell r="Y1085">
            <v>0</v>
          </cell>
          <cell r="AA1085">
            <v>0</v>
          </cell>
          <cell r="AJ1085">
            <v>0</v>
          </cell>
          <cell r="AN1085">
            <v>0</v>
          </cell>
          <cell r="AR1085">
            <v>625482.57750000001</v>
          </cell>
          <cell r="AV1085">
            <v>625482.57750000001</v>
          </cell>
          <cell r="AZ1085">
            <v>625482.57750000001</v>
          </cell>
        </row>
        <row r="1086">
          <cell r="V1086">
            <v>6567824.7999999998</v>
          </cell>
          <cell r="W1086">
            <v>0</v>
          </cell>
          <cell r="Y1086">
            <v>0</v>
          </cell>
          <cell r="AA1086">
            <v>0</v>
          </cell>
          <cell r="AJ1086">
            <v>0</v>
          </cell>
          <cell r="AN1086">
            <v>0</v>
          </cell>
          <cell r="AR1086">
            <v>547318.73333333328</v>
          </cell>
          <cell r="AV1086">
            <v>547318.73333333328</v>
          </cell>
          <cell r="AZ1086">
            <v>547318.73333333328</v>
          </cell>
        </row>
        <row r="1087">
          <cell r="Q1087">
            <v>0</v>
          </cell>
          <cell r="S1087">
            <v>0</v>
          </cell>
          <cell r="U1087">
            <v>0</v>
          </cell>
          <cell r="V1087">
            <v>0</v>
          </cell>
          <cell r="W1087">
            <v>0</v>
          </cell>
          <cell r="Y1087">
            <v>0</v>
          </cell>
          <cell r="AA1087">
            <v>0</v>
          </cell>
          <cell r="AJ1087">
            <v>-2842399.7137499996</v>
          </cell>
          <cell r="AN1087">
            <v>0</v>
          </cell>
          <cell r="AR1087">
            <v>0</v>
          </cell>
          <cell r="AV1087">
            <v>0</v>
          </cell>
          <cell r="AZ1087">
            <v>0</v>
          </cell>
        </row>
        <row r="1088">
          <cell r="Q1088">
            <v>0</v>
          </cell>
          <cell r="S1088">
            <v>0</v>
          </cell>
          <cell r="U1088">
            <v>0</v>
          </cell>
          <cell r="V1088">
            <v>0</v>
          </cell>
          <cell r="W1088">
            <v>0</v>
          </cell>
          <cell r="Y1088">
            <v>0</v>
          </cell>
          <cell r="AA1088">
            <v>0</v>
          </cell>
          <cell r="AJ1088">
            <v>0</v>
          </cell>
          <cell r="AN1088">
            <v>0</v>
          </cell>
          <cell r="AR1088">
            <v>0</v>
          </cell>
          <cell r="AV1088">
            <v>0</v>
          </cell>
          <cell r="AZ1088">
            <v>0</v>
          </cell>
        </row>
        <row r="1089">
          <cell r="Q1089">
            <v>-2550000</v>
          </cell>
          <cell r="S1089">
            <v>-2550000</v>
          </cell>
          <cell r="U1089">
            <v>-350000</v>
          </cell>
          <cell r="V1089">
            <v>-350000</v>
          </cell>
          <cell r="W1089">
            <v>-250000</v>
          </cell>
          <cell r="Y1089">
            <v>-250000</v>
          </cell>
          <cell r="AA1089">
            <v>-550000</v>
          </cell>
          <cell r="AJ1089">
            <v>-1365023.9550000001</v>
          </cell>
          <cell r="AN1089">
            <v>-1946273.9550000001</v>
          </cell>
          <cell r="AR1089">
            <v>-1828166.1633333333</v>
          </cell>
          <cell r="AV1089">
            <v>-1002083.3333333334</v>
          </cell>
          <cell r="AZ1089">
            <v>-325208.33333333331</v>
          </cell>
        </row>
        <row r="1090">
          <cell r="Q1090">
            <v>-100000</v>
          </cell>
          <cell r="S1090">
            <v>-100000</v>
          </cell>
          <cell r="U1090">
            <v>0</v>
          </cell>
          <cell r="V1090">
            <v>0</v>
          </cell>
          <cell r="W1090">
            <v>0</v>
          </cell>
          <cell r="Y1090">
            <v>0</v>
          </cell>
          <cell r="AA1090">
            <v>0</v>
          </cell>
          <cell r="AJ1090">
            <v>-54166.666666666664</v>
          </cell>
          <cell r="AN1090">
            <v>-68750</v>
          </cell>
          <cell r="AR1090">
            <v>-52083.333333333336</v>
          </cell>
          <cell r="AV1090">
            <v>-20833.333333333332</v>
          </cell>
          <cell r="AZ1090">
            <v>0</v>
          </cell>
        </row>
        <row r="1091">
          <cell r="Q1091">
            <v>-40314599.890000001</v>
          </cell>
          <cell r="S1091">
            <v>-40647222.780000001</v>
          </cell>
          <cell r="U1091">
            <v>-39040693.829999998</v>
          </cell>
          <cell r="V1091">
            <v>-38446577.479999997</v>
          </cell>
          <cell r="W1091">
            <v>-38577760.399999999</v>
          </cell>
          <cell r="Y1091">
            <v>-38880957.369999997</v>
          </cell>
          <cell r="AA1091">
            <v>-39197824.049999997</v>
          </cell>
          <cell r="AJ1091">
            <v>-39254205.325416662</v>
          </cell>
          <cell r="AN1091">
            <v>-39736675.731666669</v>
          </cell>
          <cell r="AR1091">
            <v>-39546665.047499999</v>
          </cell>
          <cell r="AV1091">
            <v>-39350978.03458333</v>
          </cell>
          <cell r="AZ1091">
            <v>-39453654.138750009</v>
          </cell>
        </row>
        <row r="1092">
          <cell r="Q1092">
            <v>-8687704.8300000001</v>
          </cell>
          <cell r="S1092">
            <v>-8784217.8200000003</v>
          </cell>
          <cell r="U1092">
            <v>-9053436.9199999999</v>
          </cell>
          <cell r="V1092">
            <v>-8848928.9399999995</v>
          </cell>
          <cell r="W1092">
            <v>-6833994.6900000004</v>
          </cell>
          <cell r="Y1092">
            <v>-6911655.1900000004</v>
          </cell>
          <cell r="AA1092">
            <v>-6989315.6900000004</v>
          </cell>
          <cell r="AJ1092">
            <v>-3547612.0108333337</v>
          </cell>
          <cell r="AN1092">
            <v>-5508333.3650000012</v>
          </cell>
          <cell r="AR1092">
            <v>-6979040.4362500003</v>
          </cell>
          <cell r="AV1092">
            <v>-7788691.213333332</v>
          </cell>
          <cell r="AZ1092">
            <v>-6865479.0591666671</v>
          </cell>
        </row>
        <row r="1093">
          <cell r="Q1093">
            <v>-67684624.689999998</v>
          </cell>
          <cell r="S1093">
            <v>-67299716.159999996</v>
          </cell>
          <cell r="U1093">
            <v>-61155962.270000003</v>
          </cell>
          <cell r="V1093">
            <v>-61024425.939999998</v>
          </cell>
          <cell r="W1093">
            <v>-66484545.609999999</v>
          </cell>
          <cell r="Y1093">
            <v>-58221472.950000003</v>
          </cell>
          <cell r="AA1093">
            <v>-53558400.289999999</v>
          </cell>
          <cell r="AJ1093">
            <v>-2820192.6954166666</v>
          </cell>
          <cell r="AN1093">
            <v>-25013479.525416661</v>
          </cell>
          <cell r="AR1093">
            <v>-45809371.062083334</v>
          </cell>
          <cell r="AV1093">
            <v>-59633579.921666659</v>
          </cell>
          <cell r="AZ1093">
            <v>-42490977.182916664</v>
          </cell>
        </row>
        <row r="1094">
          <cell r="Q1094">
            <v>-41030154.07</v>
          </cell>
          <cell r="S1094">
            <v>-41030154.07</v>
          </cell>
          <cell r="U1094">
            <v>-42509058.359999999</v>
          </cell>
          <cell r="V1094">
            <v>-42509058.359999999</v>
          </cell>
          <cell r="W1094">
            <v>-43722314.780000001</v>
          </cell>
          <cell r="Y1094">
            <v>-43722314.780000001</v>
          </cell>
          <cell r="AA1094">
            <v>-43225601.560000002</v>
          </cell>
          <cell r="AJ1094">
            <v>-36215233.645833336</v>
          </cell>
          <cell r="AN1094">
            <v>-40171350.189166665</v>
          </cell>
          <cell r="AR1094">
            <v>-42129066.591250002</v>
          </cell>
          <cell r="AV1094">
            <v>-42643568.998750001</v>
          </cell>
          <cell r="AZ1094">
            <v>-42582900.901249997</v>
          </cell>
        </row>
        <row r="1095">
          <cell r="Q1095">
            <v>0</v>
          </cell>
          <cell r="S1095">
            <v>0</v>
          </cell>
          <cell r="U1095">
            <v>0</v>
          </cell>
          <cell r="V1095">
            <v>0</v>
          </cell>
          <cell r="W1095">
            <v>0</v>
          </cell>
          <cell r="Y1095">
            <v>0</v>
          </cell>
          <cell r="AA1095">
            <v>0</v>
          </cell>
          <cell r="AJ1095">
            <v>0</v>
          </cell>
          <cell r="AN1095">
            <v>0</v>
          </cell>
          <cell r="AR1095">
            <v>0</v>
          </cell>
          <cell r="AV1095">
            <v>0</v>
          </cell>
          <cell r="AZ1095">
            <v>112.92208333333333</v>
          </cell>
        </row>
        <row r="1096">
          <cell r="Q1096">
            <v>-250000</v>
          </cell>
          <cell r="S1096">
            <v>-250000</v>
          </cell>
          <cell r="U1096">
            <v>-250000</v>
          </cell>
          <cell r="V1096">
            <v>-250000</v>
          </cell>
          <cell r="W1096">
            <v>-250000</v>
          </cell>
          <cell r="Y1096">
            <v>-250000</v>
          </cell>
          <cell r="AA1096">
            <v>-250000</v>
          </cell>
          <cell r="AJ1096">
            <v>-679474.97541666671</v>
          </cell>
          <cell r="AN1096">
            <v>-475534.34250000003</v>
          </cell>
          <cell r="AR1096">
            <v>-274943.47208333336</v>
          </cell>
          <cell r="AV1096">
            <v>-250000</v>
          </cell>
          <cell r="AZ1096">
            <v>-250000</v>
          </cell>
        </row>
        <row r="1097">
          <cell r="Q1097">
            <v>-129471.05</v>
          </cell>
          <cell r="S1097">
            <v>-129471.05</v>
          </cell>
          <cell r="U1097">
            <v>-129471.05</v>
          </cell>
          <cell r="V1097">
            <v>-129471.05</v>
          </cell>
          <cell r="W1097">
            <v>-129471.05</v>
          </cell>
          <cell r="Y1097">
            <v>-129471.05</v>
          </cell>
          <cell r="AA1097">
            <v>-129471.05</v>
          </cell>
          <cell r="AJ1097">
            <v>-129471.05000000003</v>
          </cell>
          <cell r="AN1097">
            <v>-129471.05000000003</v>
          </cell>
          <cell r="AR1097">
            <v>-129471.05000000003</v>
          </cell>
          <cell r="AV1097">
            <v>-129471.05000000003</v>
          </cell>
          <cell r="AZ1097">
            <v>-129471.05000000003</v>
          </cell>
        </row>
        <row r="1098">
          <cell r="Q1098">
            <v>0</v>
          </cell>
          <cell r="S1098">
            <v>0</v>
          </cell>
          <cell r="U1098">
            <v>0</v>
          </cell>
          <cell r="V1098">
            <v>0</v>
          </cell>
          <cell r="W1098">
            <v>0</v>
          </cell>
          <cell r="Y1098">
            <v>0</v>
          </cell>
          <cell r="AA1098">
            <v>0</v>
          </cell>
          <cell r="AJ1098">
            <v>0</v>
          </cell>
          <cell r="AN1098">
            <v>0</v>
          </cell>
          <cell r="AR1098">
            <v>0</v>
          </cell>
          <cell r="AV1098">
            <v>0</v>
          </cell>
          <cell r="AZ1098">
            <v>0</v>
          </cell>
        </row>
        <row r="1099">
          <cell r="Q1099">
            <v>-15000</v>
          </cell>
          <cell r="S1099">
            <v>-15000</v>
          </cell>
          <cell r="U1099">
            <v>-15000</v>
          </cell>
          <cell r="V1099">
            <v>-15000</v>
          </cell>
          <cell r="W1099">
            <v>-15000</v>
          </cell>
          <cell r="Y1099">
            <v>-15000</v>
          </cell>
          <cell r="AA1099">
            <v>-15000</v>
          </cell>
          <cell r="AJ1099">
            <v>-15000</v>
          </cell>
          <cell r="AN1099">
            <v>-15000</v>
          </cell>
          <cell r="AR1099">
            <v>-15000</v>
          </cell>
          <cell r="AV1099">
            <v>-15000</v>
          </cell>
          <cell r="AZ1099">
            <v>-15000</v>
          </cell>
        </row>
        <row r="1100">
          <cell r="Q1100">
            <v>-52471.63</v>
          </cell>
          <cell r="S1100">
            <v>-52471.63</v>
          </cell>
          <cell r="U1100">
            <v>-52471.63</v>
          </cell>
          <cell r="V1100">
            <v>-52471.63</v>
          </cell>
          <cell r="W1100">
            <v>-46622.18</v>
          </cell>
          <cell r="Y1100">
            <v>-46622.18</v>
          </cell>
          <cell r="AA1100">
            <v>-52454.07</v>
          </cell>
          <cell r="AJ1100">
            <v>-52471.63</v>
          </cell>
          <cell r="AN1100">
            <v>-52471.63</v>
          </cell>
          <cell r="AR1100">
            <v>-51252.99458333334</v>
          </cell>
          <cell r="AV1100">
            <v>-52745.91166666666</v>
          </cell>
          <cell r="AZ1100">
            <v>-65823.184999999998</v>
          </cell>
        </row>
        <row r="1101">
          <cell r="Q1101">
            <v>0</v>
          </cell>
          <cell r="S1101">
            <v>0</v>
          </cell>
          <cell r="U1101">
            <v>0</v>
          </cell>
          <cell r="V1101">
            <v>0</v>
          </cell>
          <cell r="W1101">
            <v>0</v>
          </cell>
          <cell r="Y1101">
            <v>0</v>
          </cell>
          <cell r="AA1101">
            <v>0</v>
          </cell>
          <cell r="AJ1101">
            <v>0</v>
          </cell>
          <cell r="AN1101">
            <v>0</v>
          </cell>
          <cell r="AR1101">
            <v>0</v>
          </cell>
          <cell r="AV1101">
            <v>0</v>
          </cell>
          <cell r="AZ1101">
            <v>0</v>
          </cell>
        </row>
        <row r="1102">
          <cell r="Q1102">
            <v>-453028.42</v>
          </cell>
          <cell r="S1102">
            <v>-453028.42</v>
          </cell>
          <cell r="U1102">
            <v>-453028.42</v>
          </cell>
          <cell r="V1102">
            <v>-453028.42</v>
          </cell>
          <cell r="W1102">
            <v>-453028.42</v>
          </cell>
          <cell r="Y1102">
            <v>-453028.42</v>
          </cell>
          <cell r="AA1102">
            <v>-453028.42</v>
          </cell>
          <cell r="AJ1102">
            <v>-453028.42</v>
          </cell>
          <cell r="AN1102">
            <v>-453028.42</v>
          </cell>
          <cell r="AR1102">
            <v>-453028.42</v>
          </cell>
          <cell r="AV1102">
            <v>-453028.42</v>
          </cell>
          <cell r="AZ1102">
            <v>-453028.42</v>
          </cell>
        </row>
        <row r="1103">
          <cell r="Q1103">
            <v>0</v>
          </cell>
          <cell r="S1103">
            <v>0</v>
          </cell>
          <cell r="U1103">
            <v>0</v>
          </cell>
          <cell r="V1103">
            <v>0</v>
          </cell>
          <cell r="W1103">
            <v>0</v>
          </cell>
          <cell r="Y1103">
            <v>0</v>
          </cell>
          <cell r="AA1103">
            <v>0</v>
          </cell>
          <cell r="AJ1103">
            <v>0</v>
          </cell>
          <cell r="AN1103">
            <v>0</v>
          </cell>
          <cell r="AR1103">
            <v>0</v>
          </cell>
          <cell r="AV1103">
            <v>0</v>
          </cell>
          <cell r="AZ1103">
            <v>0</v>
          </cell>
        </row>
        <row r="1104">
          <cell r="Q1104">
            <v>0</v>
          </cell>
          <cell r="S1104">
            <v>0</v>
          </cell>
          <cell r="U1104">
            <v>0</v>
          </cell>
          <cell r="V1104">
            <v>0</v>
          </cell>
          <cell r="W1104">
            <v>0</v>
          </cell>
          <cell r="Y1104">
            <v>0</v>
          </cell>
          <cell r="AA1104">
            <v>0</v>
          </cell>
          <cell r="AJ1104">
            <v>0</v>
          </cell>
          <cell r="AN1104">
            <v>0</v>
          </cell>
          <cell r="AR1104">
            <v>0</v>
          </cell>
          <cell r="AV1104">
            <v>0</v>
          </cell>
          <cell r="AZ1104">
            <v>0</v>
          </cell>
        </row>
        <row r="1105">
          <cell r="Q1105">
            <v>-10000</v>
          </cell>
          <cell r="S1105">
            <v>-10000</v>
          </cell>
          <cell r="U1105">
            <v>-10000</v>
          </cell>
          <cell r="V1105">
            <v>-10000</v>
          </cell>
          <cell r="W1105">
            <v>-10000</v>
          </cell>
          <cell r="Y1105">
            <v>-10000</v>
          </cell>
          <cell r="AA1105">
            <v>-10000</v>
          </cell>
          <cell r="AJ1105">
            <v>-10000</v>
          </cell>
          <cell r="AN1105">
            <v>-10000</v>
          </cell>
          <cell r="AR1105">
            <v>-10000</v>
          </cell>
          <cell r="AV1105">
            <v>-10000</v>
          </cell>
          <cell r="AZ1105">
            <v>-10000</v>
          </cell>
        </row>
        <row r="1106">
          <cell r="Q1106">
            <v>0</v>
          </cell>
          <cell r="S1106">
            <v>0</v>
          </cell>
          <cell r="U1106">
            <v>0</v>
          </cell>
          <cell r="V1106">
            <v>0</v>
          </cell>
          <cell r="W1106">
            <v>0</v>
          </cell>
          <cell r="Y1106">
            <v>0</v>
          </cell>
          <cell r="AA1106">
            <v>0</v>
          </cell>
          <cell r="AJ1106">
            <v>0</v>
          </cell>
          <cell r="AN1106">
            <v>0</v>
          </cell>
          <cell r="AR1106">
            <v>0</v>
          </cell>
          <cell r="AV1106">
            <v>0</v>
          </cell>
          <cell r="AZ1106">
            <v>0</v>
          </cell>
        </row>
        <row r="1107">
          <cell r="Q1107">
            <v>-521847.97</v>
          </cell>
          <cell r="S1107">
            <v>-460550.78</v>
          </cell>
          <cell r="U1107">
            <v>-439615.69</v>
          </cell>
          <cell r="V1107">
            <v>-431810.58</v>
          </cell>
          <cell r="W1107">
            <v>-500000</v>
          </cell>
          <cell r="Y1107">
            <v>-500000</v>
          </cell>
          <cell r="AA1107">
            <v>-500000</v>
          </cell>
          <cell r="AJ1107">
            <v>-623600.76541666652</v>
          </cell>
          <cell r="AN1107">
            <v>-488291.58125000005</v>
          </cell>
          <cell r="AR1107">
            <v>-468637.60375000001</v>
          </cell>
          <cell r="AV1107">
            <v>-479707.07624999998</v>
          </cell>
          <cell r="AZ1107">
            <v>-491801.53541666665</v>
          </cell>
        </row>
        <row r="1108">
          <cell r="Q1108">
            <v>0</v>
          </cell>
          <cell r="S1108">
            <v>0</v>
          </cell>
          <cell r="U1108">
            <v>0</v>
          </cell>
          <cell r="V1108">
            <v>0</v>
          </cell>
          <cell r="W1108">
            <v>0</v>
          </cell>
          <cell r="Y1108">
            <v>0</v>
          </cell>
          <cell r="AA1108">
            <v>0</v>
          </cell>
          <cell r="AJ1108">
            <v>-29266.94</v>
          </cell>
          <cell r="AN1108">
            <v>-22320.942500000001</v>
          </cell>
          <cell r="AR1108">
            <v>-4598.7512500000003</v>
          </cell>
          <cell r="AV1108">
            <v>0</v>
          </cell>
          <cell r="AZ1108">
            <v>0</v>
          </cell>
        </row>
        <row r="1109">
          <cell r="Q1109">
            <v>0</v>
          </cell>
          <cell r="S1109">
            <v>0</v>
          </cell>
          <cell r="U1109">
            <v>0</v>
          </cell>
          <cell r="V1109">
            <v>0</v>
          </cell>
          <cell r="W1109">
            <v>0</v>
          </cell>
          <cell r="Y1109">
            <v>0</v>
          </cell>
          <cell r="AA1109">
            <v>0</v>
          </cell>
          <cell r="AJ1109">
            <v>0</v>
          </cell>
          <cell r="AN1109">
            <v>0</v>
          </cell>
          <cell r="AR1109">
            <v>0</v>
          </cell>
          <cell r="AV1109">
            <v>0</v>
          </cell>
          <cell r="AZ1109">
            <v>0</v>
          </cell>
        </row>
        <row r="1110">
          <cell r="Q1110">
            <v>-683365.16</v>
          </cell>
          <cell r="S1110">
            <v>-683365.16</v>
          </cell>
          <cell r="U1110">
            <v>-668771.35</v>
          </cell>
          <cell r="V1110">
            <v>-668771.35</v>
          </cell>
          <cell r="W1110">
            <v>-630705.28</v>
          </cell>
          <cell r="Y1110">
            <v>-630705.28</v>
          </cell>
          <cell r="AA1110">
            <v>-596135.67000000004</v>
          </cell>
          <cell r="AJ1110">
            <v>-401511.9283333334</v>
          </cell>
          <cell r="AN1110">
            <v>-627476.08875</v>
          </cell>
          <cell r="AR1110">
            <v>-634136.10750000004</v>
          </cell>
          <cell r="AV1110">
            <v>-638361.44708333339</v>
          </cell>
          <cell r="AZ1110">
            <v>-584818.11624999996</v>
          </cell>
        </row>
        <row r="1111">
          <cell r="Q1111">
            <v>-458260.45</v>
          </cell>
          <cell r="S1111">
            <v>-458260.45</v>
          </cell>
          <cell r="U1111">
            <v>-454247.55</v>
          </cell>
          <cell r="V1111">
            <v>-454247.55</v>
          </cell>
          <cell r="W1111">
            <v>-452529.3</v>
          </cell>
          <cell r="Y1111">
            <v>-452529.3</v>
          </cell>
          <cell r="AA1111">
            <v>-452529.3</v>
          </cell>
          <cell r="AJ1111">
            <v>-317543.6529166667</v>
          </cell>
          <cell r="AN1111">
            <v>-469795.52375000011</v>
          </cell>
          <cell r="AR1111">
            <v>-516686.73833333334</v>
          </cell>
          <cell r="AV1111">
            <v>-453546.39374999987</v>
          </cell>
          <cell r="AZ1111">
            <v>-445883.95624999987</v>
          </cell>
        </row>
        <row r="1112">
          <cell r="Q1112">
            <v>-490117.43</v>
          </cell>
          <cell r="S1112">
            <v>-490117.43</v>
          </cell>
          <cell r="U1112">
            <v>-455525.18</v>
          </cell>
          <cell r="V1112">
            <v>-455525.18</v>
          </cell>
          <cell r="W1112">
            <v>-441639.56</v>
          </cell>
          <cell r="Y1112">
            <v>-441639.56</v>
          </cell>
          <cell r="AA1112">
            <v>-423469.81</v>
          </cell>
          <cell r="AJ1112">
            <v>-270208.4095833333</v>
          </cell>
          <cell r="AN1112">
            <v>-429256.85499999998</v>
          </cell>
          <cell r="AR1112">
            <v>-474039.07749999996</v>
          </cell>
          <cell r="AV1112">
            <v>-449472.91791666666</v>
          </cell>
          <cell r="AZ1112">
            <v>-427920.98875000002</v>
          </cell>
        </row>
        <row r="1113">
          <cell r="Q1113">
            <v>-140063.73000000001</v>
          </cell>
          <cell r="S1113">
            <v>-140063.73000000001</v>
          </cell>
          <cell r="U1113">
            <v>-123642.66</v>
          </cell>
          <cell r="V1113">
            <v>-123642.66</v>
          </cell>
          <cell r="W1113">
            <v>-290001.90999999997</v>
          </cell>
          <cell r="Y1113">
            <v>-290001.90999999997</v>
          </cell>
          <cell r="AA1113">
            <v>-215389.53</v>
          </cell>
          <cell r="AJ1113">
            <v>-5835.9887500000004</v>
          </cell>
          <cell r="AN1113">
            <v>-50471.265000000007</v>
          </cell>
          <cell r="AR1113">
            <v>-126343.66208333334</v>
          </cell>
          <cell r="AV1113">
            <v>-203909.51375000001</v>
          </cell>
          <cell r="AZ1113">
            <v>-297171.93875000003</v>
          </cell>
        </row>
        <row r="1114">
          <cell r="Q1114">
            <v>-475104.69</v>
          </cell>
          <cell r="S1114">
            <v>-457803.87</v>
          </cell>
          <cell r="U1114">
            <v>-417303.47</v>
          </cell>
          <cell r="V1114">
            <v>-416625.97</v>
          </cell>
          <cell r="W1114">
            <v>-407226.92</v>
          </cell>
          <cell r="Y1114">
            <v>-402168.54</v>
          </cell>
          <cell r="AA1114">
            <v>-364262.97</v>
          </cell>
          <cell r="AJ1114">
            <v>-19796.028750000001</v>
          </cell>
          <cell r="AN1114">
            <v>-171491.90541666668</v>
          </cell>
          <cell r="AR1114">
            <v>-307942.6816666667</v>
          </cell>
          <cell r="AV1114">
            <v>-397718.60541666654</v>
          </cell>
          <cell r="AZ1114">
            <v>-245451.68708333329</v>
          </cell>
        </row>
        <row r="1115">
          <cell r="W1115">
            <v>0</v>
          </cell>
          <cell r="Y1115">
            <v>0</v>
          </cell>
          <cell r="AA1115">
            <v>0</v>
          </cell>
          <cell r="AJ1115">
            <v>0</v>
          </cell>
          <cell r="AN1115">
            <v>0</v>
          </cell>
          <cell r="AR1115">
            <v>0</v>
          </cell>
          <cell r="AV1115">
            <v>0</v>
          </cell>
          <cell r="AZ1115">
            <v>0</v>
          </cell>
        </row>
        <row r="1116">
          <cell r="AA1116">
            <v>-65340.84</v>
          </cell>
          <cell r="AR1116">
            <v>0</v>
          </cell>
          <cell r="AV1116">
            <v>-21352.227083333331</v>
          </cell>
          <cell r="AZ1116">
            <v>-61456.828750000008</v>
          </cell>
        </row>
        <row r="1117">
          <cell r="AA1117">
            <v>-181849.04</v>
          </cell>
          <cell r="AR1117">
            <v>0</v>
          </cell>
          <cell r="AV1117">
            <v>-50761.894999999997</v>
          </cell>
          <cell r="AZ1117">
            <v>-93158.97500000002</v>
          </cell>
        </row>
        <row r="1118">
          <cell r="AV1118">
            <v>-4272.7029166666662</v>
          </cell>
          <cell r="AZ1118">
            <v>-35321.357499999998</v>
          </cell>
        </row>
        <row r="1119">
          <cell r="AV1119">
            <v>0</v>
          </cell>
          <cell r="AZ1119">
            <v>-5973888.333333333</v>
          </cell>
        </row>
        <row r="1120">
          <cell r="Q1120">
            <v>0</v>
          </cell>
          <cell r="S1120">
            <v>0</v>
          </cell>
          <cell r="U1120">
            <v>0</v>
          </cell>
          <cell r="V1120">
            <v>0</v>
          </cell>
          <cell r="W1120">
            <v>0</v>
          </cell>
          <cell r="Y1120">
            <v>0</v>
          </cell>
          <cell r="AA1120">
            <v>0</v>
          </cell>
          <cell r="AJ1120">
            <v>-16534.888750000002</v>
          </cell>
          <cell r="AN1120">
            <v>-7977.1341666666667</v>
          </cell>
          <cell r="AR1120">
            <v>-2797.0062499999999</v>
          </cell>
          <cell r="AV1120">
            <v>0</v>
          </cell>
          <cell r="AZ1120">
            <v>0</v>
          </cell>
        </row>
        <row r="1121">
          <cell r="Q1121">
            <v>-4569900.37</v>
          </cell>
          <cell r="S1121">
            <v>-4569900.37</v>
          </cell>
          <cell r="U1121">
            <v>-4575394.62</v>
          </cell>
          <cell r="V1121">
            <v>-4575394.62</v>
          </cell>
          <cell r="W1121">
            <v>-4578088.3600000003</v>
          </cell>
          <cell r="Y1121">
            <v>-4580497.62</v>
          </cell>
          <cell r="AA1121">
            <v>-4580497.62</v>
          </cell>
          <cell r="AJ1121">
            <v>-4284160.9987500003</v>
          </cell>
          <cell r="AN1121">
            <v>-4669169.2008333327</v>
          </cell>
          <cell r="AR1121">
            <v>-4615235.9333333336</v>
          </cell>
          <cell r="AV1121">
            <v>-4576129.0662499992</v>
          </cell>
          <cell r="AZ1121">
            <v>-4579458.2016666662</v>
          </cell>
        </row>
        <row r="1122">
          <cell r="Q1122">
            <v>-276423.67</v>
          </cell>
          <cell r="S1122">
            <v>-278617.32</v>
          </cell>
          <cell r="U1122">
            <v>-280828.42</v>
          </cell>
          <cell r="V1122">
            <v>-281940.56</v>
          </cell>
          <cell r="W1122">
            <v>0</v>
          </cell>
          <cell r="Y1122">
            <v>0</v>
          </cell>
          <cell r="AA1122">
            <v>0</v>
          </cell>
          <cell r="AJ1122">
            <v>-269971.76333333337</v>
          </cell>
          <cell r="AN1122">
            <v>-274273.45999999996</v>
          </cell>
          <cell r="AR1122">
            <v>-219486.61416666667</v>
          </cell>
          <cell r="AV1122">
            <v>-128069.76125</v>
          </cell>
          <cell r="AZ1122">
            <v>-35196.230833333335</v>
          </cell>
        </row>
        <row r="1123">
          <cell r="Q1123">
            <v>0</v>
          </cell>
          <cell r="S1123">
            <v>0</v>
          </cell>
          <cell r="U1123">
            <v>0</v>
          </cell>
          <cell r="V1123">
            <v>0</v>
          </cell>
          <cell r="W1123">
            <v>0</v>
          </cell>
          <cell r="Y1123">
            <v>0</v>
          </cell>
          <cell r="AA1123">
            <v>0</v>
          </cell>
          <cell r="AJ1123">
            <v>0</v>
          </cell>
          <cell r="AN1123">
            <v>0</v>
          </cell>
          <cell r="AR1123">
            <v>0</v>
          </cell>
          <cell r="AV1123">
            <v>0</v>
          </cell>
          <cell r="AZ1123">
            <v>0</v>
          </cell>
        </row>
        <row r="1124">
          <cell r="Q1124">
            <v>-83995.09</v>
          </cell>
          <cell r="S1124">
            <v>-84890.32</v>
          </cell>
          <cell r="U1124">
            <v>-85795.8</v>
          </cell>
          <cell r="V1124">
            <v>-86252.43</v>
          </cell>
          <cell r="W1124">
            <v>-86711.65</v>
          </cell>
          <cell r="Y1124">
            <v>-87637.98</v>
          </cell>
          <cell r="AA1124">
            <v>-88574.9</v>
          </cell>
          <cell r="AJ1124">
            <v>-8327.2537499999999</v>
          </cell>
          <cell r="AN1124">
            <v>-36624.667500000003</v>
          </cell>
          <cell r="AR1124">
            <v>-65529.206666666665</v>
          </cell>
          <cell r="AV1124">
            <v>-84360.202499999999</v>
          </cell>
          <cell r="AZ1124">
            <v>-66112.126666666663</v>
          </cell>
        </row>
        <row r="1125">
          <cell r="Q1125">
            <v>0</v>
          </cell>
          <cell r="S1125">
            <v>0</v>
          </cell>
          <cell r="U1125">
            <v>0</v>
          </cell>
          <cell r="V1125">
            <v>0</v>
          </cell>
          <cell r="W1125">
            <v>0</v>
          </cell>
          <cell r="Y1125">
            <v>0</v>
          </cell>
          <cell r="AA1125">
            <v>0</v>
          </cell>
          <cell r="AJ1125">
            <v>-49530.454583333332</v>
          </cell>
          <cell r="AN1125">
            <v>-30907.103749999998</v>
          </cell>
          <cell r="AR1125">
            <v>-11981.612500000001</v>
          </cell>
          <cell r="AV1125">
            <v>0</v>
          </cell>
          <cell r="AZ1125">
            <v>0</v>
          </cell>
        </row>
        <row r="1126">
          <cell r="Q1126">
            <v>-1299212.3799999999</v>
          </cell>
          <cell r="S1126">
            <v>-1311742.42</v>
          </cell>
          <cell r="U1126">
            <v>-1324393.3</v>
          </cell>
          <cell r="V1126">
            <v>-1330764.42</v>
          </cell>
          <cell r="W1126">
            <v>-1337166.19</v>
          </cell>
          <cell r="Y1126">
            <v>-1350062.27</v>
          </cell>
          <cell r="AA1126">
            <v>-1363082.73</v>
          </cell>
          <cell r="AJ1126">
            <v>-1262512.6875</v>
          </cell>
          <cell r="AN1126">
            <v>-1286982.3166666667</v>
          </cell>
          <cell r="AR1126">
            <v>-1311926.2050000001</v>
          </cell>
          <cell r="AV1126">
            <v>-1337353.5466666666</v>
          </cell>
          <cell r="AZ1126">
            <v>-1363273.7112500002</v>
          </cell>
        </row>
        <row r="1127">
          <cell r="Q1127">
            <v>32500</v>
          </cell>
          <cell r="S1127">
            <v>32500</v>
          </cell>
          <cell r="U1127">
            <v>32500</v>
          </cell>
          <cell r="V1127">
            <v>32500</v>
          </cell>
          <cell r="W1127">
            <v>32500</v>
          </cell>
          <cell r="Y1127">
            <v>32500</v>
          </cell>
          <cell r="AA1127">
            <v>32500</v>
          </cell>
          <cell r="AJ1127">
            <v>10729.166666666666</v>
          </cell>
          <cell r="AN1127">
            <v>21562.5</v>
          </cell>
          <cell r="AR1127">
            <v>29583.333333333332</v>
          </cell>
          <cell r="AV1127">
            <v>32187.5</v>
          </cell>
          <cell r="AZ1127">
            <v>29687.5</v>
          </cell>
        </row>
        <row r="1128">
          <cell r="Q1128">
            <v>-807555.29</v>
          </cell>
          <cell r="S1128">
            <v>-815906.15</v>
          </cell>
          <cell r="U1128">
            <v>-824343.35</v>
          </cell>
          <cell r="V1128">
            <v>-828594.62</v>
          </cell>
          <cell r="W1128">
            <v>-832867.81</v>
          </cell>
          <cell r="Y1128">
            <v>-841480.42</v>
          </cell>
          <cell r="AA1128">
            <v>-850182.09</v>
          </cell>
          <cell r="AJ1128">
            <v>-783138.11749999982</v>
          </cell>
          <cell r="AN1128">
            <v>-799418.5754166668</v>
          </cell>
          <cell r="AR1128">
            <v>-816037.48291666666</v>
          </cell>
          <cell r="AV1128">
            <v>-833001.87875000003</v>
          </cell>
          <cell r="AZ1128">
            <v>-850318.94333333336</v>
          </cell>
        </row>
        <row r="1129">
          <cell r="Q1129">
            <v>-1047689.43</v>
          </cell>
          <cell r="S1129">
            <v>-1058175.8700000001</v>
          </cell>
          <cell r="U1129">
            <v>-1068767.82</v>
          </cell>
          <cell r="V1129">
            <v>-1074103.7</v>
          </cell>
          <cell r="W1129">
            <v>-1079466.3500000001</v>
          </cell>
          <cell r="Y1129">
            <v>-1090272.54</v>
          </cell>
          <cell r="AA1129">
            <v>-1101187.48</v>
          </cell>
          <cell r="AJ1129">
            <v>-130527.51375</v>
          </cell>
          <cell r="AN1129">
            <v>-483259.39833333337</v>
          </cell>
          <cell r="AR1129">
            <v>-843088.24416666664</v>
          </cell>
          <cell r="AV1129">
            <v>-1079630.0891666666</v>
          </cell>
          <cell r="AZ1129">
            <v>-1101354.5499999998</v>
          </cell>
        </row>
        <row r="1130">
          <cell r="Q1130">
            <v>0</v>
          </cell>
          <cell r="S1130">
            <v>0</v>
          </cell>
          <cell r="U1130">
            <v>0</v>
          </cell>
          <cell r="V1130">
            <v>0</v>
          </cell>
          <cell r="W1130">
            <v>0</v>
          </cell>
          <cell r="Y1130">
            <v>0</v>
          </cell>
          <cell r="AA1130">
            <v>0</v>
          </cell>
          <cell r="AJ1130">
            <v>-886479.30916666659</v>
          </cell>
          <cell r="AN1130">
            <v>-554205.32458333333</v>
          </cell>
          <cell r="AR1130">
            <v>-215248.09875</v>
          </cell>
          <cell r="AV1130">
            <v>0</v>
          </cell>
          <cell r="AZ1130">
            <v>0</v>
          </cell>
        </row>
        <row r="1131">
          <cell r="Q1131">
            <v>-3820037.43</v>
          </cell>
          <cell r="S1131">
            <v>-3856222.51</v>
          </cell>
          <cell r="U1131">
            <v>-3885385.09</v>
          </cell>
          <cell r="V1131">
            <v>-3903865.2</v>
          </cell>
          <cell r="W1131">
            <v>-3914737.41</v>
          </cell>
          <cell r="Y1131">
            <v>-3952262.65</v>
          </cell>
          <cell r="AA1131">
            <v>-3979730.31</v>
          </cell>
          <cell r="AJ1131">
            <v>-4355318.5275000008</v>
          </cell>
          <cell r="AN1131">
            <v>-4194043.149166666</v>
          </cell>
          <cell r="AR1131">
            <v>-4039089.68</v>
          </cell>
          <cell r="AV1131">
            <v>-3927231.8800000004</v>
          </cell>
          <cell r="AZ1131">
            <v>-4073074.9445833336</v>
          </cell>
        </row>
        <row r="1132">
          <cell r="Q1132">
            <v>-9680541.4100000001</v>
          </cell>
          <cell r="S1132">
            <v>-9742547.0899999999</v>
          </cell>
          <cell r="U1132">
            <v>-9737936.0899999999</v>
          </cell>
          <cell r="V1132">
            <v>-9769424.5099999998</v>
          </cell>
          <cell r="W1132">
            <v>-9731570.2100000009</v>
          </cell>
          <cell r="Y1132">
            <v>-9795250.4600000009</v>
          </cell>
          <cell r="AA1132">
            <v>-9764853.8100000005</v>
          </cell>
          <cell r="AJ1132">
            <v>-9700273.9937500004</v>
          </cell>
          <cell r="AN1132">
            <v>-9713010.0262499992</v>
          </cell>
          <cell r="AR1132">
            <v>-9727387.5045833346</v>
          </cell>
          <cell r="AV1132">
            <v>-9754824.9183333311</v>
          </cell>
          <cell r="AZ1132">
            <v>-9837973.4783333335</v>
          </cell>
        </row>
        <row r="1133">
          <cell r="Q1133">
            <v>-942405.81</v>
          </cell>
          <cell r="S1133">
            <v>-950130.25</v>
          </cell>
          <cell r="U1133">
            <v>-904227.52</v>
          </cell>
          <cell r="V1133">
            <v>-907932.45</v>
          </cell>
          <cell r="W1133">
            <v>-908725.94</v>
          </cell>
          <cell r="Y1133">
            <v>-916188.71</v>
          </cell>
          <cell r="AA1133">
            <v>-896855.19</v>
          </cell>
          <cell r="AJ1133">
            <v>-3299274.2974999994</v>
          </cell>
          <cell r="AN1133">
            <v>-2478960.3975000004</v>
          </cell>
          <cell r="AR1133">
            <v>-1647413.4804166667</v>
          </cell>
          <cell r="AV1133">
            <v>-898689.13166666683</v>
          </cell>
          <cell r="AZ1133">
            <v>-768730.40416666667</v>
          </cell>
        </row>
        <row r="1134">
          <cell r="Q1134">
            <v>-115744.31</v>
          </cell>
          <cell r="S1134">
            <v>-116716.34</v>
          </cell>
          <cell r="U1134">
            <v>-117696.56</v>
          </cell>
          <cell r="V1134">
            <v>-118189.75</v>
          </cell>
          <cell r="W1134">
            <v>-118685.01</v>
          </cell>
          <cell r="Y1134">
            <v>-119681.78</v>
          </cell>
          <cell r="AA1134">
            <v>-120686.92</v>
          </cell>
          <cell r="AJ1134">
            <v>-12201.992916666664</v>
          </cell>
          <cell r="AN1134">
            <v>-51107.952499999992</v>
          </cell>
          <cell r="AR1134">
            <v>-90670.142500000002</v>
          </cell>
          <cell r="AV1134">
            <v>-116109.20791666664</v>
          </cell>
          <cell r="AZ1134">
            <v>-96589.747916666674</v>
          </cell>
        </row>
        <row r="1135">
          <cell r="Q1135">
            <v>0</v>
          </cell>
          <cell r="S1135">
            <v>0</v>
          </cell>
          <cell r="U1135">
            <v>0</v>
          </cell>
          <cell r="V1135">
            <v>0</v>
          </cell>
          <cell r="W1135">
            <v>0</v>
          </cell>
          <cell r="Y1135">
            <v>0</v>
          </cell>
          <cell r="AA1135">
            <v>0</v>
          </cell>
          <cell r="AJ1135">
            <v>-75710.459166666653</v>
          </cell>
          <cell r="AN1135">
            <v>-47243.998333333329</v>
          </cell>
          <cell r="AR1135">
            <v>-18315.062083333334</v>
          </cell>
          <cell r="AV1135">
            <v>0</v>
          </cell>
          <cell r="AZ1135">
            <v>0</v>
          </cell>
        </row>
        <row r="1136">
          <cell r="Q1136">
            <v>0</v>
          </cell>
          <cell r="S1136">
            <v>5000</v>
          </cell>
          <cell r="U1136">
            <v>5000</v>
          </cell>
          <cell r="V1136">
            <v>5000</v>
          </cell>
          <cell r="W1136">
            <v>5000</v>
          </cell>
          <cell r="Y1136">
            <v>5000</v>
          </cell>
          <cell r="AA1136">
            <v>5000</v>
          </cell>
          <cell r="AJ1136">
            <v>0</v>
          </cell>
          <cell r="AN1136">
            <v>1041.6666666666667</v>
          </cell>
          <cell r="AR1136">
            <v>2708.3333333333335</v>
          </cell>
          <cell r="AV1136">
            <v>5625</v>
          </cell>
          <cell r="AZ1136">
            <v>16250</v>
          </cell>
        </row>
        <row r="1137">
          <cell r="Q1137">
            <v>-266223.87</v>
          </cell>
          <cell r="S1137">
            <v>-268220.95</v>
          </cell>
          <cell r="U1137">
            <v>-177433.59</v>
          </cell>
          <cell r="V1137">
            <v>-178044.46</v>
          </cell>
          <cell r="W1137">
            <v>-58256.65</v>
          </cell>
          <cell r="Y1137">
            <v>-58449.09</v>
          </cell>
          <cell r="AA1137">
            <v>-532686.01</v>
          </cell>
          <cell r="AJ1137">
            <v>-320966.40500000003</v>
          </cell>
          <cell r="AN1137">
            <v>-289302.28916666668</v>
          </cell>
          <cell r="AR1137">
            <v>-224181.18041666664</v>
          </cell>
          <cell r="AV1137">
            <v>-262578.96666666662</v>
          </cell>
          <cell r="AZ1137">
            <v>-282555.76750000002</v>
          </cell>
        </row>
        <row r="1138">
          <cell r="Q1138">
            <v>272088.18</v>
          </cell>
          <cell r="S1138">
            <v>272088.18</v>
          </cell>
          <cell r="U1138">
            <v>272088.18</v>
          </cell>
          <cell r="V1138">
            <v>272088.18</v>
          </cell>
          <cell r="W1138">
            <v>272088.18</v>
          </cell>
          <cell r="Y1138">
            <v>0</v>
          </cell>
          <cell r="AA1138">
            <v>0</v>
          </cell>
          <cell r="AJ1138">
            <v>11337.0075</v>
          </cell>
          <cell r="AN1138">
            <v>102033.0675</v>
          </cell>
          <cell r="AR1138">
            <v>158718.10499999998</v>
          </cell>
          <cell r="AV1138">
            <v>147381.0975</v>
          </cell>
          <cell r="AZ1138">
            <v>56685.037499999999</v>
          </cell>
        </row>
        <row r="1139">
          <cell r="Q1139">
            <v>0</v>
          </cell>
          <cell r="S1139">
            <v>0</v>
          </cell>
          <cell r="U1139">
            <v>0</v>
          </cell>
          <cell r="V1139">
            <v>0</v>
          </cell>
          <cell r="W1139">
            <v>0</v>
          </cell>
          <cell r="Y1139">
            <v>0</v>
          </cell>
          <cell r="AA1139">
            <v>0</v>
          </cell>
          <cell r="AJ1139">
            <v>0</v>
          </cell>
          <cell r="AN1139">
            <v>0</v>
          </cell>
          <cell r="AR1139">
            <v>0</v>
          </cell>
          <cell r="AV1139">
            <v>0</v>
          </cell>
          <cell r="AZ1139">
            <v>0</v>
          </cell>
        </row>
        <row r="1140">
          <cell r="Q1140">
            <v>-585041.34</v>
          </cell>
          <cell r="S1140">
            <v>-591001.17000000004</v>
          </cell>
          <cell r="U1140">
            <v>-597021.72</v>
          </cell>
          <cell r="V1140">
            <v>-600054.94999999995</v>
          </cell>
          <cell r="W1140">
            <v>-603103.59</v>
          </cell>
          <cell r="Y1140">
            <v>-609247.42000000004</v>
          </cell>
          <cell r="AA1140">
            <v>-615453.84</v>
          </cell>
          <cell r="AJ1140">
            <v>-72883.721666666665</v>
          </cell>
          <cell r="AN1140">
            <v>-269887.90749999997</v>
          </cell>
          <cell r="AR1140">
            <v>-470926.31</v>
          </cell>
          <cell r="AV1140">
            <v>-603197.81999999995</v>
          </cell>
          <cell r="AZ1140">
            <v>-615550.00375000003</v>
          </cell>
        </row>
        <row r="1141">
          <cell r="Q1141">
            <v>0</v>
          </cell>
          <cell r="S1141">
            <v>0</v>
          </cell>
          <cell r="U1141">
            <v>0</v>
          </cell>
          <cell r="V1141">
            <v>0</v>
          </cell>
          <cell r="W1141">
            <v>0</v>
          </cell>
          <cell r="Y1141">
            <v>0</v>
          </cell>
          <cell r="AA1141">
            <v>0</v>
          </cell>
          <cell r="AJ1141">
            <v>-494724.99791666662</v>
          </cell>
          <cell r="AN1141">
            <v>-309344.1866666667</v>
          </cell>
          <cell r="AR1141">
            <v>-120167.19666666666</v>
          </cell>
          <cell r="AV1141">
            <v>0</v>
          </cell>
          <cell r="AZ1141">
            <v>0</v>
          </cell>
        </row>
        <row r="1142">
          <cell r="Q1142">
            <v>-5152053.37</v>
          </cell>
          <cell r="S1142">
            <v>-5201699.99</v>
          </cell>
          <cell r="U1142">
            <v>-5058459.62</v>
          </cell>
          <cell r="V1142">
            <v>-5083436.32</v>
          </cell>
          <cell r="W1142">
            <v>-4984505.22</v>
          </cell>
          <cell r="Y1142">
            <v>-5033979.8899999997</v>
          </cell>
          <cell r="AA1142">
            <v>-4908553.41</v>
          </cell>
          <cell r="AJ1142">
            <v>-4360612.1450000005</v>
          </cell>
          <cell r="AN1142">
            <v>-4628015.5370833343</v>
          </cell>
          <cell r="AR1142">
            <v>-4859813.7833333341</v>
          </cell>
          <cell r="AV1142">
            <v>-4936710.8412499996</v>
          </cell>
          <cell r="AZ1142">
            <v>-4123234.5649999999</v>
          </cell>
        </row>
        <row r="1143">
          <cell r="Q1143">
            <v>0</v>
          </cell>
          <cell r="S1143">
            <v>0</v>
          </cell>
          <cell r="U1143">
            <v>0</v>
          </cell>
          <cell r="V1143">
            <v>0</v>
          </cell>
          <cell r="W1143">
            <v>0</v>
          </cell>
          <cell r="Y1143">
            <v>0</v>
          </cell>
          <cell r="AA1143">
            <v>0</v>
          </cell>
          <cell r="AJ1143">
            <v>0</v>
          </cell>
          <cell r="AN1143">
            <v>0</v>
          </cell>
          <cell r="AR1143">
            <v>0</v>
          </cell>
          <cell r="AV1143">
            <v>0</v>
          </cell>
          <cell r="AZ1143">
            <v>0</v>
          </cell>
        </row>
        <row r="1144">
          <cell r="Q1144">
            <v>765611</v>
          </cell>
          <cell r="S1144">
            <v>765611</v>
          </cell>
          <cell r="U1144">
            <v>765611</v>
          </cell>
          <cell r="V1144">
            <v>765611</v>
          </cell>
          <cell r="W1144">
            <v>765611</v>
          </cell>
          <cell r="Y1144">
            <v>765611</v>
          </cell>
          <cell r="AA1144">
            <v>765611</v>
          </cell>
          <cell r="AJ1144">
            <v>480693.70833333331</v>
          </cell>
          <cell r="AN1144">
            <v>579795.375</v>
          </cell>
          <cell r="AR1144">
            <v>678897.04166666663</v>
          </cell>
          <cell r="AV1144">
            <v>768408.58333333337</v>
          </cell>
          <cell r="AZ1144">
            <v>790789.25</v>
          </cell>
        </row>
        <row r="1145">
          <cell r="Q1145">
            <v>-717624.63</v>
          </cell>
          <cell r="S1145">
            <v>-725785.56</v>
          </cell>
          <cell r="U1145">
            <v>-734039.3</v>
          </cell>
          <cell r="V1145">
            <v>-738201.3</v>
          </cell>
          <cell r="W1145">
            <v>-742386.9</v>
          </cell>
          <cell r="Y1145">
            <v>-750829.43</v>
          </cell>
          <cell r="AA1145">
            <v>-759367.97</v>
          </cell>
          <cell r="AJ1145">
            <v>-89365.912916666668</v>
          </cell>
          <cell r="AN1145">
            <v>-331300.23333333334</v>
          </cell>
          <cell r="AR1145">
            <v>-578768.46625000006</v>
          </cell>
          <cell r="AV1145">
            <v>-768600.07749999978</v>
          </cell>
          <cell r="AZ1145">
            <v>-995914.47458333336</v>
          </cell>
        </row>
        <row r="1146">
          <cell r="Q1146">
            <v>0</v>
          </cell>
          <cell r="S1146">
            <v>0</v>
          </cell>
          <cell r="U1146">
            <v>0</v>
          </cell>
          <cell r="V1146">
            <v>0</v>
          </cell>
          <cell r="W1146">
            <v>0</v>
          </cell>
          <cell r="Y1146">
            <v>0</v>
          </cell>
          <cell r="AA1146">
            <v>0</v>
          </cell>
          <cell r="AJ1146">
            <v>-463806.99916666659</v>
          </cell>
          <cell r="AN1146">
            <v>-378393.22041666665</v>
          </cell>
          <cell r="AR1146">
            <v>-147158.24416666667</v>
          </cell>
          <cell r="AV1146">
            <v>0</v>
          </cell>
          <cell r="AZ1146">
            <v>0</v>
          </cell>
        </row>
        <row r="1147">
          <cell r="Q1147">
            <v>76073</v>
          </cell>
          <cell r="S1147">
            <v>76073</v>
          </cell>
          <cell r="U1147">
            <v>76073</v>
          </cell>
          <cell r="V1147">
            <v>76073</v>
          </cell>
          <cell r="W1147">
            <v>76073</v>
          </cell>
          <cell r="Y1147">
            <v>76073</v>
          </cell>
          <cell r="AA1147">
            <v>76073</v>
          </cell>
          <cell r="AJ1147">
            <v>106271.4633333333</v>
          </cell>
          <cell r="AN1147">
            <v>95767.64999999998</v>
          </cell>
          <cell r="AR1147">
            <v>85263.83666666667</v>
          </cell>
          <cell r="AV1147">
            <v>78579.416666666672</v>
          </cell>
          <cell r="AZ1147">
            <v>98630.75</v>
          </cell>
        </row>
        <row r="1148">
          <cell r="Q1148">
            <v>-4865990.04</v>
          </cell>
          <cell r="S1148">
            <v>-4916663.55</v>
          </cell>
          <cell r="U1148">
            <v>-4645470.2300000004</v>
          </cell>
          <cell r="V1148">
            <v>-4670848.55</v>
          </cell>
          <cell r="W1148">
            <v>-4465373.34</v>
          </cell>
          <cell r="Y1148">
            <v>-4515013.37</v>
          </cell>
          <cell r="AA1148">
            <v>-3608289.95</v>
          </cell>
          <cell r="AJ1148">
            <v>-3566131.9600000004</v>
          </cell>
          <cell r="AN1148">
            <v>-3930875.0291666663</v>
          </cell>
          <cell r="AR1148">
            <v>-4255570.1266666669</v>
          </cell>
          <cell r="AV1148">
            <v>-4240986.2308333339</v>
          </cell>
          <cell r="AZ1148">
            <v>-2854889.9812499997</v>
          </cell>
        </row>
        <row r="1149">
          <cell r="U1149">
            <v>3150000</v>
          </cell>
          <cell r="V1149">
            <v>3150000</v>
          </cell>
          <cell r="W1149">
            <v>3150000</v>
          </cell>
          <cell r="Y1149">
            <v>3150000</v>
          </cell>
          <cell r="AA1149">
            <v>3150000</v>
          </cell>
          <cell r="AJ1149">
            <v>0</v>
          </cell>
          <cell r="AN1149">
            <v>393750</v>
          </cell>
          <cell r="AR1149">
            <v>1443750</v>
          </cell>
          <cell r="AV1149">
            <v>2397408.8416666668</v>
          </cell>
          <cell r="AZ1149">
            <v>2282929.5749999997</v>
          </cell>
        </row>
        <row r="1150">
          <cell r="Q1150">
            <v>148046.53</v>
          </cell>
          <cell r="S1150">
            <v>148046.53</v>
          </cell>
          <cell r="U1150">
            <v>148046.53</v>
          </cell>
          <cell r="V1150">
            <v>148046.53</v>
          </cell>
          <cell r="W1150">
            <v>148046.53</v>
          </cell>
          <cell r="Y1150">
            <v>148046.53</v>
          </cell>
          <cell r="AA1150">
            <v>148046.53</v>
          </cell>
          <cell r="AJ1150">
            <v>298802.77083333343</v>
          </cell>
          <cell r="AN1150">
            <v>246365.81749999998</v>
          </cell>
          <cell r="AR1150">
            <v>193928.86416666667</v>
          </cell>
          <cell r="AV1150">
            <v>152823.33041666666</v>
          </cell>
          <cell r="AZ1150">
            <v>191037.73375000001</v>
          </cell>
        </row>
        <row r="1151">
          <cell r="Q1151">
            <v>162398.20000000001</v>
          </cell>
          <cell r="S1151">
            <v>162398.20000000001</v>
          </cell>
          <cell r="U1151">
            <v>162398.20000000001</v>
          </cell>
          <cell r="V1151">
            <v>162398.20000000001</v>
          </cell>
          <cell r="W1151">
            <v>162398.20000000001</v>
          </cell>
          <cell r="Y1151">
            <v>162398.20000000001</v>
          </cell>
          <cell r="AA1151">
            <v>162398.20000000001</v>
          </cell>
          <cell r="AJ1151">
            <v>159255.40333333335</v>
          </cell>
          <cell r="AN1151">
            <v>160348.54999999999</v>
          </cell>
          <cell r="AR1151">
            <v>161441.69666666663</v>
          </cell>
          <cell r="AV1151">
            <v>162015.98333333331</v>
          </cell>
          <cell r="AZ1151">
            <v>158958.25</v>
          </cell>
        </row>
        <row r="1152">
          <cell r="Q1152">
            <v>-663605.91</v>
          </cell>
          <cell r="S1152">
            <v>-663605.91</v>
          </cell>
          <cell r="U1152">
            <v>-663605.91</v>
          </cell>
          <cell r="V1152">
            <v>-663605.91</v>
          </cell>
          <cell r="W1152">
            <v>-663605.91</v>
          </cell>
          <cell r="Y1152">
            <v>-391517.73</v>
          </cell>
          <cell r="AA1152">
            <v>-391517.73</v>
          </cell>
          <cell r="AJ1152">
            <v>-575874.97833333327</v>
          </cell>
          <cell r="AN1152">
            <v>-606390.08499999996</v>
          </cell>
          <cell r="AR1152">
            <v>-602894.1691666668</v>
          </cell>
          <cell r="AV1152">
            <v>-547049.82791666675</v>
          </cell>
          <cell r="AZ1152">
            <v>-521561.77125000005</v>
          </cell>
        </row>
        <row r="1153">
          <cell r="Q1153">
            <v>0</v>
          </cell>
          <cell r="S1153">
            <v>0</v>
          </cell>
          <cell r="U1153">
            <v>0</v>
          </cell>
          <cell r="V1153">
            <v>0</v>
          </cell>
          <cell r="W1153">
            <v>0</v>
          </cell>
          <cell r="Y1153">
            <v>0</v>
          </cell>
          <cell r="AA1153">
            <v>0</v>
          </cell>
          <cell r="AJ1153">
            <v>0</v>
          </cell>
          <cell r="AN1153">
            <v>0</v>
          </cell>
          <cell r="AR1153">
            <v>0</v>
          </cell>
          <cell r="AV1153">
            <v>0</v>
          </cell>
          <cell r="AZ1153">
            <v>0</v>
          </cell>
        </row>
        <row r="1154">
          <cell r="Q1154">
            <v>-765611</v>
          </cell>
          <cell r="S1154">
            <v>-765611</v>
          </cell>
          <cell r="U1154">
            <v>-3915611</v>
          </cell>
          <cell r="V1154">
            <v>-3915611</v>
          </cell>
          <cell r="W1154">
            <v>-3915611</v>
          </cell>
          <cell r="Y1154">
            <v>-3915611</v>
          </cell>
          <cell r="AA1154">
            <v>-3915611</v>
          </cell>
          <cell r="AJ1154">
            <v>-480693.70833333331</v>
          </cell>
          <cell r="AN1154">
            <v>-973545.375</v>
          </cell>
          <cell r="AR1154">
            <v>-2122647.0416666665</v>
          </cell>
          <cell r="AV1154">
            <v>-3165817.4250000003</v>
          </cell>
          <cell r="AZ1154">
            <v>-3073718.8249999997</v>
          </cell>
        </row>
        <row r="1155">
          <cell r="Q1155">
            <v>-32500</v>
          </cell>
          <cell r="S1155">
            <v>-32500</v>
          </cell>
          <cell r="U1155">
            <v>-32500</v>
          </cell>
          <cell r="V1155">
            <v>-32500</v>
          </cell>
          <cell r="W1155">
            <v>-32500</v>
          </cell>
          <cell r="Y1155">
            <v>-32500</v>
          </cell>
          <cell r="AA1155">
            <v>-32500</v>
          </cell>
          <cell r="AJ1155">
            <v>-22916.666666666668</v>
          </cell>
          <cell r="AN1155">
            <v>-26250</v>
          </cell>
          <cell r="AR1155">
            <v>-29583.333333333332</v>
          </cell>
          <cell r="AV1155">
            <v>-32187.5</v>
          </cell>
          <cell r="AZ1155">
            <v>-29687.5</v>
          </cell>
        </row>
        <row r="1156">
          <cell r="Q1156">
            <v>5000</v>
          </cell>
          <cell r="S1156">
            <v>0</v>
          </cell>
          <cell r="U1156">
            <v>0</v>
          </cell>
          <cell r="V1156">
            <v>0</v>
          </cell>
          <cell r="W1156">
            <v>0</v>
          </cell>
          <cell r="Y1156">
            <v>0</v>
          </cell>
          <cell r="AA1156">
            <v>0</v>
          </cell>
          <cell r="AJ1156">
            <v>208.33333333333334</v>
          </cell>
          <cell r="AN1156">
            <v>833.33333333333337</v>
          </cell>
          <cell r="AR1156">
            <v>833.33333333333337</v>
          </cell>
          <cell r="AV1156">
            <v>625</v>
          </cell>
          <cell r="AZ1156">
            <v>0</v>
          </cell>
        </row>
        <row r="1157">
          <cell r="Q1157">
            <v>0</v>
          </cell>
          <cell r="S1157">
            <v>0</v>
          </cell>
          <cell r="U1157">
            <v>0</v>
          </cell>
          <cell r="V1157">
            <v>0</v>
          </cell>
          <cell r="W1157">
            <v>0</v>
          </cell>
          <cell r="Y1157">
            <v>0</v>
          </cell>
          <cell r="AA1157">
            <v>0</v>
          </cell>
          <cell r="AJ1157">
            <v>12187.5</v>
          </cell>
          <cell r="AN1157">
            <v>4687.5</v>
          </cell>
          <cell r="AR1157">
            <v>0</v>
          </cell>
          <cell r="AV1157">
            <v>0</v>
          </cell>
          <cell r="AZ1157">
            <v>0</v>
          </cell>
        </row>
        <row r="1158">
          <cell r="Q1158">
            <v>0</v>
          </cell>
          <cell r="S1158">
            <v>0</v>
          </cell>
          <cell r="U1158">
            <v>0</v>
          </cell>
          <cell r="V1158">
            <v>0</v>
          </cell>
          <cell r="W1158">
            <v>0</v>
          </cell>
          <cell r="Y1158">
            <v>0</v>
          </cell>
          <cell r="AA1158">
            <v>0</v>
          </cell>
          <cell r="AJ1158">
            <v>0</v>
          </cell>
          <cell r="AN1158">
            <v>0</v>
          </cell>
          <cell r="AR1158">
            <v>0</v>
          </cell>
          <cell r="AV1158">
            <v>0</v>
          </cell>
          <cell r="AZ1158">
            <v>0</v>
          </cell>
        </row>
        <row r="1159">
          <cell r="Q1159">
            <v>0</v>
          </cell>
          <cell r="S1159">
            <v>0</v>
          </cell>
          <cell r="U1159">
            <v>0</v>
          </cell>
          <cell r="V1159">
            <v>0</v>
          </cell>
          <cell r="W1159">
            <v>0</v>
          </cell>
          <cell r="Y1159">
            <v>0</v>
          </cell>
          <cell r="AA1159">
            <v>0</v>
          </cell>
          <cell r="AJ1159">
            <v>-17283666.666666668</v>
          </cell>
          <cell r="AN1159">
            <v>-14108666.666666666</v>
          </cell>
          <cell r="AR1159">
            <v>-2524250</v>
          </cell>
          <cell r="AV1159">
            <v>0</v>
          </cell>
          <cell r="AZ1159">
            <v>0</v>
          </cell>
        </row>
        <row r="1160">
          <cell r="Q1160">
            <v>-375000000</v>
          </cell>
          <cell r="S1160">
            <v>0</v>
          </cell>
          <cell r="U1160">
            <v>0</v>
          </cell>
          <cell r="V1160">
            <v>0</v>
          </cell>
          <cell r="W1160">
            <v>0</v>
          </cell>
          <cell r="Y1160">
            <v>0</v>
          </cell>
          <cell r="AA1160">
            <v>0</v>
          </cell>
          <cell r="AJ1160">
            <v>-34375000</v>
          </cell>
          <cell r="AN1160">
            <v>-81250000</v>
          </cell>
          <cell r="AR1160">
            <v>-81250000</v>
          </cell>
          <cell r="AV1160">
            <v>-46875000</v>
          </cell>
          <cell r="AZ1160">
            <v>0</v>
          </cell>
        </row>
        <row r="1161">
          <cell r="Q1161">
            <v>-79000000</v>
          </cell>
          <cell r="S1161">
            <v>0</v>
          </cell>
          <cell r="U1161">
            <v>0</v>
          </cell>
          <cell r="V1161">
            <v>0</v>
          </cell>
          <cell r="W1161">
            <v>0</v>
          </cell>
          <cell r="Y1161">
            <v>0</v>
          </cell>
          <cell r="AA1161">
            <v>0</v>
          </cell>
          <cell r="AJ1161">
            <v>-61875000</v>
          </cell>
          <cell r="AN1161">
            <v>-53875000</v>
          </cell>
          <cell r="AR1161">
            <v>-40145833.333333336</v>
          </cell>
          <cell r="AV1161">
            <v>-11125000</v>
          </cell>
          <cell r="AZ1161">
            <v>0</v>
          </cell>
        </row>
        <row r="1162">
          <cell r="Q1162">
            <v>-79000000</v>
          </cell>
          <cell r="S1162">
            <v>0</v>
          </cell>
          <cell r="U1162">
            <v>0</v>
          </cell>
          <cell r="V1162">
            <v>0</v>
          </cell>
          <cell r="W1162">
            <v>0</v>
          </cell>
          <cell r="Y1162">
            <v>0</v>
          </cell>
          <cell r="AA1162">
            <v>0</v>
          </cell>
          <cell r="AJ1162">
            <v>-61875000</v>
          </cell>
          <cell r="AN1162">
            <v>-53875000</v>
          </cell>
          <cell r="AR1162">
            <v>-40145833.333333336</v>
          </cell>
          <cell r="AV1162">
            <v>-11125000</v>
          </cell>
          <cell r="AZ1162">
            <v>0</v>
          </cell>
        </row>
        <row r="1163">
          <cell r="Q1163">
            <v>0</v>
          </cell>
          <cell r="S1163">
            <v>0</v>
          </cell>
          <cell r="U1163">
            <v>0</v>
          </cell>
          <cell r="V1163">
            <v>0</v>
          </cell>
          <cell r="W1163">
            <v>0</v>
          </cell>
          <cell r="Y1163">
            <v>0</v>
          </cell>
          <cell r="AA1163">
            <v>0</v>
          </cell>
          <cell r="AJ1163">
            <v>0</v>
          </cell>
          <cell r="AN1163">
            <v>0</v>
          </cell>
          <cell r="AR1163">
            <v>0</v>
          </cell>
          <cell r="AV1163">
            <v>0</v>
          </cell>
          <cell r="AZ1163">
            <v>0</v>
          </cell>
        </row>
        <row r="1164">
          <cell r="Q1164">
            <v>0</v>
          </cell>
          <cell r="S1164">
            <v>0</v>
          </cell>
          <cell r="U1164">
            <v>0</v>
          </cell>
          <cell r="V1164">
            <v>0</v>
          </cell>
          <cell r="W1164">
            <v>0</v>
          </cell>
          <cell r="Y1164">
            <v>-5000000</v>
          </cell>
          <cell r="AA1164">
            <v>0</v>
          </cell>
          <cell r="AJ1164">
            <v>-46657750</v>
          </cell>
          <cell r="AN1164">
            <v>-34840458.333333336</v>
          </cell>
          <cell r="AR1164">
            <v>-9747458.333333334</v>
          </cell>
          <cell r="AV1164">
            <v>-1250000</v>
          </cell>
          <cell r="AZ1164">
            <v>-1250000</v>
          </cell>
        </row>
        <row r="1165">
          <cell r="Q1165">
            <v>0</v>
          </cell>
          <cell r="S1165">
            <v>0</v>
          </cell>
          <cell r="U1165">
            <v>0</v>
          </cell>
          <cell r="V1165">
            <v>0</v>
          </cell>
          <cell r="W1165">
            <v>0</v>
          </cell>
          <cell r="Y1165">
            <v>0</v>
          </cell>
          <cell r="AA1165">
            <v>0</v>
          </cell>
          <cell r="AJ1165">
            <v>-7032083.333333333</v>
          </cell>
          <cell r="AN1165">
            <v>-4745208.333333333</v>
          </cell>
          <cell r="AR1165">
            <v>0</v>
          </cell>
          <cell r="AV1165">
            <v>0</v>
          </cell>
          <cell r="AZ1165">
            <v>0</v>
          </cell>
        </row>
        <row r="1166">
          <cell r="Q1166">
            <v>0</v>
          </cell>
          <cell r="S1166">
            <v>0</v>
          </cell>
          <cell r="U1166">
            <v>0</v>
          </cell>
          <cell r="V1166">
            <v>0</v>
          </cell>
          <cell r="W1166">
            <v>0</v>
          </cell>
          <cell r="Y1166">
            <v>0</v>
          </cell>
          <cell r="AA1166">
            <v>0</v>
          </cell>
          <cell r="AJ1166">
            <v>-6356583.333333333</v>
          </cell>
          <cell r="AN1166">
            <v>-6356583.333333333</v>
          </cell>
          <cell r="AR1166">
            <v>-1772666.6666666667</v>
          </cell>
          <cell r="AV1166">
            <v>0</v>
          </cell>
          <cell r="AZ1166">
            <v>0</v>
          </cell>
        </row>
        <row r="1167">
          <cell r="Q1167">
            <v>0</v>
          </cell>
          <cell r="S1167">
            <v>0</v>
          </cell>
          <cell r="U1167">
            <v>0</v>
          </cell>
          <cell r="V1167">
            <v>0</v>
          </cell>
          <cell r="W1167">
            <v>0</v>
          </cell>
          <cell r="Y1167">
            <v>0</v>
          </cell>
          <cell r="AA1167">
            <v>0</v>
          </cell>
          <cell r="AJ1167">
            <v>0</v>
          </cell>
          <cell r="AN1167">
            <v>0</v>
          </cell>
          <cell r="AR1167">
            <v>0</v>
          </cell>
          <cell r="AV1167">
            <v>0</v>
          </cell>
          <cell r="AZ1167">
            <v>0</v>
          </cell>
        </row>
        <row r="1168">
          <cell r="Q1168">
            <v>-431700000</v>
          </cell>
          <cell r="S1168">
            <v>0</v>
          </cell>
          <cell r="U1168">
            <v>0</v>
          </cell>
          <cell r="V1168">
            <v>0</v>
          </cell>
          <cell r="W1168">
            <v>0</v>
          </cell>
          <cell r="Y1168">
            <v>0</v>
          </cell>
          <cell r="AA1168">
            <v>0</v>
          </cell>
          <cell r="AJ1168">
            <v>-114645833.33333333</v>
          </cell>
          <cell r="AN1168">
            <v>-153458333.33333334</v>
          </cell>
          <cell r="AR1168">
            <v>-151375000</v>
          </cell>
          <cell r="AV1168">
            <v>-38812500</v>
          </cell>
          <cell r="AZ1168">
            <v>0</v>
          </cell>
        </row>
        <row r="1169">
          <cell r="S1169">
            <v>-70000000</v>
          </cell>
          <cell r="U1169">
            <v>-95000000</v>
          </cell>
          <cell r="V1169">
            <v>-80000000</v>
          </cell>
          <cell r="W1169">
            <v>-125000000</v>
          </cell>
          <cell r="Y1169">
            <v>-40000000</v>
          </cell>
          <cell r="AA1169">
            <v>-20000000</v>
          </cell>
          <cell r="AJ1169">
            <v>0</v>
          </cell>
          <cell r="AN1169">
            <v>-24375000</v>
          </cell>
          <cell r="AR1169">
            <v>-56250000</v>
          </cell>
          <cell r="AV1169">
            <v>-69583333.333333328</v>
          </cell>
          <cell r="AZ1169">
            <v>-51250000</v>
          </cell>
        </row>
        <row r="1170">
          <cell r="Y1170">
            <v>-230000000</v>
          </cell>
          <cell r="AA1170">
            <v>0</v>
          </cell>
          <cell r="AR1170">
            <v>-26250000</v>
          </cell>
          <cell r="AV1170">
            <v>-40208333.333333336</v>
          </cell>
          <cell r="AZ1170">
            <v>-87083333.333333328</v>
          </cell>
        </row>
        <row r="1171">
          <cell r="Y1171">
            <v>0</v>
          </cell>
          <cell r="AA1171">
            <v>0</v>
          </cell>
          <cell r="AR1171">
            <v>0</v>
          </cell>
          <cell r="AV1171">
            <v>0</v>
          </cell>
          <cell r="AZ1171">
            <v>0</v>
          </cell>
        </row>
        <row r="1172">
          <cell r="Q1172">
            <v>-6316470.7400000002</v>
          </cell>
          <cell r="S1172">
            <v>-4513396.6399999997</v>
          </cell>
          <cell r="U1172">
            <v>-2937018.87</v>
          </cell>
          <cell r="V1172">
            <v>-2893206.74</v>
          </cell>
          <cell r="W1172">
            <v>-2955878.42</v>
          </cell>
          <cell r="Y1172">
            <v>-4260604.33</v>
          </cell>
          <cell r="AA1172">
            <v>-4158263.43</v>
          </cell>
          <cell r="AJ1172">
            <v>-4935252.5949999997</v>
          </cell>
          <cell r="AN1172">
            <v>-4893003.2666666666</v>
          </cell>
          <cell r="AR1172">
            <v>-4509050.0600000005</v>
          </cell>
          <cell r="AV1172">
            <v>-4375177.8249999993</v>
          </cell>
          <cell r="AZ1172">
            <v>-4706313.1629166659</v>
          </cell>
        </row>
        <row r="1173">
          <cell r="Q1173">
            <v>-33451687.66</v>
          </cell>
          <cell r="S1173">
            <v>-21894125.699999999</v>
          </cell>
          <cell r="U1173">
            <v>-9389432.8000000007</v>
          </cell>
          <cell r="V1173">
            <v>-6157892.04</v>
          </cell>
          <cell r="W1173">
            <v>-9938898.2300000004</v>
          </cell>
          <cell r="Y1173">
            <v>-20212640.84</v>
          </cell>
          <cell r="AA1173">
            <v>-23197919.59</v>
          </cell>
          <cell r="AJ1173">
            <v>-22477661.037916664</v>
          </cell>
          <cell r="AN1173">
            <v>-21204466.059999999</v>
          </cell>
          <cell r="AR1173">
            <v>-18646858.580000002</v>
          </cell>
          <cell r="AV1173">
            <v>-19046838.970833335</v>
          </cell>
          <cell r="AZ1173">
            <v>-19670180.019583333</v>
          </cell>
        </row>
        <row r="1174">
          <cell r="Q1174">
            <v>-231569.79</v>
          </cell>
          <cell r="S1174">
            <v>-876214.4</v>
          </cell>
          <cell r="U1174">
            <v>-1084122.42</v>
          </cell>
          <cell r="V1174">
            <v>-1118147.3</v>
          </cell>
          <cell r="W1174">
            <v>-942812.21</v>
          </cell>
          <cell r="Y1174">
            <v>-1057783.01</v>
          </cell>
          <cell r="AA1174">
            <v>-1025391.3</v>
          </cell>
          <cell r="AJ1174">
            <v>-800193.72708333319</v>
          </cell>
          <cell r="AN1174">
            <v>-803823.76041666663</v>
          </cell>
          <cell r="AR1174">
            <v>-851580.17500000016</v>
          </cell>
          <cell r="AV1174">
            <v>-911015.12541666662</v>
          </cell>
          <cell r="AZ1174">
            <v>-930219.83499999996</v>
          </cell>
        </row>
        <row r="1175">
          <cell r="Q1175">
            <v>-5917295</v>
          </cell>
          <cell r="S1175">
            <v>-6397676</v>
          </cell>
          <cell r="U1175">
            <v>-6299338</v>
          </cell>
          <cell r="V1175">
            <v>-6360887</v>
          </cell>
          <cell r="W1175">
            <v>-6476435</v>
          </cell>
          <cell r="Y1175">
            <v>-6497165</v>
          </cell>
          <cell r="AA1175">
            <v>-7510588</v>
          </cell>
          <cell r="AJ1175">
            <v>-5725441.25</v>
          </cell>
          <cell r="AN1175">
            <v>-5893216.166666667</v>
          </cell>
          <cell r="AR1175">
            <v>-6158038.75</v>
          </cell>
          <cell r="AV1175">
            <v>-6455539.541666667</v>
          </cell>
          <cell r="AZ1175">
            <v>-6561725.541666667</v>
          </cell>
        </row>
        <row r="1176">
          <cell r="Q1176">
            <v>-8191105.9100000001</v>
          </cell>
          <cell r="S1176">
            <v>-8075635.8499999996</v>
          </cell>
          <cell r="U1176">
            <v>-8706694.1699999999</v>
          </cell>
          <cell r="V1176">
            <v>-8843266.8599999994</v>
          </cell>
          <cell r="W1176">
            <v>-9037855.6099999994</v>
          </cell>
          <cell r="Y1176">
            <v>-7779415.3700000001</v>
          </cell>
          <cell r="AA1176">
            <v>-8377937.3899999997</v>
          </cell>
          <cell r="AJ1176">
            <v>-8213412.3816666668</v>
          </cell>
          <cell r="AN1176">
            <v>-8529082.4454166684</v>
          </cell>
          <cell r="AR1176">
            <v>-8461585.4704166669</v>
          </cell>
          <cell r="AV1176">
            <v>-8367748.0958333341</v>
          </cell>
          <cell r="AZ1176">
            <v>-8244012.2695833333</v>
          </cell>
        </row>
        <row r="1177">
          <cell r="Q1177">
            <v>-52126095.729999997</v>
          </cell>
          <cell r="S1177">
            <v>-37128347.829999998</v>
          </cell>
          <cell r="U1177">
            <v>-31691769.760000002</v>
          </cell>
          <cell r="V1177">
            <v>-27011176.449999999</v>
          </cell>
          <cell r="W1177">
            <v>-20472222.77</v>
          </cell>
          <cell r="Y1177">
            <v>-13667004.27</v>
          </cell>
          <cell r="AA1177">
            <v>-40669556.310000002</v>
          </cell>
          <cell r="AJ1177">
            <v>-34787174.282500006</v>
          </cell>
          <cell r="AN1177">
            <v>-33724295.006250001</v>
          </cell>
          <cell r="AR1177">
            <v>-32545704.018749997</v>
          </cell>
          <cell r="AV1177">
            <v>-32198818.383750003</v>
          </cell>
          <cell r="AZ1177">
            <v>-32630307.172499999</v>
          </cell>
        </row>
        <row r="1178">
          <cell r="Q1178">
            <v>-3018519.69</v>
          </cell>
          <cell r="S1178">
            <v>0</v>
          </cell>
          <cell r="U1178">
            <v>430.27</v>
          </cell>
          <cell r="V1178">
            <v>-3442035.2</v>
          </cell>
          <cell r="W1178">
            <v>0</v>
          </cell>
          <cell r="Y1178">
            <v>-32.6</v>
          </cell>
          <cell r="AA1178">
            <v>0</v>
          </cell>
          <cell r="AJ1178">
            <v>-1109342.9620833334</v>
          </cell>
          <cell r="AN1178">
            <v>-927101.57541666657</v>
          </cell>
          <cell r="AR1178">
            <v>-772518.76208333333</v>
          </cell>
          <cell r="AV1178">
            <v>-679424.98958333337</v>
          </cell>
          <cell r="AZ1178">
            <v>-553284.22624999995</v>
          </cell>
        </row>
        <row r="1179">
          <cell r="Q1179">
            <v>-18857163.129999999</v>
          </cell>
          <cell r="S1179">
            <v>-15107434.619999999</v>
          </cell>
          <cell r="U1179">
            <v>-12223100.99</v>
          </cell>
          <cell r="V1179">
            <v>-6678704.2699999996</v>
          </cell>
          <cell r="W1179">
            <v>-11794828.460000001</v>
          </cell>
          <cell r="Y1179">
            <v>-15549833.859999999</v>
          </cell>
          <cell r="AA1179">
            <v>-19287586.41</v>
          </cell>
          <cell r="AJ1179">
            <v>-15825496.972083336</v>
          </cell>
          <cell r="AN1179">
            <v>-15081632.027083332</v>
          </cell>
          <cell r="AR1179">
            <v>-14573935.250416666</v>
          </cell>
          <cell r="AV1179">
            <v>-14672833.913333334</v>
          </cell>
          <cell r="AZ1179">
            <v>-14817723.545833334</v>
          </cell>
        </row>
        <row r="1180">
          <cell r="Q1180">
            <v>-2562397.4</v>
          </cell>
          <cell r="S1180">
            <v>-1920748.62</v>
          </cell>
          <cell r="U1180">
            <v>-1518949.85</v>
          </cell>
          <cell r="V1180">
            <v>-1605521.66</v>
          </cell>
          <cell r="W1180">
            <v>-1708712.33</v>
          </cell>
          <cell r="Y1180">
            <v>-2326345.17</v>
          </cell>
          <cell r="AA1180">
            <v>-2075921.69</v>
          </cell>
          <cell r="AJ1180">
            <v>-2016008.5304166668</v>
          </cell>
          <cell r="AN1180">
            <v>-2063271.3041666665</v>
          </cell>
          <cell r="AR1180">
            <v>-2050889.4929166667</v>
          </cell>
          <cell r="AV1180">
            <v>-2060871.0383333333</v>
          </cell>
          <cell r="AZ1180">
            <v>-2296908.82375</v>
          </cell>
        </row>
        <row r="1181">
          <cell r="Q1181">
            <v>0</v>
          </cell>
          <cell r="S1181">
            <v>0</v>
          </cell>
          <cell r="U1181">
            <v>0</v>
          </cell>
          <cell r="V1181">
            <v>0</v>
          </cell>
          <cell r="W1181">
            <v>0</v>
          </cell>
          <cell r="Y1181">
            <v>0</v>
          </cell>
          <cell r="AA1181">
            <v>0</v>
          </cell>
          <cell r="AJ1181">
            <v>0</v>
          </cell>
          <cell r="AN1181">
            <v>0</v>
          </cell>
          <cell r="AR1181">
            <v>0</v>
          </cell>
          <cell r="AV1181">
            <v>0</v>
          </cell>
          <cell r="AZ1181">
            <v>0</v>
          </cell>
        </row>
        <row r="1182">
          <cell r="Q1182">
            <v>-37759.370000000003</v>
          </cell>
          <cell r="S1182">
            <v>-37445.379999999997</v>
          </cell>
          <cell r="U1182">
            <v>-37445.379999999997</v>
          </cell>
          <cell r="V1182">
            <v>-37445.379999999997</v>
          </cell>
          <cell r="W1182">
            <v>-37445.379999999997</v>
          </cell>
          <cell r="Y1182">
            <v>-37445.379999999997</v>
          </cell>
          <cell r="AA1182">
            <v>-37445.379999999997</v>
          </cell>
          <cell r="AJ1182">
            <v>-37630.089999999997</v>
          </cell>
          <cell r="AN1182">
            <v>-37693.955416666671</v>
          </cell>
          <cell r="AR1182">
            <v>-37589.292083333334</v>
          </cell>
          <cell r="AV1182">
            <v>-37484.628750000003</v>
          </cell>
          <cell r="AZ1182">
            <v>-26523.810833333333</v>
          </cell>
        </row>
        <row r="1183">
          <cell r="Q1183">
            <v>0</v>
          </cell>
          <cell r="S1183">
            <v>0</v>
          </cell>
          <cell r="U1183">
            <v>-593910</v>
          </cell>
          <cell r="V1183">
            <v>-661509</v>
          </cell>
          <cell r="W1183">
            <v>-584175</v>
          </cell>
          <cell r="Y1183">
            <v>-663493</v>
          </cell>
          <cell r="AA1183">
            <v>-671398</v>
          </cell>
          <cell r="AJ1183">
            <v>0</v>
          </cell>
          <cell r="AN1183">
            <v>-24746.25</v>
          </cell>
          <cell r="AR1183">
            <v>-236396.29166666666</v>
          </cell>
          <cell r="AV1183">
            <v>-588023.58708333329</v>
          </cell>
          <cell r="AZ1183">
            <v>-707882.47583333345</v>
          </cell>
        </row>
        <row r="1184">
          <cell r="Q1184">
            <v>-91265.35</v>
          </cell>
          <cell r="S1184">
            <v>-51175.98</v>
          </cell>
          <cell r="U1184">
            <v>-46332.15</v>
          </cell>
          <cell r="V1184">
            <v>-89737.84</v>
          </cell>
          <cell r="W1184">
            <v>-41118.199999999997</v>
          </cell>
          <cell r="Y1184">
            <v>-43627.91</v>
          </cell>
          <cell r="AA1184">
            <v>-48543.24</v>
          </cell>
          <cell r="AJ1184">
            <v>-58151.366249999992</v>
          </cell>
          <cell r="AN1184">
            <v>-62795.814583333318</v>
          </cell>
          <cell r="AR1184">
            <v>-59306.248749999999</v>
          </cell>
          <cell r="AV1184">
            <v>-56720.169166666659</v>
          </cell>
          <cell r="AZ1184">
            <v>-52653.670416666668</v>
          </cell>
        </row>
        <row r="1185">
          <cell r="Q1185">
            <v>-282449.75</v>
          </cell>
          <cell r="S1185">
            <v>-433170.68</v>
          </cell>
          <cell r="U1185">
            <v>-239263.4</v>
          </cell>
          <cell r="V1185">
            <v>-343978.32</v>
          </cell>
          <cell r="W1185">
            <v>-369105.89</v>
          </cell>
          <cell r="Y1185">
            <v>-262207.06</v>
          </cell>
          <cell r="AA1185">
            <v>-283306.26</v>
          </cell>
          <cell r="AJ1185">
            <v>-344673.43458333338</v>
          </cell>
          <cell r="AN1185">
            <v>-321923.12666666665</v>
          </cell>
          <cell r="AR1185">
            <v>-316832.69</v>
          </cell>
          <cell r="AV1185">
            <v>-325291.1454166667</v>
          </cell>
          <cell r="AZ1185">
            <v>-333257.43708333332</v>
          </cell>
        </row>
        <row r="1186">
          <cell r="Q1186">
            <v>0</v>
          </cell>
          <cell r="S1186">
            <v>0</v>
          </cell>
          <cell r="U1186">
            <v>0</v>
          </cell>
          <cell r="V1186">
            <v>0</v>
          </cell>
          <cell r="W1186">
            <v>0</v>
          </cell>
          <cell r="Y1186">
            <v>0</v>
          </cell>
          <cell r="AA1186">
            <v>0</v>
          </cell>
          <cell r="AJ1186">
            <v>0</v>
          </cell>
          <cell r="AN1186">
            <v>0</v>
          </cell>
          <cell r="AR1186">
            <v>0</v>
          </cell>
          <cell r="AV1186">
            <v>-0.25</v>
          </cell>
          <cell r="AZ1186">
            <v>-0.5</v>
          </cell>
        </row>
        <row r="1187">
          <cell r="Q1187">
            <v>-711271.16</v>
          </cell>
          <cell r="S1187">
            <v>-197681.95</v>
          </cell>
          <cell r="U1187">
            <v>-404117.57</v>
          </cell>
          <cell r="V1187">
            <v>-1034151.75</v>
          </cell>
          <cell r="W1187">
            <v>-1106555.98</v>
          </cell>
          <cell r="Y1187">
            <v>-951374.82</v>
          </cell>
          <cell r="AA1187">
            <v>-543720.54</v>
          </cell>
          <cell r="AJ1187">
            <v>-630116.44499999995</v>
          </cell>
          <cell r="AN1187">
            <v>-588666.86208333331</v>
          </cell>
          <cell r="AR1187">
            <v>-676346.81083333329</v>
          </cell>
          <cell r="AV1187">
            <v>-718123.27166666661</v>
          </cell>
          <cell r="AZ1187">
            <v>-673805.11291666667</v>
          </cell>
        </row>
        <row r="1188">
          <cell r="Q1188">
            <v>0</v>
          </cell>
          <cell r="S1188">
            <v>0</v>
          </cell>
          <cell r="U1188">
            <v>0</v>
          </cell>
          <cell r="V1188">
            <v>0</v>
          </cell>
          <cell r="W1188">
            <v>0</v>
          </cell>
          <cell r="Y1188">
            <v>0</v>
          </cell>
          <cell r="AA1188">
            <v>0</v>
          </cell>
          <cell r="AJ1188">
            <v>0</v>
          </cell>
          <cell r="AN1188">
            <v>0</v>
          </cell>
          <cell r="AR1188">
            <v>0</v>
          </cell>
          <cell r="AV1188">
            <v>0</v>
          </cell>
          <cell r="AZ1188">
            <v>0</v>
          </cell>
        </row>
        <row r="1189">
          <cell r="Q1189">
            <v>0</v>
          </cell>
          <cell r="S1189">
            <v>0</v>
          </cell>
          <cell r="U1189">
            <v>0</v>
          </cell>
          <cell r="V1189">
            <v>0</v>
          </cell>
          <cell r="W1189">
            <v>0</v>
          </cell>
          <cell r="Y1189">
            <v>0</v>
          </cell>
          <cell r="AA1189">
            <v>0</v>
          </cell>
          <cell r="AJ1189">
            <v>0</v>
          </cell>
          <cell r="AN1189">
            <v>0</v>
          </cell>
          <cell r="AR1189">
            <v>0</v>
          </cell>
          <cell r="AV1189">
            <v>0</v>
          </cell>
          <cell r="AZ1189">
            <v>0</v>
          </cell>
        </row>
        <row r="1190">
          <cell r="Q1190">
            <v>-16679.419999999998</v>
          </cell>
          <cell r="S1190">
            <v>-250.11</v>
          </cell>
          <cell r="U1190">
            <v>0</v>
          </cell>
          <cell r="V1190">
            <v>-12722.86</v>
          </cell>
          <cell r="W1190">
            <v>-23388.080000000002</v>
          </cell>
          <cell r="Y1190">
            <v>-38.090000000000003</v>
          </cell>
          <cell r="AA1190">
            <v>0</v>
          </cell>
          <cell r="AJ1190">
            <v>-6220.8058333333329</v>
          </cell>
          <cell r="AN1190">
            <v>-4820.8791666666666</v>
          </cell>
          <cell r="AR1190">
            <v>-5749.9779166666676</v>
          </cell>
          <cell r="AV1190">
            <v>-5149.4158333333335</v>
          </cell>
          <cell r="AZ1190">
            <v>-4841.9116666666669</v>
          </cell>
        </row>
        <row r="1191">
          <cell r="Q1191">
            <v>0</v>
          </cell>
          <cell r="S1191">
            <v>0</v>
          </cell>
          <cell r="U1191">
            <v>0</v>
          </cell>
          <cell r="V1191">
            <v>0</v>
          </cell>
          <cell r="W1191">
            <v>0</v>
          </cell>
          <cell r="Y1191">
            <v>0</v>
          </cell>
          <cell r="AA1191">
            <v>0</v>
          </cell>
          <cell r="AJ1191">
            <v>-8189.9970833333346</v>
          </cell>
          <cell r="AN1191">
            <v>-4360.3712500000001</v>
          </cell>
          <cell r="AR1191">
            <v>-498.20791666666668</v>
          </cell>
          <cell r="AV1191">
            <v>0</v>
          </cell>
          <cell r="AZ1191">
            <v>0</v>
          </cell>
        </row>
        <row r="1192">
          <cell r="Q1192">
            <v>0</v>
          </cell>
          <cell r="S1192">
            <v>0</v>
          </cell>
          <cell r="U1192">
            <v>21186</v>
          </cell>
          <cell r="V1192">
            <v>0</v>
          </cell>
          <cell r="W1192">
            <v>0</v>
          </cell>
          <cell r="Y1192">
            <v>0</v>
          </cell>
          <cell r="AA1192">
            <v>0</v>
          </cell>
          <cell r="AJ1192">
            <v>0</v>
          </cell>
          <cell r="AN1192">
            <v>882.75</v>
          </cell>
          <cell r="AR1192">
            <v>1765.5</v>
          </cell>
          <cell r="AV1192">
            <v>1765.5</v>
          </cell>
          <cell r="AZ1192">
            <v>882.75</v>
          </cell>
        </row>
        <row r="1193">
          <cell r="Q1193">
            <v>0</v>
          </cell>
          <cell r="S1193">
            <v>0</v>
          </cell>
          <cell r="U1193">
            <v>0</v>
          </cell>
          <cell r="V1193">
            <v>0</v>
          </cell>
          <cell r="W1193">
            <v>0</v>
          </cell>
          <cell r="Y1193">
            <v>0</v>
          </cell>
          <cell r="AA1193">
            <v>0</v>
          </cell>
          <cell r="AJ1193">
            <v>0</v>
          </cell>
          <cell r="AN1193">
            <v>0</v>
          </cell>
          <cell r="AR1193">
            <v>0</v>
          </cell>
          <cell r="AV1193">
            <v>0</v>
          </cell>
          <cell r="AZ1193">
            <v>0</v>
          </cell>
        </row>
        <row r="1194">
          <cell r="Q1194">
            <v>-9967120</v>
          </cell>
          <cell r="S1194">
            <v>-9273694.8200000003</v>
          </cell>
          <cell r="U1194">
            <v>-9667142.1999999993</v>
          </cell>
          <cell r="V1194">
            <v>-9910414.1699999999</v>
          </cell>
          <cell r="W1194">
            <v>-8802206.6099999994</v>
          </cell>
          <cell r="Y1194">
            <v>-9119672.4100000001</v>
          </cell>
          <cell r="AA1194">
            <v>-9235749.0199999996</v>
          </cell>
          <cell r="AJ1194">
            <v>-9229402.8145833332</v>
          </cell>
          <cell r="AN1194">
            <v>-9386309.5666666664</v>
          </cell>
          <cell r="AR1194">
            <v>-9475993.0791666675</v>
          </cell>
          <cell r="AV1194">
            <v>-9358794.6695833318</v>
          </cell>
          <cell r="AZ1194">
            <v>-9569417.0291666668</v>
          </cell>
        </row>
        <row r="1195">
          <cell r="Q1195">
            <v>-781000</v>
          </cell>
          <cell r="S1195">
            <v>-781000</v>
          </cell>
          <cell r="U1195">
            <v>-781000</v>
          </cell>
          <cell r="V1195">
            <v>-781000</v>
          </cell>
          <cell r="W1195">
            <v>-781000</v>
          </cell>
          <cell r="Y1195">
            <v>-781000</v>
          </cell>
          <cell r="AA1195">
            <v>-781000</v>
          </cell>
          <cell r="AJ1195">
            <v>-587770.25</v>
          </cell>
          <cell r="AN1195">
            <v>-781000</v>
          </cell>
          <cell r="AR1195">
            <v>-781000</v>
          </cell>
          <cell r="AV1195">
            <v>-781000</v>
          </cell>
          <cell r="AZ1195">
            <v>-781000</v>
          </cell>
        </row>
        <row r="1196">
          <cell r="Q1196">
            <v>-84404066.700000003</v>
          </cell>
          <cell r="S1196">
            <v>-48046971.759999998</v>
          </cell>
          <cell r="U1196">
            <v>-34796762.18</v>
          </cell>
          <cell r="V1196">
            <v>-28355676.48</v>
          </cell>
          <cell r="W1196">
            <v>-26914454.66</v>
          </cell>
          <cell r="Y1196">
            <v>-32305510.809999999</v>
          </cell>
          <cell r="AA1196">
            <v>-38483013.869999997</v>
          </cell>
          <cell r="AJ1196">
            <v>-81579689.648750007</v>
          </cell>
          <cell r="AN1196">
            <v>-69183702.806666657</v>
          </cell>
          <cell r="AR1196">
            <v>-48671418.905416667</v>
          </cell>
          <cell r="AV1196">
            <v>-43081308.452499993</v>
          </cell>
          <cell r="AZ1196">
            <v>-45425589.578749992</v>
          </cell>
        </row>
        <row r="1197">
          <cell r="Q1197">
            <v>0</v>
          </cell>
          <cell r="S1197">
            <v>0</v>
          </cell>
          <cell r="U1197">
            <v>0</v>
          </cell>
          <cell r="V1197">
            <v>0</v>
          </cell>
          <cell r="W1197">
            <v>0</v>
          </cell>
          <cell r="Y1197">
            <v>0</v>
          </cell>
          <cell r="AA1197">
            <v>0</v>
          </cell>
          <cell r="AJ1197">
            <v>0</v>
          </cell>
          <cell r="AN1197">
            <v>0</v>
          </cell>
          <cell r="AR1197">
            <v>0</v>
          </cell>
          <cell r="AV1197">
            <v>0</v>
          </cell>
          <cell r="AZ1197">
            <v>0</v>
          </cell>
        </row>
        <row r="1198">
          <cell r="Q1198">
            <v>-448562.49</v>
          </cell>
          <cell r="S1198">
            <v>-46701.27</v>
          </cell>
          <cell r="U1198">
            <v>-44488.14</v>
          </cell>
          <cell r="V1198">
            <v>-40255.01</v>
          </cell>
          <cell r="W1198">
            <v>-40255.01</v>
          </cell>
          <cell r="Y1198">
            <v>-40255.01</v>
          </cell>
          <cell r="AA1198">
            <v>-40255.01</v>
          </cell>
          <cell r="AJ1198">
            <v>-18690.103749999998</v>
          </cell>
          <cell r="AN1198">
            <v>-52728.773333333324</v>
          </cell>
          <cell r="AR1198">
            <v>-66323.490416666667</v>
          </cell>
          <cell r="AV1198">
            <v>-59904.357500000006</v>
          </cell>
          <cell r="AZ1198">
            <v>-27455.466666666664</v>
          </cell>
        </row>
        <row r="1199">
          <cell r="Q1199">
            <v>-61558.64</v>
          </cell>
          <cell r="S1199">
            <v>0</v>
          </cell>
          <cell r="U1199">
            <v>0</v>
          </cell>
          <cell r="V1199">
            <v>0</v>
          </cell>
          <cell r="W1199">
            <v>0</v>
          </cell>
          <cell r="Y1199">
            <v>0</v>
          </cell>
          <cell r="AA1199">
            <v>0</v>
          </cell>
          <cell r="AJ1199">
            <v>-2564.9433333333332</v>
          </cell>
          <cell r="AN1199">
            <v>-5129.8866666666663</v>
          </cell>
          <cell r="AR1199">
            <v>-5129.8866666666663</v>
          </cell>
          <cell r="AV1199">
            <v>-2564.9433333333332</v>
          </cell>
          <cell r="AZ1199">
            <v>0</v>
          </cell>
        </row>
        <row r="1200">
          <cell r="Q1200">
            <v>-1945133.78</v>
          </cell>
          <cell r="S1200">
            <v>-832230.19</v>
          </cell>
          <cell r="U1200">
            <v>-832230.19</v>
          </cell>
          <cell r="V1200">
            <v>0</v>
          </cell>
          <cell r="W1200">
            <v>0</v>
          </cell>
          <cell r="Y1200">
            <v>0</v>
          </cell>
          <cell r="AA1200">
            <v>0</v>
          </cell>
          <cell r="AJ1200">
            <v>-81047.24083333333</v>
          </cell>
          <cell r="AN1200">
            <v>-404828.2870833333</v>
          </cell>
          <cell r="AR1200">
            <v>-439504.54499999993</v>
          </cell>
          <cell r="AV1200">
            <v>-358457.30416666664</v>
          </cell>
          <cell r="AZ1200">
            <v>-34676.257916666662</v>
          </cell>
        </row>
        <row r="1201">
          <cell r="Q1201">
            <v>-390</v>
          </cell>
          <cell r="S1201">
            <v>110.66</v>
          </cell>
          <cell r="U1201">
            <v>0</v>
          </cell>
          <cell r="V1201">
            <v>-240.86</v>
          </cell>
          <cell r="W1201">
            <v>-271.29000000000002</v>
          </cell>
          <cell r="Y1201">
            <v>0</v>
          </cell>
          <cell r="AA1201">
            <v>0</v>
          </cell>
          <cell r="AJ1201">
            <v>-171.74125000000001</v>
          </cell>
          <cell r="AN1201">
            <v>-134.18458333333334</v>
          </cell>
          <cell r="AR1201">
            <v>-102.15750000000001</v>
          </cell>
          <cell r="AV1201">
            <v>-83.711666666666659</v>
          </cell>
          <cell r="AZ1201">
            <v>-75.438333333333347</v>
          </cell>
        </row>
        <row r="1202">
          <cell r="Q1202">
            <v>-4868.8999999999996</v>
          </cell>
          <cell r="S1202">
            <v>0</v>
          </cell>
          <cell r="U1202">
            <v>0</v>
          </cell>
          <cell r="V1202">
            <v>-4174.91</v>
          </cell>
          <cell r="W1202">
            <v>-4163.91</v>
          </cell>
          <cell r="Y1202">
            <v>0</v>
          </cell>
          <cell r="AA1202">
            <v>0</v>
          </cell>
          <cell r="AJ1202">
            <v>-2734.9787500000002</v>
          </cell>
          <cell r="AN1202">
            <v>-1757.6125</v>
          </cell>
          <cell r="AR1202">
            <v>-1488.9458333333332</v>
          </cell>
          <cell r="AV1202">
            <v>-1267.0133333333333</v>
          </cell>
          <cell r="AZ1202">
            <v>-1065.8091666666667</v>
          </cell>
        </row>
        <row r="1203">
          <cell r="Q1203">
            <v>0</v>
          </cell>
          <cell r="S1203">
            <v>0</v>
          </cell>
          <cell r="U1203">
            <v>0</v>
          </cell>
          <cell r="V1203">
            <v>0</v>
          </cell>
          <cell r="W1203">
            <v>0</v>
          </cell>
          <cell r="Y1203">
            <v>0</v>
          </cell>
          <cell r="AA1203">
            <v>0</v>
          </cell>
          <cell r="AJ1203">
            <v>0</v>
          </cell>
          <cell r="AN1203">
            <v>0</v>
          </cell>
          <cell r="AR1203">
            <v>0</v>
          </cell>
          <cell r="AV1203">
            <v>0</v>
          </cell>
          <cell r="AZ1203">
            <v>0</v>
          </cell>
        </row>
        <row r="1204">
          <cell r="Q1204">
            <v>0</v>
          </cell>
          <cell r="S1204">
            <v>0</v>
          </cell>
          <cell r="U1204">
            <v>0</v>
          </cell>
          <cell r="V1204">
            <v>0</v>
          </cell>
          <cell r="W1204">
            <v>0</v>
          </cell>
          <cell r="Y1204">
            <v>0</v>
          </cell>
          <cell r="AA1204">
            <v>0</v>
          </cell>
          <cell r="AJ1204">
            <v>0</v>
          </cell>
          <cell r="AN1204">
            <v>0</v>
          </cell>
          <cell r="AR1204">
            <v>0</v>
          </cell>
          <cell r="AV1204">
            <v>0</v>
          </cell>
          <cell r="AZ1204">
            <v>0</v>
          </cell>
        </row>
        <row r="1205">
          <cell r="Q1205">
            <v>0</v>
          </cell>
          <cell r="S1205">
            <v>0</v>
          </cell>
          <cell r="U1205">
            <v>0</v>
          </cell>
          <cell r="V1205">
            <v>0</v>
          </cell>
          <cell r="W1205">
            <v>0</v>
          </cell>
          <cell r="Y1205">
            <v>0</v>
          </cell>
          <cell r="AA1205">
            <v>0</v>
          </cell>
          <cell r="AJ1205">
            <v>-33540.833333333336</v>
          </cell>
          <cell r="AN1205">
            <v>0</v>
          </cell>
          <cell r="AR1205">
            <v>0</v>
          </cell>
          <cell r="AV1205">
            <v>0</v>
          </cell>
          <cell r="AZ1205">
            <v>0</v>
          </cell>
        </row>
        <row r="1206">
          <cell r="Q1206">
            <v>0</v>
          </cell>
          <cell r="S1206">
            <v>0</v>
          </cell>
          <cell r="U1206">
            <v>0</v>
          </cell>
          <cell r="V1206">
            <v>0</v>
          </cell>
          <cell r="W1206">
            <v>0</v>
          </cell>
          <cell r="Y1206">
            <v>0</v>
          </cell>
          <cell r="AA1206">
            <v>0</v>
          </cell>
          <cell r="AJ1206">
            <v>0</v>
          </cell>
          <cell r="AN1206">
            <v>0</v>
          </cell>
          <cell r="AR1206">
            <v>0</v>
          </cell>
          <cell r="AV1206">
            <v>0</v>
          </cell>
          <cell r="AZ1206">
            <v>0</v>
          </cell>
        </row>
        <row r="1207">
          <cell r="Q1207">
            <v>-928471</v>
          </cell>
          <cell r="S1207">
            <v>-919009.69</v>
          </cell>
          <cell r="U1207">
            <v>-365999.94</v>
          </cell>
          <cell r="V1207">
            <v>-365999.94</v>
          </cell>
          <cell r="W1207">
            <v>-365999.94</v>
          </cell>
          <cell r="Y1207">
            <v>-365999.94</v>
          </cell>
          <cell r="AA1207">
            <v>-365999.94</v>
          </cell>
          <cell r="AJ1207">
            <v>-859962.375</v>
          </cell>
          <cell r="AN1207">
            <v>-765022.04999999993</v>
          </cell>
          <cell r="AR1207">
            <v>-646447.03000000014</v>
          </cell>
          <cell r="AV1207">
            <v>-482392.96833333332</v>
          </cell>
          <cell r="AZ1207">
            <v>-365999.94</v>
          </cell>
        </row>
        <row r="1208">
          <cell r="Q1208">
            <v>0</v>
          </cell>
          <cell r="S1208">
            <v>0</v>
          </cell>
          <cell r="U1208">
            <v>0</v>
          </cell>
          <cell r="V1208">
            <v>0</v>
          </cell>
          <cell r="W1208">
            <v>0</v>
          </cell>
          <cell r="Y1208">
            <v>0</v>
          </cell>
          <cell r="AA1208">
            <v>0</v>
          </cell>
          <cell r="AJ1208">
            <v>0</v>
          </cell>
          <cell r="AN1208">
            <v>0</v>
          </cell>
          <cell r="AR1208">
            <v>0</v>
          </cell>
          <cell r="AV1208">
            <v>0</v>
          </cell>
          <cell r="AZ1208">
            <v>0</v>
          </cell>
        </row>
        <row r="1209">
          <cell r="Q1209">
            <v>0</v>
          </cell>
          <cell r="S1209">
            <v>0</v>
          </cell>
          <cell r="U1209">
            <v>0</v>
          </cell>
          <cell r="V1209">
            <v>0</v>
          </cell>
          <cell r="W1209">
            <v>0</v>
          </cell>
          <cell r="Y1209">
            <v>0</v>
          </cell>
          <cell r="AA1209">
            <v>0</v>
          </cell>
          <cell r="AJ1209">
            <v>0</v>
          </cell>
          <cell r="AN1209">
            <v>0</v>
          </cell>
          <cell r="AR1209">
            <v>0</v>
          </cell>
          <cell r="AV1209">
            <v>0</v>
          </cell>
          <cell r="AZ1209">
            <v>0</v>
          </cell>
        </row>
        <row r="1210">
          <cell r="Q1210">
            <v>-9266734.0099999998</v>
          </cell>
          <cell r="S1210">
            <v>-8811617.6300000008</v>
          </cell>
          <cell r="U1210">
            <v>-10695226.029999999</v>
          </cell>
          <cell r="V1210">
            <v>-11154543.880000001</v>
          </cell>
          <cell r="W1210">
            <v>-10463837.34</v>
          </cell>
          <cell r="Y1210">
            <v>-9682253.9199999999</v>
          </cell>
          <cell r="AA1210">
            <v>-11007189.58</v>
          </cell>
          <cell r="AJ1210">
            <v>-8119877.9887499996</v>
          </cell>
          <cell r="AN1210">
            <v>-8858932.8983333334</v>
          </cell>
          <cell r="AR1210">
            <v>-9462708.9279166665</v>
          </cell>
          <cell r="AV1210">
            <v>-9913614.4587500002</v>
          </cell>
          <cell r="AZ1210">
            <v>-10003417.957083333</v>
          </cell>
        </row>
        <row r="1211">
          <cell r="Q1211">
            <v>-17587000.539999999</v>
          </cell>
          <cell r="S1211">
            <v>-18941932.789999999</v>
          </cell>
          <cell r="U1211">
            <v>-2910350.09</v>
          </cell>
          <cell r="V1211">
            <v>-3671100.1</v>
          </cell>
          <cell r="W1211">
            <v>-5191440.7</v>
          </cell>
          <cell r="Y1211">
            <v>-6683184.0300000003</v>
          </cell>
          <cell r="AA1211">
            <v>-9802887.0600000005</v>
          </cell>
          <cell r="AJ1211">
            <v>-12378105.711666666</v>
          </cell>
          <cell r="AN1211">
            <v>-12594632.802499996</v>
          </cell>
          <cell r="AR1211">
            <v>-11000802.322916666</v>
          </cell>
          <cell r="AV1211">
            <v>-8988056.6812500004</v>
          </cell>
          <cell r="AZ1211">
            <v>-7885065.2404166674</v>
          </cell>
        </row>
        <row r="1212">
          <cell r="Q1212">
            <v>-67426204.189999998</v>
          </cell>
          <cell r="S1212">
            <v>-54081058.539999999</v>
          </cell>
          <cell r="U1212">
            <v>-44061621</v>
          </cell>
          <cell r="V1212">
            <v>-45643562.700000003</v>
          </cell>
          <cell r="W1212">
            <v>-38816954.140000001</v>
          </cell>
          <cell r="Y1212">
            <v>-36882113.329999998</v>
          </cell>
          <cell r="AA1212">
            <v>-47582754.460000001</v>
          </cell>
          <cell r="AJ1212">
            <v>-35546664.664166659</v>
          </cell>
          <cell r="AN1212">
            <v>-38983051.1325</v>
          </cell>
          <cell r="AR1212">
            <v>-48154788.806249999</v>
          </cell>
          <cell r="AV1212">
            <v>-47249460.987916656</v>
          </cell>
          <cell r="AZ1212">
            <v>-44986519.522083335</v>
          </cell>
        </row>
        <row r="1213">
          <cell r="Q1213">
            <v>0</v>
          </cell>
          <cell r="S1213">
            <v>0</v>
          </cell>
          <cell r="U1213">
            <v>0</v>
          </cell>
          <cell r="V1213">
            <v>0</v>
          </cell>
          <cell r="W1213">
            <v>0</v>
          </cell>
          <cell r="Y1213">
            <v>0</v>
          </cell>
          <cell r="AA1213">
            <v>0</v>
          </cell>
          <cell r="AJ1213">
            <v>0</v>
          </cell>
          <cell r="AN1213">
            <v>0</v>
          </cell>
          <cell r="AR1213">
            <v>0</v>
          </cell>
          <cell r="AV1213">
            <v>0</v>
          </cell>
          <cell r="AZ1213">
            <v>0</v>
          </cell>
        </row>
        <row r="1214">
          <cell r="Q1214">
            <v>0</v>
          </cell>
          <cell r="S1214">
            <v>0</v>
          </cell>
          <cell r="U1214">
            <v>0</v>
          </cell>
          <cell r="V1214">
            <v>0</v>
          </cell>
          <cell r="W1214">
            <v>0</v>
          </cell>
          <cell r="Y1214">
            <v>0</v>
          </cell>
          <cell r="AA1214">
            <v>0</v>
          </cell>
          <cell r="AJ1214">
            <v>0</v>
          </cell>
          <cell r="AN1214">
            <v>0</v>
          </cell>
          <cell r="AR1214">
            <v>0</v>
          </cell>
          <cell r="AV1214">
            <v>0</v>
          </cell>
          <cell r="AZ1214">
            <v>0</v>
          </cell>
        </row>
        <row r="1215">
          <cell r="Q1215">
            <v>0</v>
          </cell>
          <cell r="S1215">
            <v>0</v>
          </cell>
          <cell r="U1215">
            <v>0</v>
          </cell>
          <cell r="V1215">
            <v>0</v>
          </cell>
          <cell r="W1215">
            <v>0</v>
          </cell>
          <cell r="Y1215">
            <v>0</v>
          </cell>
          <cell r="AA1215">
            <v>0</v>
          </cell>
          <cell r="AJ1215">
            <v>0</v>
          </cell>
          <cell r="AN1215">
            <v>0</v>
          </cell>
          <cell r="AR1215">
            <v>0</v>
          </cell>
          <cell r="AV1215">
            <v>0</v>
          </cell>
          <cell r="AZ1215">
            <v>0</v>
          </cell>
        </row>
        <row r="1216">
          <cell r="Q1216">
            <v>0</v>
          </cell>
          <cell r="S1216">
            <v>0</v>
          </cell>
          <cell r="U1216">
            <v>0</v>
          </cell>
          <cell r="V1216">
            <v>0</v>
          </cell>
          <cell r="W1216">
            <v>0</v>
          </cell>
          <cell r="Y1216">
            <v>0</v>
          </cell>
          <cell r="AA1216">
            <v>0</v>
          </cell>
          <cell r="AJ1216">
            <v>0</v>
          </cell>
          <cell r="AN1216">
            <v>0</v>
          </cell>
          <cell r="AR1216">
            <v>0</v>
          </cell>
          <cell r="AV1216">
            <v>0</v>
          </cell>
          <cell r="AZ1216">
            <v>0</v>
          </cell>
        </row>
        <row r="1217">
          <cell r="Q1217">
            <v>0</v>
          </cell>
          <cell r="S1217">
            <v>0</v>
          </cell>
          <cell r="U1217">
            <v>0</v>
          </cell>
          <cell r="V1217">
            <v>0</v>
          </cell>
          <cell r="W1217">
            <v>0</v>
          </cell>
          <cell r="Y1217">
            <v>0</v>
          </cell>
          <cell r="AA1217">
            <v>0</v>
          </cell>
          <cell r="AJ1217">
            <v>0</v>
          </cell>
          <cell r="AN1217">
            <v>0</v>
          </cell>
          <cell r="AR1217">
            <v>0</v>
          </cell>
          <cell r="AV1217">
            <v>0</v>
          </cell>
          <cell r="AZ1217">
            <v>0</v>
          </cell>
        </row>
        <row r="1218">
          <cell r="Q1218">
            <v>0</v>
          </cell>
          <cell r="S1218">
            <v>0</v>
          </cell>
          <cell r="U1218">
            <v>0</v>
          </cell>
          <cell r="V1218">
            <v>0</v>
          </cell>
          <cell r="W1218">
            <v>0</v>
          </cell>
          <cell r="Y1218">
            <v>0</v>
          </cell>
          <cell r="AA1218">
            <v>0</v>
          </cell>
          <cell r="AJ1218">
            <v>0</v>
          </cell>
          <cell r="AN1218">
            <v>0</v>
          </cell>
          <cell r="AR1218">
            <v>0</v>
          </cell>
          <cell r="AV1218">
            <v>0</v>
          </cell>
          <cell r="AZ1218">
            <v>0</v>
          </cell>
        </row>
        <row r="1219">
          <cell r="Q1219">
            <v>0</v>
          </cell>
          <cell r="S1219">
            <v>0</v>
          </cell>
          <cell r="U1219">
            <v>0</v>
          </cell>
          <cell r="V1219">
            <v>0</v>
          </cell>
          <cell r="W1219">
            <v>0</v>
          </cell>
          <cell r="Y1219">
            <v>0</v>
          </cell>
          <cell r="AA1219">
            <v>0</v>
          </cell>
          <cell r="AJ1219">
            <v>0</v>
          </cell>
          <cell r="AN1219">
            <v>0</v>
          </cell>
          <cell r="AR1219">
            <v>0</v>
          </cell>
          <cell r="AV1219">
            <v>0</v>
          </cell>
          <cell r="AZ1219">
            <v>0</v>
          </cell>
        </row>
        <row r="1220">
          <cell r="Q1220">
            <v>0</v>
          </cell>
          <cell r="S1220">
            <v>0</v>
          </cell>
          <cell r="U1220">
            <v>0</v>
          </cell>
          <cell r="V1220">
            <v>0</v>
          </cell>
          <cell r="W1220">
            <v>0</v>
          </cell>
          <cell r="Y1220">
            <v>0</v>
          </cell>
          <cell r="AA1220">
            <v>0</v>
          </cell>
          <cell r="AJ1220">
            <v>0</v>
          </cell>
          <cell r="AN1220">
            <v>0</v>
          </cell>
          <cell r="AR1220">
            <v>0</v>
          </cell>
          <cell r="AV1220">
            <v>0</v>
          </cell>
          <cell r="AZ1220">
            <v>0</v>
          </cell>
        </row>
        <row r="1221">
          <cell r="Q1221">
            <v>-4552623.4400000004</v>
          </cell>
          <cell r="S1221">
            <v>-4742380.04</v>
          </cell>
          <cell r="U1221">
            <v>-5383278.6600000001</v>
          </cell>
          <cell r="V1221">
            <v>-4123804.01</v>
          </cell>
          <cell r="W1221">
            <v>-4534105.16</v>
          </cell>
          <cell r="Y1221">
            <v>-5210938.2699999996</v>
          </cell>
          <cell r="AA1221">
            <v>-6015880.0999999996</v>
          </cell>
          <cell r="AJ1221">
            <v>-4425976.9316666666</v>
          </cell>
          <cell r="AN1221">
            <v>-4705091.3045833325</v>
          </cell>
          <cell r="AR1221">
            <v>-4809368.8737500003</v>
          </cell>
          <cell r="AV1221">
            <v>-5027265.6270833332</v>
          </cell>
          <cell r="AZ1221">
            <v>-5136838.7050000001</v>
          </cell>
        </row>
        <row r="1222">
          <cell r="Q1222">
            <v>-638561.87</v>
          </cell>
          <cell r="S1222">
            <v>-997841.49</v>
          </cell>
          <cell r="U1222">
            <v>-1899875.97</v>
          </cell>
          <cell r="V1222">
            <v>0</v>
          </cell>
          <cell r="W1222">
            <v>-378789.06</v>
          </cell>
          <cell r="Y1222">
            <v>-1487766.48</v>
          </cell>
          <cell r="AA1222">
            <v>-2623619.73</v>
          </cell>
          <cell r="AJ1222">
            <v>-1085034.1958333333</v>
          </cell>
          <cell r="AN1222">
            <v>-1187069.3025</v>
          </cell>
          <cell r="AR1222">
            <v>-1052150.0737500002</v>
          </cell>
          <cell r="AV1222">
            <v>-1143349.6933333334</v>
          </cell>
          <cell r="AZ1222">
            <v>-1255942.9629166666</v>
          </cell>
        </row>
        <row r="1223">
          <cell r="Q1223">
            <v>0</v>
          </cell>
          <cell r="S1223">
            <v>0</v>
          </cell>
          <cell r="U1223">
            <v>0</v>
          </cell>
          <cell r="V1223">
            <v>0</v>
          </cell>
          <cell r="W1223">
            <v>0</v>
          </cell>
          <cell r="Y1223">
            <v>0</v>
          </cell>
          <cell r="AA1223">
            <v>0</v>
          </cell>
          <cell r="AJ1223">
            <v>0</v>
          </cell>
          <cell r="AN1223">
            <v>0</v>
          </cell>
          <cell r="AR1223">
            <v>0</v>
          </cell>
          <cell r="AV1223">
            <v>0</v>
          </cell>
          <cell r="AZ1223">
            <v>0</v>
          </cell>
        </row>
        <row r="1224">
          <cell r="Q1224">
            <v>0</v>
          </cell>
          <cell r="S1224">
            <v>0</v>
          </cell>
          <cell r="U1224">
            <v>0</v>
          </cell>
          <cell r="V1224">
            <v>0</v>
          </cell>
          <cell r="W1224">
            <v>0</v>
          </cell>
          <cell r="Y1224">
            <v>0</v>
          </cell>
          <cell r="AA1224">
            <v>0</v>
          </cell>
          <cell r="AJ1224">
            <v>0</v>
          </cell>
          <cell r="AN1224">
            <v>0</v>
          </cell>
          <cell r="AR1224">
            <v>0</v>
          </cell>
          <cell r="AV1224">
            <v>-0.375</v>
          </cell>
          <cell r="AZ1224">
            <v>-0.75</v>
          </cell>
        </row>
        <row r="1225">
          <cell r="Q1225">
            <v>-150877.4</v>
          </cell>
          <cell r="S1225">
            <v>-85.32</v>
          </cell>
          <cell r="U1225">
            <v>-127.72</v>
          </cell>
          <cell r="V1225">
            <v>-140498.04</v>
          </cell>
          <cell r="W1225">
            <v>-141219.9</v>
          </cell>
          <cell r="Y1225">
            <v>3742.38</v>
          </cell>
          <cell r="AA1225">
            <v>1085.1400000000001</v>
          </cell>
          <cell r="AJ1225">
            <v>-36705.42833333333</v>
          </cell>
          <cell r="AN1225">
            <v>-35106.421249999999</v>
          </cell>
          <cell r="AR1225">
            <v>-46903.480833333342</v>
          </cell>
          <cell r="AV1225">
            <v>-41658.121250000004</v>
          </cell>
          <cell r="AZ1225">
            <v>-35596.457083333335</v>
          </cell>
        </row>
        <row r="1226">
          <cell r="Q1226">
            <v>0</v>
          </cell>
          <cell r="S1226">
            <v>0</v>
          </cell>
          <cell r="U1226">
            <v>0</v>
          </cell>
          <cell r="V1226">
            <v>0</v>
          </cell>
          <cell r="W1226">
            <v>0</v>
          </cell>
          <cell r="Y1226">
            <v>0</v>
          </cell>
          <cell r="AA1226">
            <v>0</v>
          </cell>
          <cell r="AJ1226">
            <v>0</v>
          </cell>
          <cell r="AN1226">
            <v>0</v>
          </cell>
          <cell r="AR1226">
            <v>0</v>
          </cell>
          <cell r="AV1226">
            <v>0</v>
          </cell>
          <cell r="AZ1226">
            <v>0</v>
          </cell>
        </row>
        <row r="1227">
          <cell r="Q1227">
            <v>-7813.52</v>
          </cell>
          <cell r="S1227">
            <v>728908.01</v>
          </cell>
          <cell r="U1227">
            <v>2481.0100000000002</v>
          </cell>
          <cell r="V1227">
            <v>-5137.49</v>
          </cell>
          <cell r="W1227">
            <v>738652.01</v>
          </cell>
          <cell r="Y1227">
            <v>-7999.99</v>
          </cell>
          <cell r="AA1227">
            <v>-10904.99</v>
          </cell>
          <cell r="AJ1227">
            <v>135467.78708333333</v>
          </cell>
          <cell r="AN1227">
            <v>145151.39583333334</v>
          </cell>
          <cell r="AR1227">
            <v>126979.75666666665</v>
          </cell>
          <cell r="AV1227">
            <v>180577.49125000005</v>
          </cell>
          <cell r="AZ1227">
            <v>230019.01249999998</v>
          </cell>
        </row>
        <row r="1228">
          <cell r="Q1228">
            <v>640.58000000000004</v>
          </cell>
          <cell r="S1228">
            <v>323197.21999999997</v>
          </cell>
          <cell r="U1228">
            <v>120426.22</v>
          </cell>
          <cell r="V1228">
            <v>324824.42</v>
          </cell>
          <cell r="W1228">
            <v>328281.46999999997</v>
          </cell>
          <cell r="Y1228">
            <v>1343.83</v>
          </cell>
          <cell r="AA1228">
            <v>-1988.26</v>
          </cell>
          <cell r="AJ1228">
            <v>34514.499166666668</v>
          </cell>
          <cell r="AN1228">
            <v>73914.641666666663</v>
          </cell>
          <cell r="AR1228">
            <v>112397.8925</v>
          </cell>
          <cell r="AV1228">
            <v>145674.59624999997</v>
          </cell>
          <cell r="AZ1228">
            <v>124794.28541666665</v>
          </cell>
        </row>
        <row r="1229">
          <cell r="Q1229">
            <v>11067.34</v>
          </cell>
          <cell r="S1229">
            <v>144170.89000000001</v>
          </cell>
          <cell r="U1229">
            <v>7820.23</v>
          </cell>
          <cell r="V1229">
            <v>151548.29</v>
          </cell>
          <cell r="W1229">
            <v>154195.89000000001</v>
          </cell>
          <cell r="Y1229">
            <v>157270.73000000001</v>
          </cell>
          <cell r="AA1229">
            <v>20101.830000000002</v>
          </cell>
          <cell r="AJ1229">
            <v>45942.068333333329</v>
          </cell>
          <cell r="AN1229">
            <v>38799.789166666669</v>
          </cell>
          <cell r="AR1229">
            <v>54457.036250000005</v>
          </cell>
          <cell r="AV1229">
            <v>58738.299166666671</v>
          </cell>
          <cell r="AZ1229">
            <v>73431.543750000012</v>
          </cell>
        </row>
        <row r="1230">
          <cell r="Q1230">
            <v>-206.87</v>
          </cell>
          <cell r="S1230">
            <v>-403.1</v>
          </cell>
          <cell r="U1230">
            <v>10964.2</v>
          </cell>
          <cell r="V1230">
            <v>-608.71</v>
          </cell>
          <cell r="W1230">
            <v>11033.59</v>
          </cell>
          <cell r="Y1230">
            <v>-491.91</v>
          </cell>
          <cell r="AA1230">
            <v>11185.87</v>
          </cell>
          <cell r="AJ1230">
            <v>2187.3875000000003</v>
          </cell>
          <cell r="AN1230">
            <v>2641.4058333333337</v>
          </cell>
          <cell r="AR1230">
            <v>2191.2779166666664</v>
          </cell>
          <cell r="AV1230">
            <v>2410.4312500000001</v>
          </cell>
          <cell r="AZ1230">
            <v>4207.7237500000001</v>
          </cell>
        </row>
        <row r="1231">
          <cell r="Q1231">
            <v>-2685.12</v>
          </cell>
          <cell r="S1231">
            <v>68305.39</v>
          </cell>
          <cell r="U1231">
            <v>-8930.19</v>
          </cell>
          <cell r="V1231">
            <v>71032.210000000006</v>
          </cell>
          <cell r="W1231">
            <v>-5223.29</v>
          </cell>
          <cell r="Y1231">
            <v>73453.23</v>
          </cell>
          <cell r="AA1231">
            <v>73905.47</v>
          </cell>
          <cell r="AJ1231">
            <v>18682.079166666666</v>
          </cell>
          <cell r="AN1231">
            <v>12836.832916666668</v>
          </cell>
          <cell r="AR1231">
            <v>19169.288333333334</v>
          </cell>
          <cell r="AV1231">
            <v>33227.895833333328</v>
          </cell>
          <cell r="AZ1231">
            <v>50608.66333333333</v>
          </cell>
        </row>
        <row r="1232">
          <cell r="Q1232">
            <v>-11815.55</v>
          </cell>
          <cell r="S1232">
            <v>-11629.35</v>
          </cell>
          <cell r="U1232">
            <v>-11983.62</v>
          </cell>
          <cell r="V1232">
            <v>-11983.62</v>
          </cell>
          <cell r="W1232">
            <v>-12229.42</v>
          </cell>
          <cell r="Y1232">
            <v>-12316.42</v>
          </cell>
          <cell r="AA1232">
            <v>-12381.63</v>
          </cell>
          <cell r="AJ1232">
            <v>-11628.502916666666</v>
          </cell>
          <cell r="AN1232">
            <v>-11891.817083333333</v>
          </cell>
          <cell r="AR1232">
            <v>-11981.534166666665</v>
          </cell>
          <cell r="AV1232">
            <v>-12114.795833333335</v>
          </cell>
          <cell r="AZ1232">
            <v>-12276.553333333331</v>
          </cell>
        </row>
        <row r="1233">
          <cell r="Q1233">
            <v>-152384.01</v>
          </cell>
          <cell r="S1233">
            <v>0</v>
          </cell>
          <cell r="U1233">
            <v>0</v>
          </cell>
          <cell r="V1233">
            <v>0</v>
          </cell>
          <cell r="W1233">
            <v>0</v>
          </cell>
          <cell r="Y1233">
            <v>0</v>
          </cell>
          <cell r="AA1233">
            <v>0</v>
          </cell>
          <cell r="AJ1233">
            <v>-6349.3337500000007</v>
          </cell>
          <cell r="AN1233">
            <v>-12698.667500000001</v>
          </cell>
          <cell r="AR1233">
            <v>-12698.667500000001</v>
          </cell>
          <cell r="AV1233">
            <v>-6349.3337500000007</v>
          </cell>
          <cell r="AZ1233">
            <v>0</v>
          </cell>
        </row>
        <row r="1234">
          <cell r="U1234">
            <v>-948300</v>
          </cell>
          <cell r="V1234">
            <v>-1181658</v>
          </cell>
          <cell r="W1234">
            <v>-1477072.5</v>
          </cell>
          <cell r="Y1234">
            <v>-2067901.5</v>
          </cell>
          <cell r="AA1234">
            <v>-2658730.5</v>
          </cell>
          <cell r="AJ1234">
            <v>0</v>
          </cell>
          <cell r="AN1234">
            <v>-92195.833333333328</v>
          </cell>
          <cell r="AR1234">
            <v>-587139.02083333337</v>
          </cell>
          <cell r="AV1234">
            <v>-1473382.5208333333</v>
          </cell>
          <cell r="AZ1234">
            <v>-2218194.4375</v>
          </cell>
        </row>
        <row r="1235">
          <cell r="Q1235">
            <v>0</v>
          </cell>
          <cell r="S1235">
            <v>0</v>
          </cell>
          <cell r="U1235">
            <v>0</v>
          </cell>
          <cell r="V1235">
            <v>0</v>
          </cell>
          <cell r="W1235">
            <v>0</v>
          </cell>
          <cell r="Y1235">
            <v>0</v>
          </cell>
          <cell r="AA1235">
            <v>0</v>
          </cell>
          <cell r="AJ1235">
            <v>217.4666666666667</v>
          </cell>
          <cell r="AN1235">
            <v>3.1666666666666669E-2</v>
          </cell>
          <cell r="AR1235">
            <v>0</v>
          </cell>
          <cell r="AV1235">
            <v>0</v>
          </cell>
          <cell r="AZ1235">
            <v>107.20083333333334</v>
          </cell>
        </row>
        <row r="1236">
          <cell r="Q1236">
            <v>-25000</v>
          </cell>
          <cell r="S1236">
            <v>0</v>
          </cell>
          <cell r="U1236">
            <v>0</v>
          </cell>
          <cell r="V1236">
            <v>0</v>
          </cell>
          <cell r="W1236">
            <v>0</v>
          </cell>
          <cell r="Y1236">
            <v>0</v>
          </cell>
          <cell r="AA1236">
            <v>0</v>
          </cell>
          <cell r="AJ1236">
            <v>-58333.333333333336</v>
          </cell>
          <cell r="AN1236">
            <v>-17708.333333333332</v>
          </cell>
          <cell r="AR1236">
            <v>-9375</v>
          </cell>
          <cell r="AV1236">
            <v>-1041.6666666666667</v>
          </cell>
          <cell r="AZ1236">
            <v>0</v>
          </cell>
        </row>
        <row r="1237">
          <cell r="Q1237">
            <v>0</v>
          </cell>
          <cell r="S1237">
            <v>0</v>
          </cell>
          <cell r="U1237">
            <v>0</v>
          </cell>
          <cell r="V1237">
            <v>0</v>
          </cell>
          <cell r="W1237">
            <v>0</v>
          </cell>
          <cell r="Y1237">
            <v>0</v>
          </cell>
          <cell r="AA1237">
            <v>0</v>
          </cell>
          <cell r="AJ1237">
            <v>0</v>
          </cell>
          <cell r="AN1237">
            <v>0</v>
          </cell>
          <cell r="AR1237">
            <v>0</v>
          </cell>
          <cell r="AV1237">
            <v>0</v>
          </cell>
          <cell r="AZ1237">
            <v>0</v>
          </cell>
        </row>
        <row r="1238">
          <cell r="Q1238">
            <v>-38562846.57</v>
          </cell>
          <cell r="S1238">
            <v>-20269031.789999999</v>
          </cell>
          <cell r="U1238">
            <v>-17171832.870000001</v>
          </cell>
          <cell r="V1238">
            <v>-21930157.329999998</v>
          </cell>
          <cell r="W1238">
            <v>-21660765.329999998</v>
          </cell>
          <cell r="Y1238">
            <v>-32435906.010000002</v>
          </cell>
          <cell r="AA1238">
            <v>-26712093.75</v>
          </cell>
          <cell r="AJ1238">
            <v>-23057920.116249997</v>
          </cell>
          <cell r="AN1238">
            <v>-23147995.216249999</v>
          </cell>
          <cell r="AR1238">
            <v>-23208547.426666662</v>
          </cell>
          <cell r="AV1238">
            <v>-25647375.859166667</v>
          </cell>
          <cell r="AZ1238">
            <v>-26947044.120416675</v>
          </cell>
        </row>
        <row r="1239">
          <cell r="Q1239">
            <v>0</v>
          </cell>
          <cell r="S1239">
            <v>0</v>
          </cell>
          <cell r="U1239">
            <v>0</v>
          </cell>
          <cell r="V1239">
            <v>0</v>
          </cell>
          <cell r="W1239">
            <v>0</v>
          </cell>
          <cell r="Y1239">
            <v>0</v>
          </cell>
          <cell r="AA1239">
            <v>0</v>
          </cell>
          <cell r="AJ1239">
            <v>0</v>
          </cell>
          <cell r="AN1239">
            <v>0</v>
          </cell>
          <cell r="AR1239">
            <v>0</v>
          </cell>
          <cell r="AV1239">
            <v>0</v>
          </cell>
          <cell r="AZ1239">
            <v>0</v>
          </cell>
        </row>
        <row r="1240">
          <cell r="Q1240">
            <v>-4926118.8099999996</v>
          </cell>
          <cell r="S1240">
            <v>-8245337.7800000003</v>
          </cell>
          <cell r="U1240">
            <v>1204523.55</v>
          </cell>
          <cell r="V1240">
            <v>-117689.3</v>
          </cell>
          <cell r="W1240">
            <v>-5891569.79</v>
          </cell>
          <cell r="Y1240">
            <v>-2076770.98</v>
          </cell>
          <cell r="AA1240">
            <v>1171343.07</v>
          </cell>
          <cell r="AJ1240">
            <v>-14609206.312500002</v>
          </cell>
          <cell r="AN1240">
            <v>-15367896.429583335</v>
          </cell>
          <cell r="AR1240">
            <v>-4472586.8720833333</v>
          </cell>
          <cell r="AV1240">
            <v>-3362405.2174999998</v>
          </cell>
          <cell r="AZ1240">
            <v>-2713268.3091666666</v>
          </cell>
        </row>
        <row r="1241">
          <cell r="Q1241">
            <v>0</v>
          </cell>
          <cell r="S1241">
            <v>0</v>
          </cell>
          <cell r="U1241">
            <v>0</v>
          </cell>
          <cell r="V1241">
            <v>0</v>
          </cell>
          <cell r="W1241">
            <v>0</v>
          </cell>
          <cell r="Y1241">
            <v>0</v>
          </cell>
          <cell r="AA1241">
            <v>0</v>
          </cell>
          <cell r="AJ1241">
            <v>0</v>
          </cell>
          <cell r="AN1241">
            <v>0</v>
          </cell>
          <cell r="AR1241">
            <v>0</v>
          </cell>
          <cell r="AV1241">
            <v>0</v>
          </cell>
          <cell r="AZ1241">
            <v>0</v>
          </cell>
        </row>
        <row r="1242">
          <cell r="Q1242">
            <v>-107702.7</v>
          </cell>
          <cell r="S1242">
            <v>-46716.160000000003</v>
          </cell>
          <cell r="U1242">
            <v>-119374.04</v>
          </cell>
          <cell r="V1242">
            <v>-166036.9</v>
          </cell>
          <cell r="W1242">
            <v>-120070.93</v>
          </cell>
          <cell r="Y1242">
            <v>-116120.06</v>
          </cell>
          <cell r="AA1242">
            <v>-191203.64</v>
          </cell>
          <cell r="AJ1242">
            <v>-98781.977916666656</v>
          </cell>
          <cell r="AN1242">
            <v>-102434.03291666666</v>
          </cell>
          <cell r="AR1242">
            <v>-112665.34333333337</v>
          </cell>
          <cell r="AV1242">
            <v>-124913.98333333334</v>
          </cell>
          <cell r="AZ1242">
            <v>-137216.35708333334</v>
          </cell>
        </row>
        <row r="1243">
          <cell r="Q1243">
            <v>-117294.16</v>
          </cell>
          <cell r="S1243">
            <v>11423.54</v>
          </cell>
          <cell r="U1243">
            <v>16535.150000000001</v>
          </cell>
          <cell r="V1243">
            <v>17151.830000000002</v>
          </cell>
          <cell r="W1243">
            <v>11786.68</v>
          </cell>
          <cell r="Y1243">
            <v>-32970.29</v>
          </cell>
          <cell r="AA1243">
            <v>-69997.100000000006</v>
          </cell>
          <cell r="AJ1243">
            <v>-46409.30000000001</v>
          </cell>
          <cell r="AN1243">
            <v>-41390.602500000008</v>
          </cell>
          <cell r="AR1243">
            <v>-30655.531666666666</v>
          </cell>
          <cell r="AV1243">
            <v>-22485.362499999999</v>
          </cell>
          <cell r="AZ1243">
            <v>-20196.447916666668</v>
          </cell>
        </row>
        <row r="1244">
          <cell r="Q1244">
            <v>0</v>
          </cell>
          <cell r="S1244">
            <v>-56465.2</v>
          </cell>
          <cell r="U1244">
            <v>-16733.46</v>
          </cell>
          <cell r="V1244">
            <v>-16674.25</v>
          </cell>
          <cell r="W1244">
            <v>0</v>
          </cell>
          <cell r="Y1244">
            <v>0</v>
          </cell>
          <cell r="AA1244">
            <v>0</v>
          </cell>
          <cell r="AJ1244">
            <v>-20391.094166666666</v>
          </cell>
          <cell r="AN1244">
            <v>-19929.013333333336</v>
          </cell>
          <cell r="AR1244">
            <v>-16452.075833333332</v>
          </cell>
          <cell r="AV1244">
            <v>-21263.84375</v>
          </cell>
          <cell r="AZ1244">
            <v>-25512.537499999995</v>
          </cell>
        </row>
        <row r="1245">
          <cell r="Q1245">
            <v>-20</v>
          </cell>
          <cell r="S1245">
            <v>-10</v>
          </cell>
          <cell r="U1245">
            <v>0</v>
          </cell>
          <cell r="V1245">
            <v>-52.5</v>
          </cell>
          <cell r="W1245">
            <v>-2665.64</v>
          </cell>
          <cell r="Y1245">
            <v>0</v>
          </cell>
          <cell r="AA1245">
            <v>0</v>
          </cell>
          <cell r="AJ1245">
            <v>-2930.648333333334</v>
          </cell>
          <cell r="AN1245">
            <v>-354.37000000000006</v>
          </cell>
          <cell r="AR1245">
            <v>-391.57833333333332</v>
          </cell>
          <cell r="AV1245">
            <v>-228.17833333333331</v>
          </cell>
          <cell r="AZ1245">
            <v>-226.51166666666666</v>
          </cell>
        </row>
        <row r="1246">
          <cell r="Q1246">
            <v>-386688.87</v>
          </cell>
          <cell r="S1246">
            <v>-208.65</v>
          </cell>
          <cell r="U1246">
            <v>-201.37</v>
          </cell>
          <cell r="V1246">
            <v>-320263.03999999998</v>
          </cell>
          <cell r="W1246">
            <v>-319920.69</v>
          </cell>
          <cell r="Y1246">
            <v>3594.48</v>
          </cell>
          <cell r="AA1246">
            <v>4154.97</v>
          </cell>
          <cell r="AJ1246">
            <v>-80686.864166666666</v>
          </cell>
          <cell r="AN1246">
            <v>-83117.960416666683</v>
          </cell>
          <cell r="AR1246">
            <v>-109340.73125</v>
          </cell>
          <cell r="AV1246">
            <v>-95770.17</v>
          </cell>
          <cell r="AZ1246">
            <v>-79797.56458333334</v>
          </cell>
        </row>
        <row r="1247">
          <cell r="Q1247">
            <v>-22823.67</v>
          </cell>
          <cell r="S1247">
            <v>0</v>
          </cell>
          <cell r="U1247">
            <v>11.33</v>
          </cell>
          <cell r="V1247">
            <v>-25189.360000000001</v>
          </cell>
          <cell r="W1247">
            <v>-26949.31</v>
          </cell>
          <cell r="Y1247">
            <v>-50</v>
          </cell>
          <cell r="AA1247">
            <v>0</v>
          </cell>
          <cell r="AJ1247">
            <v>-4914.0583333333334</v>
          </cell>
          <cell r="AN1247">
            <v>-5265.7954166666668</v>
          </cell>
          <cell r="AR1247">
            <v>-8087.7112500000003</v>
          </cell>
          <cell r="AV1247">
            <v>-7978.8804166666669</v>
          </cell>
          <cell r="AZ1247">
            <v>-7028.36625</v>
          </cell>
        </row>
        <row r="1248">
          <cell r="Q1248">
            <v>0</v>
          </cell>
          <cell r="S1248">
            <v>0</v>
          </cell>
          <cell r="U1248">
            <v>0</v>
          </cell>
          <cell r="V1248">
            <v>0</v>
          </cell>
          <cell r="W1248">
            <v>0</v>
          </cell>
          <cell r="Y1248">
            <v>0</v>
          </cell>
          <cell r="AA1248">
            <v>0</v>
          </cell>
          <cell r="AJ1248">
            <v>0</v>
          </cell>
          <cell r="AN1248">
            <v>0</v>
          </cell>
          <cell r="AR1248">
            <v>0</v>
          </cell>
          <cell r="AV1248">
            <v>0</v>
          </cell>
          <cell r="AZ1248">
            <v>0</v>
          </cell>
        </row>
        <row r="1249">
          <cell r="Q1249">
            <v>0</v>
          </cell>
          <cell r="S1249">
            <v>0</v>
          </cell>
          <cell r="U1249">
            <v>0</v>
          </cell>
          <cell r="V1249">
            <v>0</v>
          </cell>
          <cell r="W1249">
            <v>0</v>
          </cell>
          <cell r="Y1249">
            <v>0</v>
          </cell>
          <cell r="AA1249">
            <v>0</v>
          </cell>
          <cell r="AJ1249">
            <v>0</v>
          </cell>
          <cell r="AN1249">
            <v>0</v>
          </cell>
          <cell r="AR1249">
            <v>0</v>
          </cell>
          <cell r="AV1249">
            <v>0</v>
          </cell>
          <cell r="AZ1249">
            <v>0</v>
          </cell>
        </row>
        <row r="1250">
          <cell r="Q1250">
            <v>10288.530000000001</v>
          </cell>
          <cell r="S1250">
            <v>11122.82</v>
          </cell>
          <cell r="U1250">
            <v>9009.6200000000008</v>
          </cell>
          <cell r="V1250">
            <v>9664.2199999999993</v>
          </cell>
          <cell r="W1250">
            <v>8292.66</v>
          </cell>
          <cell r="Y1250">
            <v>5970.75</v>
          </cell>
          <cell r="AA1250">
            <v>6959.97</v>
          </cell>
          <cell r="AJ1250">
            <v>13350.444583333336</v>
          </cell>
          <cell r="AN1250">
            <v>13260.166666666666</v>
          </cell>
          <cell r="AR1250">
            <v>9907.4125000000004</v>
          </cell>
          <cell r="AV1250">
            <v>8436.5658333333322</v>
          </cell>
          <cell r="AZ1250">
            <v>7670.2004166666666</v>
          </cell>
        </row>
        <row r="1251">
          <cell r="Q1251">
            <v>-11393.42</v>
          </cell>
          <cell r="S1251">
            <v>-6413.4</v>
          </cell>
          <cell r="U1251">
            <v>-3932.32</v>
          </cell>
          <cell r="V1251">
            <v>1898.72</v>
          </cell>
          <cell r="W1251">
            <v>-3051.87</v>
          </cell>
          <cell r="Y1251">
            <v>-7587.04</v>
          </cell>
          <cell r="AA1251">
            <v>-10152.459999999999</v>
          </cell>
          <cell r="AJ1251">
            <v>4196.8791666666666</v>
          </cell>
          <cell r="AN1251">
            <v>-718.12499999999966</v>
          </cell>
          <cell r="AR1251">
            <v>-2515.3441666666668</v>
          </cell>
          <cell r="AV1251">
            <v>-4654.7712499999998</v>
          </cell>
          <cell r="AZ1251">
            <v>-8191.065833333334</v>
          </cell>
        </row>
        <row r="1252">
          <cell r="Q1252">
            <v>-6659.44</v>
          </cell>
          <cell r="S1252">
            <v>-13031.87</v>
          </cell>
          <cell r="U1252">
            <v>-18449.5</v>
          </cell>
          <cell r="V1252">
            <v>-14485.75</v>
          </cell>
          <cell r="W1252">
            <v>-14392.19</v>
          </cell>
          <cell r="Y1252">
            <v>-23936.54</v>
          </cell>
          <cell r="AA1252">
            <v>-17623.11</v>
          </cell>
          <cell r="AJ1252">
            <v>-1878.3879166666666</v>
          </cell>
          <cell r="AN1252">
            <v>-5494.4279166666665</v>
          </cell>
          <cell r="AR1252">
            <v>-9527.0408333333326</v>
          </cell>
          <cell r="AV1252">
            <v>-10905.063749999999</v>
          </cell>
          <cell r="AZ1252">
            <v>-9695.6475000000009</v>
          </cell>
        </row>
        <row r="1253">
          <cell r="Q1253">
            <v>306649.09999999998</v>
          </cell>
          <cell r="S1253">
            <v>417834.86</v>
          </cell>
          <cell r="U1253">
            <v>0</v>
          </cell>
          <cell r="V1253">
            <v>0</v>
          </cell>
          <cell r="W1253">
            <v>261983.75</v>
          </cell>
          <cell r="Y1253">
            <v>225778.59</v>
          </cell>
          <cell r="AA1253">
            <v>40551.839999999997</v>
          </cell>
          <cell r="AJ1253">
            <v>136217.97833333336</v>
          </cell>
          <cell r="AN1253">
            <v>178926.10249999995</v>
          </cell>
          <cell r="AR1253">
            <v>170514.86874999999</v>
          </cell>
          <cell r="AV1253">
            <v>160944.98000000001</v>
          </cell>
          <cell r="AZ1253">
            <v>128803.32208333333</v>
          </cell>
        </row>
        <row r="1254">
          <cell r="Q1254">
            <v>-68.64</v>
          </cell>
          <cell r="S1254">
            <v>0</v>
          </cell>
          <cell r="U1254">
            <v>0</v>
          </cell>
          <cell r="V1254">
            <v>-475</v>
          </cell>
          <cell r="W1254">
            <v>-130</v>
          </cell>
          <cell r="Y1254">
            <v>0</v>
          </cell>
          <cell r="AA1254">
            <v>0</v>
          </cell>
          <cell r="AJ1254">
            <v>-144.13041666666669</v>
          </cell>
          <cell r="AN1254">
            <v>-30.38</v>
          </cell>
          <cell r="AR1254">
            <v>-62.69</v>
          </cell>
          <cell r="AV1254">
            <v>-63.276666666666671</v>
          </cell>
          <cell r="AZ1254">
            <v>-60.416666666666664</v>
          </cell>
        </row>
        <row r="1255">
          <cell r="Y1255">
            <v>0</v>
          </cell>
          <cell r="AA1255">
            <v>-4301.99</v>
          </cell>
          <cell r="AR1255">
            <v>0</v>
          </cell>
          <cell r="AV1255">
            <v>-873.72916666666663</v>
          </cell>
          <cell r="AZ1255">
            <v>-36.469166666666716</v>
          </cell>
        </row>
        <row r="1256">
          <cell r="Q1256">
            <v>432.65</v>
          </cell>
          <cell r="S1256">
            <v>12.2</v>
          </cell>
          <cell r="U1256">
            <v>422.58</v>
          </cell>
          <cell r="V1256">
            <v>0</v>
          </cell>
          <cell r="W1256">
            <v>410.02</v>
          </cell>
          <cell r="Y1256">
            <v>0</v>
          </cell>
          <cell r="AA1256">
            <v>396.62</v>
          </cell>
          <cell r="AJ1256">
            <v>-4949.9004166666664</v>
          </cell>
          <cell r="AN1256">
            <v>-2533.4924999999998</v>
          </cell>
          <cell r="AR1256">
            <v>-114.46083333333331</v>
          </cell>
          <cell r="AV1256">
            <v>206.24124999999995</v>
          </cell>
          <cell r="AZ1256">
            <v>296.69124999999997</v>
          </cell>
        </row>
        <row r="1257">
          <cell r="Q1257">
            <v>0</v>
          </cell>
          <cell r="S1257">
            <v>-48837.440000000002</v>
          </cell>
          <cell r="U1257">
            <v>-35.17</v>
          </cell>
          <cell r="V1257">
            <v>-31481.1</v>
          </cell>
          <cell r="W1257">
            <v>-135.69999999999999</v>
          </cell>
          <cell r="Y1257">
            <v>-85522.240000000005</v>
          </cell>
          <cell r="AA1257">
            <v>-43854.1</v>
          </cell>
          <cell r="AJ1257">
            <v>-64018.847916666673</v>
          </cell>
          <cell r="AN1257">
            <v>-33343.395833333336</v>
          </cell>
          <cell r="AR1257">
            <v>-26790.215416666673</v>
          </cell>
          <cell r="AV1257">
            <v>-30089.993333333332</v>
          </cell>
          <cell r="AZ1257">
            <v>-31608.79416666667</v>
          </cell>
        </row>
        <row r="1258">
          <cell r="Q1258">
            <v>-10010.58</v>
          </cell>
          <cell r="S1258">
            <v>1382894</v>
          </cell>
          <cell r="U1258">
            <v>-3833.71</v>
          </cell>
          <cell r="V1258">
            <v>1413406.66</v>
          </cell>
          <cell r="W1258">
            <v>1419713.5</v>
          </cell>
          <cell r="Y1258">
            <v>1441374.34</v>
          </cell>
          <cell r="AA1258">
            <v>-20374.349999999999</v>
          </cell>
          <cell r="AJ1258">
            <v>166268.65624999997</v>
          </cell>
          <cell r="AN1258">
            <v>182062.55708333335</v>
          </cell>
          <cell r="AR1258">
            <v>375659.99124999996</v>
          </cell>
          <cell r="AV1258">
            <v>585717.61708333332</v>
          </cell>
          <cell r="AZ1258">
            <v>588896.19416666683</v>
          </cell>
        </row>
        <row r="1259">
          <cell r="Q1259">
            <v>0</v>
          </cell>
          <cell r="S1259">
            <v>0</v>
          </cell>
          <cell r="U1259">
            <v>0</v>
          </cell>
          <cell r="V1259">
            <v>0</v>
          </cell>
          <cell r="W1259">
            <v>0</v>
          </cell>
          <cell r="Y1259">
            <v>0</v>
          </cell>
          <cell r="AA1259">
            <v>0</v>
          </cell>
          <cell r="AJ1259">
            <v>0</v>
          </cell>
          <cell r="AN1259">
            <v>0</v>
          </cell>
          <cell r="AR1259">
            <v>0</v>
          </cell>
          <cell r="AV1259">
            <v>0</v>
          </cell>
          <cell r="AZ1259">
            <v>0</v>
          </cell>
        </row>
        <row r="1260">
          <cell r="AV1260">
            <v>0</v>
          </cell>
          <cell r="AZ1260">
            <v>0</v>
          </cell>
        </row>
        <row r="1261">
          <cell r="Q1261">
            <v>0</v>
          </cell>
          <cell r="S1261">
            <v>0</v>
          </cell>
          <cell r="U1261">
            <v>0</v>
          </cell>
          <cell r="V1261">
            <v>0</v>
          </cell>
          <cell r="W1261">
            <v>0</v>
          </cell>
          <cell r="Y1261">
            <v>0</v>
          </cell>
          <cell r="AA1261">
            <v>0</v>
          </cell>
          <cell r="AJ1261">
            <v>0</v>
          </cell>
          <cell r="AN1261">
            <v>0</v>
          </cell>
          <cell r="AR1261">
            <v>0</v>
          </cell>
          <cell r="AV1261">
            <v>0</v>
          </cell>
          <cell r="AZ1261">
            <v>0</v>
          </cell>
        </row>
        <row r="1262">
          <cell r="Q1262">
            <v>-26053394.800000001</v>
          </cell>
          <cell r="S1262">
            <v>-19443295.609999999</v>
          </cell>
          <cell r="U1262">
            <v>-19443295.609999999</v>
          </cell>
          <cell r="V1262">
            <v>-24456762.609999999</v>
          </cell>
          <cell r="W1262">
            <v>-22851610.640000001</v>
          </cell>
          <cell r="Y1262">
            <v>-22897785.219999999</v>
          </cell>
          <cell r="AA1262">
            <v>-22897785.219999999</v>
          </cell>
          <cell r="AJ1262">
            <v>-25135076.23875</v>
          </cell>
          <cell r="AN1262">
            <v>-24255382.42708334</v>
          </cell>
          <cell r="AR1262">
            <v>-23400361.567500006</v>
          </cell>
          <cell r="AV1262">
            <v>-22527014.249166667</v>
          </cell>
          <cell r="AZ1262">
            <v>-22879915.053749997</v>
          </cell>
        </row>
        <row r="1263">
          <cell r="Q1263">
            <v>-2953683</v>
          </cell>
          <cell r="S1263">
            <v>-2953683</v>
          </cell>
          <cell r="U1263">
            <v>-3997623</v>
          </cell>
          <cell r="V1263">
            <v>-3997623</v>
          </cell>
          <cell r="W1263">
            <v>0</v>
          </cell>
          <cell r="Y1263">
            <v>-90477.15</v>
          </cell>
          <cell r="AA1263">
            <v>0</v>
          </cell>
          <cell r="AJ1263">
            <v>-616142.24833333329</v>
          </cell>
          <cell r="AN1263">
            <v>-1730862.4416666667</v>
          </cell>
          <cell r="AR1263">
            <v>-2234001.8812500001</v>
          </cell>
          <cell r="AV1263">
            <v>-1629835.8999999997</v>
          </cell>
          <cell r="AZ1263">
            <v>-514782.39999999997</v>
          </cell>
        </row>
        <row r="1264">
          <cell r="Q1264">
            <v>-1879646.85</v>
          </cell>
          <cell r="S1264">
            <v>-2014964.61</v>
          </cell>
          <cell r="U1264">
            <v>-2014964.61</v>
          </cell>
          <cell r="V1264">
            <v>-2014964.61</v>
          </cell>
          <cell r="W1264">
            <v>0</v>
          </cell>
          <cell r="Y1264">
            <v>0</v>
          </cell>
          <cell r="AA1264">
            <v>0</v>
          </cell>
          <cell r="AJ1264">
            <v>-1217868.9487500002</v>
          </cell>
          <cell r="AN1264">
            <v>-1497119.7362499998</v>
          </cell>
          <cell r="AR1264">
            <v>-1249502.00125</v>
          </cell>
          <cell r="AV1264">
            <v>-916240.29958333343</v>
          </cell>
          <cell r="AZ1264">
            <v>-251870.57625000001</v>
          </cell>
        </row>
        <row r="1265">
          <cell r="Q1265">
            <v>-1255536.1399999999</v>
          </cell>
          <cell r="S1265">
            <v>-1325536.1399999999</v>
          </cell>
          <cell r="U1265">
            <v>-1325536.1399999999</v>
          </cell>
          <cell r="V1265">
            <v>-1901536.14</v>
          </cell>
          <cell r="W1265">
            <v>-1901536.14</v>
          </cell>
          <cell r="Y1265">
            <v>-1918071.27</v>
          </cell>
          <cell r="AA1265">
            <v>-1780049.12</v>
          </cell>
          <cell r="AJ1265">
            <v>-956940.64</v>
          </cell>
          <cell r="AN1265">
            <v>-1063801.3066666669</v>
          </cell>
          <cell r="AR1265">
            <v>-1450357.4370833335</v>
          </cell>
          <cell r="AV1265">
            <v>-1642938.3125000002</v>
          </cell>
          <cell r="AZ1265">
            <v>-1734231.3125000002</v>
          </cell>
        </row>
        <row r="1266">
          <cell r="Q1266">
            <v>0</v>
          </cell>
          <cell r="S1266">
            <v>0</v>
          </cell>
          <cell r="U1266">
            <v>0</v>
          </cell>
          <cell r="V1266">
            <v>0</v>
          </cell>
          <cell r="W1266">
            <v>0</v>
          </cell>
          <cell r="Y1266">
            <v>0</v>
          </cell>
          <cell r="AA1266">
            <v>0</v>
          </cell>
          <cell r="AJ1266">
            <v>0</v>
          </cell>
          <cell r="AN1266">
            <v>0</v>
          </cell>
          <cell r="AR1266">
            <v>0</v>
          </cell>
          <cell r="AV1266">
            <v>0</v>
          </cell>
          <cell r="AZ1266">
            <v>0</v>
          </cell>
        </row>
        <row r="1267">
          <cell r="Q1267">
            <v>0</v>
          </cell>
          <cell r="S1267">
            <v>0</v>
          </cell>
          <cell r="U1267">
            <v>0</v>
          </cell>
          <cell r="V1267">
            <v>0</v>
          </cell>
          <cell r="W1267">
            <v>0</v>
          </cell>
          <cell r="Y1267">
            <v>0</v>
          </cell>
          <cell r="AA1267">
            <v>0</v>
          </cell>
          <cell r="AJ1267">
            <v>0</v>
          </cell>
          <cell r="AN1267">
            <v>0</v>
          </cell>
          <cell r="AR1267">
            <v>0</v>
          </cell>
          <cell r="AV1267">
            <v>0</v>
          </cell>
          <cell r="AZ1267">
            <v>0</v>
          </cell>
        </row>
        <row r="1268">
          <cell r="U1268">
            <v>-5426820</v>
          </cell>
          <cell r="V1268">
            <v>0</v>
          </cell>
          <cell r="W1268">
            <v>0</v>
          </cell>
          <cell r="Y1268">
            <v>0</v>
          </cell>
          <cell r="AA1268">
            <v>0</v>
          </cell>
          <cell r="AJ1268">
            <v>0</v>
          </cell>
          <cell r="AN1268">
            <v>-678352.5</v>
          </cell>
          <cell r="AR1268">
            <v>-904470</v>
          </cell>
          <cell r="AV1268">
            <v>-904470</v>
          </cell>
          <cell r="AZ1268">
            <v>-226117.5</v>
          </cell>
        </row>
        <row r="1269">
          <cell r="Q1269">
            <v>-7020326.0300000003</v>
          </cell>
          <cell r="S1269">
            <v>-7197633.3300000001</v>
          </cell>
          <cell r="U1269">
            <v>-7341278.79</v>
          </cell>
          <cell r="V1269">
            <v>-7506511.8300000001</v>
          </cell>
          <cell r="W1269">
            <v>-7742376.5999999996</v>
          </cell>
          <cell r="Y1269">
            <v>-8054028.46</v>
          </cell>
          <cell r="AA1269">
            <v>-8273169.4699999997</v>
          </cell>
          <cell r="AJ1269">
            <v>-6973755.5683333343</v>
          </cell>
          <cell r="AN1269">
            <v>-7009904.9429166652</v>
          </cell>
          <cell r="AR1269">
            <v>-7279281.7587499991</v>
          </cell>
          <cell r="AV1269">
            <v>-7719574.9654166661</v>
          </cell>
          <cell r="AZ1269">
            <v>-8144812.0683333343</v>
          </cell>
        </row>
        <row r="1270">
          <cell r="Q1270">
            <v>-14607526.66</v>
          </cell>
          <cell r="S1270">
            <v>-14734006.380000001</v>
          </cell>
          <cell r="U1270">
            <v>-14688474.390000001</v>
          </cell>
          <cell r="V1270">
            <v>-15013535.57</v>
          </cell>
          <cell r="W1270">
            <v>-15234208.630000001</v>
          </cell>
          <cell r="Y1270">
            <v>-15860201.24</v>
          </cell>
          <cell r="AA1270">
            <v>-16354716.310000001</v>
          </cell>
          <cell r="AJ1270">
            <v>-14185307.036666667</v>
          </cell>
          <cell r="AN1270">
            <v>-14424218.793750001</v>
          </cell>
          <cell r="AR1270">
            <v>-14786832.662916666</v>
          </cell>
          <cell r="AV1270">
            <v>-15466647.637083331</v>
          </cell>
          <cell r="AZ1270">
            <v>-16379217.733750001</v>
          </cell>
        </row>
        <row r="1271">
          <cell r="Q1271">
            <v>-1000</v>
          </cell>
          <cell r="S1271">
            <v>0</v>
          </cell>
          <cell r="U1271">
            <v>0</v>
          </cell>
          <cell r="V1271">
            <v>0</v>
          </cell>
          <cell r="W1271">
            <v>0</v>
          </cell>
          <cell r="Y1271">
            <v>0</v>
          </cell>
          <cell r="AA1271">
            <v>0</v>
          </cell>
          <cell r="AJ1271">
            <v>-916.66666666666663</v>
          </cell>
          <cell r="AN1271">
            <v>-770.83333333333337</v>
          </cell>
          <cell r="AR1271">
            <v>-375</v>
          </cell>
          <cell r="AV1271">
            <v>-41.666666666666664</v>
          </cell>
          <cell r="AZ1271">
            <v>0</v>
          </cell>
        </row>
        <row r="1272">
          <cell r="Q1272">
            <v>-500</v>
          </cell>
          <cell r="S1272">
            <v>-500</v>
          </cell>
          <cell r="U1272">
            <v>-500</v>
          </cell>
          <cell r="V1272">
            <v>-500</v>
          </cell>
          <cell r="W1272">
            <v>-500</v>
          </cell>
          <cell r="Y1272">
            <v>-500</v>
          </cell>
          <cell r="AA1272">
            <v>-500</v>
          </cell>
          <cell r="AJ1272">
            <v>-20.833333333333332</v>
          </cell>
          <cell r="AN1272">
            <v>-187.5</v>
          </cell>
          <cell r="AR1272">
            <v>-354.16666666666669</v>
          </cell>
          <cell r="AV1272">
            <v>-500</v>
          </cell>
          <cell r="AZ1272">
            <v>-500</v>
          </cell>
        </row>
        <row r="1273">
          <cell r="Q1273">
            <v>1897957.3</v>
          </cell>
          <cell r="S1273">
            <v>2107710.31</v>
          </cell>
          <cell r="U1273">
            <v>2107710.31</v>
          </cell>
          <cell r="V1273">
            <v>2107710.31</v>
          </cell>
          <cell r="W1273">
            <v>0</v>
          </cell>
          <cell r="Y1273">
            <v>0</v>
          </cell>
          <cell r="AA1273">
            <v>0</v>
          </cell>
          <cell r="AJ1273">
            <v>3284915.4104166664</v>
          </cell>
          <cell r="AN1273">
            <v>2844102.13625</v>
          </cell>
          <cell r="AR1273">
            <v>1825178.6645833331</v>
          </cell>
          <cell r="AV1273">
            <v>951630.21333333338</v>
          </cell>
          <cell r="AZ1273">
            <v>263463.78875000001</v>
          </cell>
        </row>
        <row r="1274">
          <cell r="Q1274">
            <v>0</v>
          </cell>
          <cell r="S1274">
            <v>0</v>
          </cell>
          <cell r="U1274">
            <v>0</v>
          </cell>
          <cell r="V1274">
            <v>0</v>
          </cell>
          <cell r="W1274">
            <v>0</v>
          </cell>
          <cell r="Y1274">
            <v>0</v>
          </cell>
          <cell r="AA1274">
            <v>0</v>
          </cell>
          <cell r="AJ1274">
            <v>-551133.04166666663</v>
          </cell>
          <cell r="AN1274">
            <v>0</v>
          </cell>
          <cell r="AR1274">
            <v>0</v>
          </cell>
          <cell r="AV1274">
            <v>0</v>
          </cell>
          <cell r="AZ1274">
            <v>0</v>
          </cell>
        </row>
        <row r="1275">
          <cell r="Q1275">
            <v>-5167667.58</v>
          </cell>
          <cell r="S1275">
            <v>-3967291.24</v>
          </cell>
          <cell r="U1275">
            <v>-3203990.81</v>
          </cell>
          <cell r="V1275">
            <v>-2886348.08</v>
          </cell>
          <cell r="W1275">
            <v>-2673443.3199999998</v>
          </cell>
          <cell r="Y1275">
            <v>-3062629.12</v>
          </cell>
          <cell r="AA1275">
            <v>-3732077.31</v>
          </cell>
          <cell r="AJ1275">
            <v>-3783785.75</v>
          </cell>
          <cell r="AN1275">
            <v>-3726055.7870833338</v>
          </cell>
          <cell r="AR1275">
            <v>-3645118.9366666661</v>
          </cell>
          <cell r="AV1275">
            <v>-3636385.9220833345</v>
          </cell>
          <cell r="AZ1275">
            <v>-3609843.7837499995</v>
          </cell>
        </row>
        <row r="1276">
          <cell r="Q1276">
            <v>-4438296.37</v>
          </cell>
          <cell r="S1276">
            <v>-2921235.13</v>
          </cell>
          <cell r="U1276">
            <v>-1744243.49</v>
          </cell>
          <cell r="V1276">
            <v>-1015383.71</v>
          </cell>
          <cell r="W1276">
            <v>-579971.36</v>
          </cell>
          <cell r="Y1276">
            <v>-786632.35</v>
          </cell>
          <cell r="AA1276">
            <v>-1536833.81</v>
          </cell>
          <cell r="AJ1276">
            <v>-2079842.2208333332</v>
          </cell>
          <cell r="AN1276">
            <v>-2132368.7187499995</v>
          </cell>
          <cell r="AR1276">
            <v>-2044232.8258333334</v>
          </cell>
          <cell r="AV1276">
            <v>-1876566.8049999999</v>
          </cell>
          <cell r="AZ1276">
            <v>-1425384.1566666665</v>
          </cell>
        </row>
        <row r="1277">
          <cell r="Q1277">
            <v>0</v>
          </cell>
          <cell r="S1277">
            <v>0</v>
          </cell>
          <cell r="U1277">
            <v>0</v>
          </cell>
          <cell r="V1277">
            <v>0</v>
          </cell>
          <cell r="W1277">
            <v>0</v>
          </cell>
          <cell r="Y1277">
            <v>0</v>
          </cell>
          <cell r="AA1277">
            <v>0</v>
          </cell>
          <cell r="AJ1277">
            <v>0</v>
          </cell>
          <cell r="AN1277">
            <v>0</v>
          </cell>
          <cell r="AR1277">
            <v>0</v>
          </cell>
          <cell r="AV1277">
            <v>0</v>
          </cell>
          <cell r="AZ1277">
            <v>0</v>
          </cell>
        </row>
        <row r="1278">
          <cell r="Q1278">
            <v>15701479.24</v>
          </cell>
          <cell r="S1278">
            <v>-2147633.7599999998</v>
          </cell>
          <cell r="U1278">
            <v>13831273.24</v>
          </cell>
          <cell r="V1278">
            <v>20566043.239999998</v>
          </cell>
          <cell r="W1278">
            <v>37818042.530000001</v>
          </cell>
          <cell r="Y1278">
            <v>67699886.530000001</v>
          </cell>
          <cell r="AA1278">
            <v>146149545.53</v>
          </cell>
          <cell r="AJ1278">
            <v>8699918.9420833346</v>
          </cell>
          <cell r="AN1278">
            <v>9414893.2520833313</v>
          </cell>
          <cell r="AR1278">
            <v>25679677.205833334</v>
          </cell>
          <cell r="AV1278">
            <v>57801819.730416663</v>
          </cell>
          <cell r="AZ1278">
            <v>81958545.795833319</v>
          </cell>
        </row>
        <row r="1279">
          <cell r="Q1279">
            <v>0</v>
          </cell>
          <cell r="S1279">
            <v>0</v>
          </cell>
          <cell r="U1279">
            <v>0</v>
          </cell>
          <cell r="V1279">
            <v>0</v>
          </cell>
          <cell r="W1279">
            <v>0</v>
          </cell>
          <cell r="Y1279">
            <v>0</v>
          </cell>
          <cell r="AA1279">
            <v>0</v>
          </cell>
          <cell r="AJ1279">
            <v>0</v>
          </cell>
          <cell r="AN1279">
            <v>0</v>
          </cell>
          <cell r="AR1279">
            <v>0</v>
          </cell>
          <cell r="AV1279">
            <v>0</v>
          </cell>
          <cell r="AZ1279">
            <v>0</v>
          </cell>
        </row>
        <row r="1280">
          <cell r="Q1280">
            <v>0</v>
          </cell>
          <cell r="S1280">
            <v>0</v>
          </cell>
          <cell r="U1280">
            <v>0</v>
          </cell>
          <cell r="V1280">
            <v>0</v>
          </cell>
          <cell r="W1280">
            <v>0</v>
          </cell>
          <cell r="Y1280">
            <v>0</v>
          </cell>
          <cell r="AA1280">
            <v>0</v>
          </cell>
          <cell r="AJ1280">
            <v>0</v>
          </cell>
          <cell r="AN1280">
            <v>0</v>
          </cell>
          <cell r="AR1280">
            <v>0</v>
          </cell>
          <cell r="AV1280">
            <v>0</v>
          </cell>
          <cell r="AZ1280">
            <v>0</v>
          </cell>
        </row>
        <row r="1281">
          <cell r="Q1281">
            <v>-719.64</v>
          </cell>
          <cell r="S1281">
            <v>-450.36</v>
          </cell>
          <cell r="U1281">
            <v>-238.82</v>
          </cell>
          <cell r="V1281">
            <v>-464</v>
          </cell>
          <cell r="W1281">
            <v>-689.18</v>
          </cell>
          <cell r="Y1281">
            <v>-614.9</v>
          </cell>
          <cell r="AA1281">
            <v>-687.54</v>
          </cell>
          <cell r="AJ1281">
            <v>-626.67375000000004</v>
          </cell>
          <cell r="AN1281">
            <v>-1329.6674999999998</v>
          </cell>
          <cell r="AR1281">
            <v>-1076.7741666666668</v>
          </cell>
          <cell r="AV1281">
            <v>-593.0675</v>
          </cell>
          <cell r="AZ1281">
            <v>-579.80833333333328</v>
          </cell>
        </row>
        <row r="1282">
          <cell r="Q1282">
            <v>-342900.67</v>
          </cell>
          <cell r="S1282">
            <v>-1300.58</v>
          </cell>
          <cell r="U1282">
            <v>-775.45</v>
          </cell>
          <cell r="V1282">
            <v>-321333.01</v>
          </cell>
          <cell r="W1282">
            <v>-308254.15000000002</v>
          </cell>
          <cell r="Y1282">
            <v>-1046.02</v>
          </cell>
          <cell r="AA1282">
            <v>-694.93</v>
          </cell>
          <cell r="AJ1282">
            <v>-140731.26125000001</v>
          </cell>
          <cell r="AN1282">
            <v>-70251.05624999998</v>
          </cell>
          <cell r="AR1282">
            <v>-100228.27666666667</v>
          </cell>
          <cell r="AV1282">
            <v>-98006.228333333347</v>
          </cell>
          <cell r="AZ1282">
            <v>-149611.88833333337</v>
          </cell>
        </row>
        <row r="1283">
          <cell r="Q1283">
            <v>0</v>
          </cell>
          <cell r="S1283">
            <v>0</v>
          </cell>
          <cell r="U1283">
            <v>0</v>
          </cell>
          <cell r="V1283">
            <v>0</v>
          </cell>
          <cell r="W1283">
            <v>0</v>
          </cell>
          <cell r="Y1283">
            <v>0</v>
          </cell>
          <cell r="AA1283">
            <v>0</v>
          </cell>
          <cell r="AJ1283">
            <v>0</v>
          </cell>
          <cell r="AN1283">
            <v>0</v>
          </cell>
          <cell r="AR1283">
            <v>0</v>
          </cell>
          <cell r="AV1283">
            <v>0</v>
          </cell>
          <cell r="AZ1283">
            <v>0</v>
          </cell>
        </row>
        <row r="1284">
          <cell r="Q1284">
            <v>0</v>
          </cell>
          <cell r="S1284">
            <v>0</v>
          </cell>
          <cell r="U1284">
            <v>0</v>
          </cell>
          <cell r="V1284">
            <v>0</v>
          </cell>
          <cell r="W1284">
            <v>0</v>
          </cell>
          <cell r="Y1284">
            <v>0</v>
          </cell>
          <cell r="AA1284">
            <v>0</v>
          </cell>
          <cell r="AJ1284">
            <v>0</v>
          </cell>
          <cell r="AN1284">
            <v>0</v>
          </cell>
          <cell r="AR1284">
            <v>0</v>
          </cell>
          <cell r="AV1284">
            <v>0</v>
          </cell>
          <cell r="AZ1284">
            <v>0</v>
          </cell>
        </row>
        <row r="1285">
          <cell r="Q1285">
            <v>0</v>
          </cell>
          <cell r="S1285">
            <v>0</v>
          </cell>
          <cell r="U1285">
            <v>0</v>
          </cell>
          <cell r="V1285">
            <v>0</v>
          </cell>
          <cell r="W1285">
            <v>0</v>
          </cell>
          <cell r="Y1285">
            <v>0</v>
          </cell>
          <cell r="AA1285">
            <v>0</v>
          </cell>
          <cell r="AJ1285">
            <v>0</v>
          </cell>
          <cell r="AN1285">
            <v>0</v>
          </cell>
          <cell r="AR1285">
            <v>0</v>
          </cell>
          <cell r="AV1285">
            <v>0</v>
          </cell>
          <cell r="AZ1285">
            <v>0</v>
          </cell>
        </row>
        <row r="1286">
          <cell r="Q1286">
            <v>-25748342.32</v>
          </cell>
          <cell r="S1286">
            <v>-30269091.41</v>
          </cell>
          <cell r="U1286">
            <v>-21104533.710000001</v>
          </cell>
          <cell r="V1286">
            <v>-23345954.609999999</v>
          </cell>
          <cell r="W1286">
            <v>-22893149.48</v>
          </cell>
          <cell r="Y1286">
            <v>-26516628.57</v>
          </cell>
          <cell r="AA1286">
            <v>-17974206.940000001</v>
          </cell>
          <cell r="AJ1286">
            <v>-25963447.647916671</v>
          </cell>
          <cell r="AN1286">
            <v>-25684256.278333332</v>
          </cell>
          <cell r="AR1286">
            <v>-25035778.899166662</v>
          </cell>
          <cell r="AV1286">
            <v>-24699470.434999999</v>
          </cell>
          <cell r="AZ1286">
            <v>-23030457.78833333</v>
          </cell>
        </row>
        <row r="1287">
          <cell r="Q1287">
            <v>-5209895.37</v>
          </cell>
          <cell r="S1287">
            <v>-7234082.3700000001</v>
          </cell>
          <cell r="U1287">
            <v>-9257327.3699999992</v>
          </cell>
          <cell r="V1287">
            <v>-4266033.82</v>
          </cell>
          <cell r="W1287">
            <v>-5089671.82</v>
          </cell>
          <cell r="Y1287">
            <v>-6785286.8200000003</v>
          </cell>
          <cell r="AA1287">
            <v>-8482785.8200000003</v>
          </cell>
          <cell r="AJ1287">
            <v>-6998981.7116666688</v>
          </cell>
          <cell r="AN1287">
            <v>-6967713.3899999978</v>
          </cell>
          <cell r="AR1287">
            <v>-6754591.7033333322</v>
          </cell>
          <cell r="AV1287">
            <v>-6532667.8083333336</v>
          </cell>
          <cell r="AZ1287">
            <v>-6372125.8216666654</v>
          </cell>
        </row>
        <row r="1288">
          <cell r="Q1288">
            <v>-77062.05</v>
          </cell>
          <cell r="S1288">
            <v>-362954.69</v>
          </cell>
          <cell r="U1288">
            <v>-97618.41</v>
          </cell>
          <cell r="V1288">
            <v>-182213.78</v>
          </cell>
          <cell r="W1288">
            <v>-223155.87</v>
          </cell>
          <cell r="Y1288">
            <v>-58752.86</v>
          </cell>
          <cell r="AA1288">
            <v>-11499.95</v>
          </cell>
          <cell r="AJ1288">
            <v>-164488.53874999998</v>
          </cell>
          <cell r="AN1288">
            <v>-169512.85750000001</v>
          </cell>
          <cell r="AR1288">
            <v>-166762.15791666668</v>
          </cell>
          <cell r="AV1288">
            <v>-161241.02625000002</v>
          </cell>
          <cell r="AZ1288">
            <v>-204766.57625000001</v>
          </cell>
        </row>
        <row r="1289">
          <cell r="Q1289">
            <v>341440.23</v>
          </cell>
          <cell r="S1289">
            <v>227627.23</v>
          </cell>
          <cell r="U1289">
            <v>113813.23</v>
          </cell>
          <cell r="V1289">
            <v>56907.23</v>
          </cell>
          <cell r="W1289">
            <v>0</v>
          </cell>
          <cell r="Y1289">
            <v>-110485</v>
          </cell>
          <cell r="AA1289">
            <v>-220797</v>
          </cell>
          <cell r="AJ1289">
            <v>87083.492500000022</v>
          </cell>
          <cell r="AN1289">
            <v>85961.60083333333</v>
          </cell>
          <cell r="AR1289">
            <v>85908.744583333333</v>
          </cell>
          <cell r="AV1289">
            <v>85297.26208333332</v>
          </cell>
          <cell r="AZ1289">
            <v>83019.492083333331</v>
          </cell>
        </row>
        <row r="1290">
          <cell r="Q1290">
            <v>-1406999</v>
          </cell>
          <cell r="S1290">
            <v>-1622925</v>
          </cell>
          <cell r="U1290">
            <v>-1190954</v>
          </cell>
          <cell r="V1290">
            <v>-1298912</v>
          </cell>
          <cell r="W1290">
            <v>-1406870</v>
          </cell>
          <cell r="Y1290">
            <v>-1622785</v>
          </cell>
          <cell r="AA1290">
            <v>-1079579</v>
          </cell>
          <cell r="AJ1290">
            <v>-58624.958333333336</v>
          </cell>
          <cell r="AN1290">
            <v>-581873</v>
          </cell>
          <cell r="AR1290">
            <v>-1050829.5416666667</v>
          </cell>
          <cell r="AV1290">
            <v>-1390848.4583333333</v>
          </cell>
          <cell r="AZ1290">
            <v>-1171392.3079166666</v>
          </cell>
        </row>
        <row r="1291">
          <cell r="Q1291">
            <v>-11570807.58</v>
          </cell>
          <cell r="S1291">
            <v>-13656734.460000001</v>
          </cell>
          <cell r="U1291">
            <v>-9493125.9199999999</v>
          </cell>
          <cell r="V1291">
            <v>-10520120.92</v>
          </cell>
          <cell r="W1291">
            <v>-11593659.92</v>
          </cell>
          <cell r="Y1291">
            <v>-13713952.92</v>
          </cell>
          <cell r="AA1291">
            <v>-10411005.189999999</v>
          </cell>
          <cell r="AJ1291">
            <v>-11931616.918750001</v>
          </cell>
          <cell r="AN1291">
            <v>-11583565.196666667</v>
          </cell>
          <cell r="AR1291">
            <v>-11566906.365833335</v>
          </cell>
          <cell r="AV1291">
            <v>-12158945.872083334</v>
          </cell>
          <cell r="AZ1291">
            <v>-12358541.988750001</v>
          </cell>
        </row>
        <row r="1292">
          <cell r="Q1292">
            <v>0</v>
          </cell>
          <cell r="S1292">
            <v>0</v>
          </cell>
          <cell r="U1292">
            <v>0</v>
          </cell>
          <cell r="V1292">
            <v>0</v>
          </cell>
          <cell r="W1292">
            <v>0</v>
          </cell>
          <cell r="Y1292">
            <v>0</v>
          </cell>
          <cell r="AA1292">
            <v>0</v>
          </cell>
          <cell r="AJ1292">
            <v>0</v>
          </cell>
          <cell r="AN1292">
            <v>0</v>
          </cell>
          <cell r="AR1292">
            <v>0</v>
          </cell>
          <cell r="AV1292">
            <v>0</v>
          </cell>
          <cell r="AZ1292">
            <v>0</v>
          </cell>
        </row>
        <row r="1293">
          <cell r="Q1293">
            <v>-9683655.75</v>
          </cell>
          <cell r="S1293">
            <v>-9107060.3499999996</v>
          </cell>
          <cell r="U1293">
            <v>-6464594.7199999997</v>
          </cell>
          <cell r="V1293">
            <v>-6985746.9299999997</v>
          </cell>
          <cell r="W1293">
            <v>-8185639.9400000004</v>
          </cell>
          <cell r="Y1293">
            <v>-6593278.8300000001</v>
          </cell>
          <cell r="AA1293">
            <v>-5622302.5800000001</v>
          </cell>
          <cell r="AJ1293">
            <v>-7197295.604166667</v>
          </cell>
          <cell r="AN1293">
            <v>-7435263.2787500015</v>
          </cell>
          <cell r="AR1293">
            <v>-7495059.8820833331</v>
          </cell>
          <cell r="AV1293">
            <v>-7529324.3091666661</v>
          </cell>
          <cell r="AZ1293">
            <v>-7351795.495000001</v>
          </cell>
        </row>
        <row r="1294">
          <cell r="Q1294">
            <v>0</v>
          </cell>
          <cell r="S1294">
            <v>0</v>
          </cell>
          <cell r="U1294">
            <v>0</v>
          </cell>
          <cell r="V1294">
            <v>0</v>
          </cell>
          <cell r="W1294">
            <v>0</v>
          </cell>
          <cell r="Y1294">
            <v>0</v>
          </cell>
          <cell r="AA1294">
            <v>0</v>
          </cell>
          <cell r="AJ1294">
            <v>0</v>
          </cell>
          <cell r="AN1294">
            <v>0</v>
          </cell>
          <cell r="AR1294">
            <v>0</v>
          </cell>
          <cell r="AV1294">
            <v>0</v>
          </cell>
          <cell r="AZ1294">
            <v>0</v>
          </cell>
        </row>
        <row r="1295">
          <cell r="Q1295">
            <v>-498877.09</v>
          </cell>
          <cell r="S1295">
            <v>-315110.52</v>
          </cell>
          <cell r="U1295">
            <v>-130339.05</v>
          </cell>
          <cell r="V1295">
            <v>-274972.05</v>
          </cell>
          <cell r="W1295">
            <v>-419605.05</v>
          </cell>
          <cell r="Y1295">
            <v>-457389.05</v>
          </cell>
          <cell r="AA1295">
            <v>-389155.6</v>
          </cell>
          <cell r="AJ1295">
            <v>-305220.6570833333</v>
          </cell>
          <cell r="AN1295">
            <v>-318087.17583333334</v>
          </cell>
          <cell r="AR1295">
            <v>-336930.35374999995</v>
          </cell>
          <cell r="AV1295">
            <v>-387834.03375</v>
          </cell>
          <cell r="AZ1295">
            <v>-450611.26250000001</v>
          </cell>
        </row>
        <row r="1296">
          <cell r="Q1296">
            <v>-30.94</v>
          </cell>
          <cell r="S1296">
            <v>-17.329999999999998</v>
          </cell>
          <cell r="U1296">
            <v>-3.8</v>
          </cell>
          <cell r="V1296">
            <v>-3.8</v>
          </cell>
          <cell r="W1296">
            <v>-3.8</v>
          </cell>
          <cell r="Y1296">
            <v>0</v>
          </cell>
          <cell r="AA1296">
            <v>0</v>
          </cell>
          <cell r="AJ1296">
            <v>-17.712500000000002</v>
          </cell>
          <cell r="AN1296">
            <v>-14.298333333333332</v>
          </cell>
          <cell r="AR1296">
            <v>-12.031666666666668</v>
          </cell>
          <cell r="AV1296">
            <v>-6.8083333333333327</v>
          </cell>
          <cell r="AZ1296">
            <v>-11.232916666666668</v>
          </cell>
        </row>
        <row r="1297">
          <cell r="Q1297">
            <v>305812</v>
          </cell>
          <cell r="S1297">
            <v>265523</v>
          </cell>
          <cell r="U1297">
            <v>259234</v>
          </cell>
          <cell r="V1297">
            <v>736015</v>
          </cell>
          <cell r="W1297">
            <v>953505</v>
          </cell>
          <cell r="Y1297">
            <v>868672</v>
          </cell>
          <cell r="AA1297">
            <v>278506</v>
          </cell>
          <cell r="AJ1297">
            <v>315597.625</v>
          </cell>
          <cell r="AN1297">
            <v>282819.5</v>
          </cell>
          <cell r="AR1297">
            <v>457228.75</v>
          </cell>
          <cell r="AV1297">
            <v>551873.79166666663</v>
          </cell>
          <cell r="AZ1297">
            <v>879394.75</v>
          </cell>
        </row>
        <row r="1298">
          <cell r="Q1298">
            <v>-7297930.4100000001</v>
          </cell>
          <cell r="S1298">
            <v>-7989302.9100000001</v>
          </cell>
          <cell r="U1298">
            <v>-7959096.1500000004</v>
          </cell>
          <cell r="V1298">
            <v>-5894389.6299999999</v>
          </cell>
          <cell r="W1298">
            <v>-5563734.9800000004</v>
          </cell>
          <cell r="Y1298">
            <v>-5564182.8899999997</v>
          </cell>
          <cell r="AA1298">
            <v>-5592600.0899999999</v>
          </cell>
          <cell r="AJ1298">
            <v>-6355122.0479166666</v>
          </cell>
          <cell r="AN1298">
            <v>-6534978.0304166647</v>
          </cell>
          <cell r="AR1298">
            <v>-6587419.0258333338</v>
          </cell>
          <cell r="AV1298">
            <v>-6554900.5158333331</v>
          </cell>
          <cell r="AZ1298">
            <v>-6322643.2000000002</v>
          </cell>
        </row>
        <row r="1299">
          <cell r="Q1299">
            <v>-5807356.5700000003</v>
          </cell>
          <cell r="S1299">
            <v>-7003122.7800000003</v>
          </cell>
          <cell r="U1299">
            <v>-5105752.41</v>
          </cell>
          <cell r="V1299">
            <v>-3502834.66</v>
          </cell>
          <cell r="W1299">
            <v>-2169384.65</v>
          </cell>
          <cell r="Y1299">
            <v>-1551830.59</v>
          </cell>
          <cell r="AA1299">
            <v>-2327665.79</v>
          </cell>
          <cell r="AJ1299">
            <v>-3739945.96875</v>
          </cell>
          <cell r="AN1299">
            <v>-4073437.4158333335</v>
          </cell>
          <cell r="AR1299">
            <v>-4055176.0991666666</v>
          </cell>
          <cell r="AV1299">
            <v>-3998923.0287500001</v>
          </cell>
          <cell r="AZ1299">
            <v>-3313124.1837499999</v>
          </cell>
        </row>
        <row r="1300">
          <cell r="Q1300">
            <v>-7359339.5800000001</v>
          </cell>
          <cell r="S1300">
            <v>-8763855.4900000002</v>
          </cell>
          <cell r="U1300">
            <v>-5717789.7999999998</v>
          </cell>
          <cell r="V1300">
            <v>-4601520.13</v>
          </cell>
          <cell r="W1300">
            <v>-3859464.73</v>
          </cell>
          <cell r="Y1300">
            <v>-2013682.9</v>
          </cell>
          <cell r="AA1300">
            <v>-2572601.4</v>
          </cell>
          <cell r="AJ1300">
            <v>-4594499.4729166664</v>
          </cell>
          <cell r="AN1300">
            <v>-5024047.0029166667</v>
          </cell>
          <cell r="AR1300">
            <v>-5035604.8687499994</v>
          </cell>
          <cell r="AV1300">
            <v>-4978741.3491666662</v>
          </cell>
          <cell r="AZ1300">
            <v>-4159840.9883333333</v>
          </cell>
        </row>
        <row r="1301">
          <cell r="Q1301">
            <v>0</v>
          </cell>
          <cell r="S1301">
            <v>0</v>
          </cell>
          <cell r="U1301">
            <v>0</v>
          </cell>
          <cell r="V1301">
            <v>0</v>
          </cell>
          <cell r="W1301">
            <v>0</v>
          </cell>
          <cell r="Y1301">
            <v>0</v>
          </cell>
          <cell r="AA1301">
            <v>0</v>
          </cell>
          <cell r="AJ1301">
            <v>0</v>
          </cell>
          <cell r="AN1301">
            <v>0</v>
          </cell>
          <cell r="AR1301">
            <v>0</v>
          </cell>
          <cell r="AV1301">
            <v>0</v>
          </cell>
          <cell r="AZ1301">
            <v>0</v>
          </cell>
        </row>
        <row r="1302">
          <cell r="Q1302">
            <v>0</v>
          </cell>
          <cell r="S1302">
            <v>0</v>
          </cell>
          <cell r="U1302">
            <v>0</v>
          </cell>
          <cell r="V1302">
            <v>0</v>
          </cell>
          <cell r="W1302">
            <v>0</v>
          </cell>
          <cell r="Y1302">
            <v>0</v>
          </cell>
          <cell r="AA1302">
            <v>0</v>
          </cell>
          <cell r="AJ1302">
            <v>0</v>
          </cell>
          <cell r="AN1302">
            <v>0</v>
          </cell>
          <cell r="AR1302">
            <v>0</v>
          </cell>
          <cell r="AV1302">
            <v>0</v>
          </cell>
          <cell r="AZ1302">
            <v>0</v>
          </cell>
        </row>
        <row r="1303">
          <cell r="Q1303">
            <v>-271708.83</v>
          </cell>
          <cell r="S1303">
            <v>-344799.18</v>
          </cell>
          <cell r="U1303">
            <v>-530208.34</v>
          </cell>
          <cell r="V1303">
            <v>-508651.21</v>
          </cell>
          <cell r="W1303">
            <v>-349012.81</v>
          </cell>
          <cell r="Y1303">
            <v>-573820.84</v>
          </cell>
          <cell r="AA1303">
            <v>-368629.7</v>
          </cell>
          <cell r="AJ1303">
            <v>-209618.11958333335</v>
          </cell>
          <cell r="AN1303">
            <v>-325652.35333333333</v>
          </cell>
          <cell r="AR1303">
            <v>-382835.00041666668</v>
          </cell>
          <cell r="AV1303">
            <v>-419431.12916666665</v>
          </cell>
          <cell r="AZ1303">
            <v>-352323.64999999997</v>
          </cell>
        </row>
        <row r="1304">
          <cell r="Q1304">
            <v>0</v>
          </cell>
          <cell r="S1304">
            <v>0</v>
          </cell>
          <cell r="U1304">
            <v>0</v>
          </cell>
          <cell r="V1304">
            <v>0</v>
          </cell>
          <cell r="W1304">
            <v>0</v>
          </cell>
          <cell r="Y1304">
            <v>0</v>
          </cell>
          <cell r="AA1304">
            <v>0</v>
          </cell>
          <cell r="AJ1304">
            <v>0</v>
          </cell>
          <cell r="AN1304">
            <v>0</v>
          </cell>
          <cell r="AR1304">
            <v>0</v>
          </cell>
          <cell r="AV1304">
            <v>0</v>
          </cell>
          <cell r="AZ1304">
            <v>0</v>
          </cell>
        </row>
        <row r="1305">
          <cell r="Q1305">
            <v>-72845.31</v>
          </cell>
          <cell r="S1305">
            <v>-71733.13</v>
          </cell>
          <cell r="U1305">
            <v>-73567.25</v>
          </cell>
          <cell r="V1305">
            <v>-56332.63</v>
          </cell>
          <cell r="W1305">
            <v>-67384.67</v>
          </cell>
          <cell r="Y1305">
            <v>-44111.49</v>
          </cell>
          <cell r="AA1305">
            <v>-46656.86</v>
          </cell>
          <cell r="AJ1305">
            <v>-86873.543749999997</v>
          </cell>
          <cell r="AN1305">
            <v>-79077.377499999988</v>
          </cell>
          <cell r="AR1305">
            <v>-73140.700416666674</v>
          </cell>
          <cell r="AV1305">
            <v>-60163.622499999998</v>
          </cell>
          <cell r="AZ1305">
            <v>-71990.947499999995</v>
          </cell>
        </row>
        <row r="1306">
          <cell r="Q1306">
            <v>0</v>
          </cell>
          <cell r="S1306">
            <v>0</v>
          </cell>
          <cell r="U1306">
            <v>0</v>
          </cell>
          <cell r="V1306">
            <v>0</v>
          </cell>
          <cell r="W1306">
            <v>0</v>
          </cell>
          <cell r="Y1306">
            <v>0</v>
          </cell>
          <cell r="AA1306">
            <v>0</v>
          </cell>
          <cell r="AJ1306">
            <v>0</v>
          </cell>
          <cell r="AN1306">
            <v>0</v>
          </cell>
          <cell r="AR1306">
            <v>0</v>
          </cell>
          <cell r="AV1306">
            <v>0</v>
          </cell>
          <cell r="AZ1306">
            <v>0</v>
          </cell>
        </row>
        <row r="1307">
          <cell r="Q1307">
            <v>-25107.439999999999</v>
          </cell>
          <cell r="S1307">
            <v>-10307.530000000001</v>
          </cell>
          <cell r="U1307">
            <v>-9573.85</v>
          </cell>
          <cell r="V1307">
            <v>-13277.58</v>
          </cell>
          <cell r="W1307">
            <v>-15789.51</v>
          </cell>
          <cell r="Y1307">
            <v>-8311.68</v>
          </cell>
          <cell r="AA1307">
            <v>-5433.6</v>
          </cell>
          <cell r="AJ1307">
            <v>-10310.235833333334</v>
          </cell>
          <cell r="AN1307">
            <v>-12104.974583333331</v>
          </cell>
          <cell r="AR1307">
            <v>-11991.380416666667</v>
          </cell>
          <cell r="AV1307">
            <v>-12022.15625</v>
          </cell>
          <cell r="AZ1307">
            <v>-11522.5875</v>
          </cell>
        </row>
        <row r="1308">
          <cell r="Q1308">
            <v>0</v>
          </cell>
          <cell r="S1308">
            <v>0</v>
          </cell>
          <cell r="U1308">
            <v>0</v>
          </cell>
          <cell r="V1308">
            <v>0</v>
          </cell>
          <cell r="W1308">
            <v>0</v>
          </cell>
          <cell r="Y1308">
            <v>0</v>
          </cell>
          <cell r="AA1308">
            <v>0</v>
          </cell>
          <cell r="AJ1308">
            <v>0</v>
          </cell>
          <cell r="AN1308">
            <v>0</v>
          </cell>
          <cell r="AR1308">
            <v>0</v>
          </cell>
          <cell r="AV1308">
            <v>0</v>
          </cell>
          <cell r="AZ1308">
            <v>0</v>
          </cell>
        </row>
        <row r="1309">
          <cell r="Q1309">
            <v>0</v>
          </cell>
          <cell r="S1309">
            <v>0</v>
          </cell>
          <cell r="U1309">
            <v>0</v>
          </cell>
          <cell r="V1309">
            <v>0</v>
          </cell>
          <cell r="W1309">
            <v>0</v>
          </cell>
          <cell r="Y1309">
            <v>0</v>
          </cell>
          <cell r="AA1309">
            <v>0</v>
          </cell>
          <cell r="AJ1309">
            <v>0</v>
          </cell>
          <cell r="AN1309">
            <v>0</v>
          </cell>
          <cell r="AR1309">
            <v>0</v>
          </cell>
          <cell r="AV1309">
            <v>0</v>
          </cell>
          <cell r="AZ1309">
            <v>0</v>
          </cell>
        </row>
        <row r="1310">
          <cell r="Q1310">
            <v>-38697.870000000003</v>
          </cell>
          <cell r="S1310">
            <v>-154211.84</v>
          </cell>
          <cell r="U1310">
            <v>-2096.52</v>
          </cell>
          <cell r="V1310">
            <v>-5469.89</v>
          </cell>
          <cell r="W1310">
            <v>-7589.11</v>
          </cell>
          <cell r="Y1310">
            <v>-4398.3500000000004</v>
          </cell>
          <cell r="AA1310">
            <v>-1853.11</v>
          </cell>
          <cell r="AJ1310">
            <v>-40663.553333333337</v>
          </cell>
          <cell r="AN1310">
            <v>-44029.446666666663</v>
          </cell>
          <cell r="AR1310">
            <v>-43401.279583333337</v>
          </cell>
          <cell r="AV1310">
            <v>-41768.605000000003</v>
          </cell>
          <cell r="AZ1310">
            <v>-40924.381250000006</v>
          </cell>
        </row>
        <row r="1311">
          <cell r="Q1311">
            <v>0</v>
          </cell>
          <cell r="S1311">
            <v>0</v>
          </cell>
          <cell r="U1311">
            <v>0</v>
          </cell>
          <cell r="V1311">
            <v>0</v>
          </cell>
          <cell r="W1311">
            <v>0</v>
          </cell>
          <cell r="Y1311">
            <v>0</v>
          </cell>
          <cell r="AA1311">
            <v>0</v>
          </cell>
          <cell r="AJ1311">
            <v>-39085.421249999999</v>
          </cell>
          <cell r="AN1311">
            <v>0</v>
          </cell>
          <cell r="AR1311">
            <v>0</v>
          </cell>
          <cell r="AV1311">
            <v>0</v>
          </cell>
          <cell r="AZ1311">
            <v>0</v>
          </cell>
        </row>
        <row r="1312">
          <cell r="Q1312">
            <v>-797500</v>
          </cell>
          <cell r="S1312">
            <v>-1196250</v>
          </cell>
          <cell r="U1312">
            <v>-398750</v>
          </cell>
          <cell r="V1312">
            <v>-598125</v>
          </cell>
          <cell r="W1312">
            <v>-797500</v>
          </cell>
          <cell r="Y1312">
            <v>-1196250</v>
          </cell>
          <cell r="AA1312">
            <v>-398750</v>
          </cell>
          <cell r="AJ1312">
            <v>-697812.5</v>
          </cell>
          <cell r="AN1312">
            <v>-697812.5</v>
          </cell>
          <cell r="AR1312">
            <v>-697812.5</v>
          </cell>
          <cell r="AV1312">
            <v>-697812.5</v>
          </cell>
          <cell r="AZ1312">
            <v>-697812.5</v>
          </cell>
        </row>
        <row r="1313">
          <cell r="Q1313">
            <v>0</v>
          </cell>
          <cell r="S1313">
            <v>0</v>
          </cell>
          <cell r="U1313">
            <v>0</v>
          </cell>
          <cell r="V1313">
            <v>0</v>
          </cell>
          <cell r="W1313">
            <v>0</v>
          </cell>
          <cell r="Y1313">
            <v>0</v>
          </cell>
          <cell r="AA1313">
            <v>0</v>
          </cell>
          <cell r="AJ1313">
            <v>-31346.052083333332</v>
          </cell>
          <cell r="AN1313">
            <v>-15474.655416666666</v>
          </cell>
          <cell r="AR1313">
            <v>0</v>
          </cell>
          <cell r="AV1313">
            <v>0</v>
          </cell>
          <cell r="AZ1313">
            <v>0</v>
          </cell>
        </row>
        <row r="1314">
          <cell r="Q1314">
            <v>-8537.5</v>
          </cell>
          <cell r="S1314">
            <v>-42687.5</v>
          </cell>
          <cell r="U1314">
            <v>-76837.5</v>
          </cell>
          <cell r="V1314">
            <v>-93912.5</v>
          </cell>
          <cell r="W1314">
            <v>-8537.5</v>
          </cell>
          <cell r="Y1314">
            <v>-42687.5</v>
          </cell>
          <cell r="AA1314">
            <v>-76837.5</v>
          </cell>
          <cell r="AJ1314">
            <v>-51225</v>
          </cell>
          <cell r="AN1314">
            <v>-51225</v>
          </cell>
          <cell r="AR1314">
            <v>-51225</v>
          </cell>
          <cell r="AV1314">
            <v>-51225</v>
          </cell>
          <cell r="AZ1314">
            <v>-51225</v>
          </cell>
        </row>
        <row r="1315">
          <cell r="Q1315">
            <v>-439101.73</v>
          </cell>
          <cell r="S1315">
            <v>0</v>
          </cell>
          <cell r="U1315">
            <v>0</v>
          </cell>
          <cell r="V1315">
            <v>0</v>
          </cell>
          <cell r="W1315">
            <v>0</v>
          </cell>
          <cell r="Y1315">
            <v>0</v>
          </cell>
          <cell r="AA1315">
            <v>0</v>
          </cell>
          <cell r="AJ1315">
            <v>-388005.26791666663</v>
          </cell>
          <cell r="AN1315">
            <v>-266531.89041666669</v>
          </cell>
          <cell r="AR1315">
            <v>-192746.64541666667</v>
          </cell>
          <cell r="AV1315">
            <v>-41955.779583333329</v>
          </cell>
          <cell r="AZ1315">
            <v>0</v>
          </cell>
        </row>
        <row r="1316">
          <cell r="Q1316">
            <v>0</v>
          </cell>
          <cell r="S1316">
            <v>0</v>
          </cell>
          <cell r="U1316">
            <v>0</v>
          </cell>
          <cell r="V1316">
            <v>0</v>
          </cell>
          <cell r="W1316">
            <v>0</v>
          </cell>
          <cell r="Y1316">
            <v>0</v>
          </cell>
          <cell r="AA1316">
            <v>0</v>
          </cell>
          <cell r="AJ1316">
            <v>-8928.6458333333339</v>
          </cell>
          <cell r="AN1316">
            <v>-4407.8125</v>
          </cell>
          <cell r="AR1316">
            <v>0</v>
          </cell>
          <cell r="AV1316">
            <v>0</v>
          </cell>
          <cell r="AZ1316">
            <v>0</v>
          </cell>
        </row>
        <row r="1317">
          <cell r="Q1317">
            <v>0</v>
          </cell>
          <cell r="S1317">
            <v>0</v>
          </cell>
          <cell r="U1317">
            <v>0</v>
          </cell>
          <cell r="V1317">
            <v>0</v>
          </cell>
          <cell r="W1317">
            <v>0</v>
          </cell>
          <cell r="Y1317">
            <v>0</v>
          </cell>
          <cell r="AA1317">
            <v>0</v>
          </cell>
          <cell r="AJ1317">
            <v>0</v>
          </cell>
          <cell r="AN1317">
            <v>0</v>
          </cell>
          <cell r="AR1317">
            <v>0</v>
          </cell>
          <cell r="AV1317">
            <v>0</v>
          </cell>
          <cell r="AZ1317">
            <v>0</v>
          </cell>
        </row>
        <row r="1318">
          <cell r="Q1318">
            <v>0</v>
          </cell>
          <cell r="S1318">
            <v>0</v>
          </cell>
          <cell r="U1318">
            <v>0</v>
          </cell>
          <cell r="V1318">
            <v>0</v>
          </cell>
          <cell r="W1318">
            <v>0</v>
          </cell>
          <cell r="Y1318">
            <v>0</v>
          </cell>
          <cell r="AA1318">
            <v>0</v>
          </cell>
          <cell r="AJ1318">
            <v>0</v>
          </cell>
          <cell r="AN1318">
            <v>0</v>
          </cell>
          <cell r="AR1318">
            <v>0</v>
          </cell>
          <cell r="AV1318">
            <v>0</v>
          </cell>
          <cell r="AZ1318">
            <v>0</v>
          </cell>
        </row>
        <row r="1319">
          <cell r="Q1319">
            <v>-28750</v>
          </cell>
          <cell r="S1319">
            <v>-143750</v>
          </cell>
          <cell r="U1319">
            <v>-258750</v>
          </cell>
          <cell r="V1319">
            <v>-316250</v>
          </cell>
          <cell r="W1319">
            <v>-28750</v>
          </cell>
          <cell r="Y1319">
            <v>-143750</v>
          </cell>
          <cell r="AA1319">
            <v>-258750</v>
          </cell>
          <cell r="AJ1319">
            <v>-172500</v>
          </cell>
          <cell r="AN1319">
            <v>-172500</v>
          </cell>
          <cell r="AR1319">
            <v>-172500</v>
          </cell>
          <cell r="AV1319">
            <v>-172500</v>
          </cell>
          <cell r="AZ1319">
            <v>-172500</v>
          </cell>
        </row>
        <row r="1320">
          <cell r="Q1320">
            <v>0</v>
          </cell>
          <cell r="S1320">
            <v>0</v>
          </cell>
          <cell r="U1320">
            <v>0</v>
          </cell>
          <cell r="V1320">
            <v>0</v>
          </cell>
          <cell r="W1320">
            <v>0</v>
          </cell>
          <cell r="Y1320">
            <v>0</v>
          </cell>
          <cell r="AA1320">
            <v>0</v>
          </cell>
          <cell r="AJ1320">
            <v>0</v>
          </cell>
          <cell r="AN1320">
            <v>0</v>
          </cell>
          <cell r="AR1320">
            <v>0</v>
          </cell>
          <cell r="AV1320">
            <v>0</v>
          </cell>
          <cell r="AZ1320">
            <v>0</v>
          </cell>
        </row>
        <row r="1321">
          <cell r="Q1321">
            <v>0</v>
          </cell>
          <cell r="S1321">
            <v>0</v>
          </cell>
          <cell r="U1321">
            <v>0</v>
          </cell>
          <cell r="V1321">
            <v>0</v>
          </cell>
          <cell r="W1321">
            <v>0</v>
          </cell>
          <cell r="Y1321">
            <v>0</v>
          </cell>
          <cell r="AA1321">
            <v>0</v>
          </cell>
          <cell r="AJ1321">
            <v>0</v>
          </cell>
          <cell r="AN1321">
            <v>0</v>
          </cell>
          <cell r="AR1321">
            <v>0</v>
          </cell>
          <cell r="AV1321">
            <v>0</v>
          </cell>
          <cell r="AZ1321">
            <v>0</v>
          </cell>
        </row>
        <row r="1322">
          <cell r="Q1322">
            <v>0</v>
          </cell>
          <cell r="S1322">
            <v>0</v>
          </cell>
          <cell r="U1322">
            <v>0</v>
          </cell>
          <cell r="V1322">
            <v>0</v>
          </cell>
          <cell r="W1322">
            <v>0</v>
          </cell>
          <cell r="Y1322">
            <v>0</v>
          </cell>
          <cell r="AA1322">
            <v>0</v>
          </cell>
          <cell r="AJ1322">
            <v>0</v>
          </cell>
          <cell r="AN1322">
            <v>0</v>
          </cell>
          <cell r="AR1322">
            <v>0</v>
          </cell>
          <cell r="AV1322">
            <v>0</v>
          </cell>
          <cell r="AZ1322">
            <v>0</v>
          </cell>
        </row>
        <row r="1323">
          <cell r="Q1323">
            <v>0</v>
          </cell>
          <cell r="S1323">
            <v>0</v>
          </cell>
          <cell r="U1323">
            <v>0</v>
          </cell>
          <cell r="V1323">
            <v>0</v>
          </cell>
          <cell r="W1323">
            <v>0</v>
          </cell>
          <cell r="Y1323">
            <v>0</v>
          </cell>
          <cell r="AA1323">
            <v>0</v>
          </cell>
          <cell r="AJ1323">
            <v>0</v>
          </cell>
          <cell r="AN1323">
            <v>0</v>
          </cell>
          <cell r="AR1323">
            <v>0</v>
          </cell>
          <cell r="AV1323">
            <v>0</v>
          </cell>
          <cell r="AZ1323">
            <v>0</v>
          </cell>
        </row>
        <row r="1324">
          <cell r="Q1324">
            <v>0</v>
          </cell>
          <cell r="S1324">
            <v>0</v>
          </cell>
          <cell r="U1324">
            <v>0</v>
          </cell>
          <cell r="V1324">
            <v>0</v>
          </cell>
          <cell r="W1324">
            <v>0</v>
          </cell>
          <cell r="Y1324">
            <v>0</v>
          </cell>
          <cell r="AA1324">
            <v>0</v>
          </cell>
          <cell r="AJ1324">
            <v>0</v>
          </cell>
          <cell r="AN1324">
            <v>0</v>
          </cell>
          <cell r="AR1324">
            <v>0</v>
          </cell>
          <cell r="AV1324">
            <v>0</v>
          </cell>
          <cell r="AZ1324">
            <v>0</v>
          </cell>
        </row>
        <row r="1325">
          <cell r="Q1325">
            <v>-20766.669999999998</v>
          </cell>
          <cell r="S1325">
            <v>-103833.33</v>
          </cell>
          <cell r="U1325">
            <v>-186899.99</v>
          </cell>
          <cell r="V1325">
            <v>-228433.32</v>
          </cell>
          <cell r="W1325">
            <v>-20766.650000000001</v>
          </cell>
          <cell r="Y1325">
            <v>-103833.33</v>
          </cell>
          <cell r="AA1325">
            <v>-186899.99</v>
          </cell>
          <cell r="AJ1325">
            <v>-124599.78208333334</v>
          </cell>
          <cell r="AN1325">
            <v>-124599.91208333334</v>
          </cell>
          <cell r="AR1325">
            <v>-124599.99333333335</v>
          </cell>
          <cell r="AV1325">
            <v>-124599.99249999999</v>
          </cell>
          <cell r="AZ1325">
            <v>-124599.99166666665</v>
          </cell>
        </row>
        <row r="1326">
          <cell r="Q1326">
            <v>-30625</v>
          </cell>
          <cell r="S1326">
            <v>-153125</v>
          </cell>
          <cell r="U1326">
            <v>-275625</v>
          </cell>
          <cell r="V1326">
            <v>-336875</v>
          </cell>
          <cell r="W1326">
            <v>-30625</v>
          </cell>
          <cell r="Y1326">
            <v>-153125</v>
          </cell>
          <cell r="AA1326">
            <v>-275625</v>
          </cell>
          <cell r="AJ1326">
            <v>-183750</v>
          </cell>
          <cell r="AN1326">
            <v>-183750</v>
          </cell>
          <cell r="AR1326">
            <v>-183750</v>
          </cell>
          <cell r="AV1326">
            <v>-183750</v>
          </cell>
          <cell r="AZ1326">
            <v>-183750</v>
          </cell>
        </row>
        <row r="1327">
          <cell r="Q1327">
            <v>-6133.33</v>
          </cell>
          <cell r="S1327">
            <v>-30666.67</v>
          </cell>
          <cell r="U1327">
            <v>-55200.01</v>
          </cell>
          <cell r="V1327">
            <v>-67466.679999999993</v>
          </cell>
          <cell r="W1327">
            <v>-6133.35</v>
          </cell>
          <cell r="Y1327">
            <v>-30666.67</v>
          </cell>
          <cell r="AA1327">
            <v>-55200.01</v>
          </cell>
          <cell r="AJ1327">
            <v>-36800.217916666668</v>
          </cell>
          <cell r="AN1327">
            <v>-36800.087916666664</v>
          </cell>
          <cell r="AR1327">
            <v>-36800.006666666661</v>
          </cell>
          <cell r="AV1327">
            <v>-36800.0075</v>
          </cell>
          <cell r="AZ1327">
            <v>-36800.008333333331</v>
          </cell>
        </row>
        <row r="1328">
          <cell r="Q1328">
            <v>-8262.5</v>
          </cell>
          <cell r="S1328">
            <v>-41312.5</v>
          </cell>
          <cell r="U1328">
            <v>-74362.5</v>
          </cell>
          <cell r="V1328">
            <v>-90887.5</v>
          </cell>
          <cell r="W1328">
            <v>-8262.5</v>
          </cell>
          <cell r="Y1328">
            <v>-41312.5</v>
          </cell>
          <cell r="AA1328">
            <v>-74362.5</v>
          </cell>
          <cell r="AJ1328">
            <v>-49575</v>
          </cell>
          <cell r="AN1328">
            <v>-49575</v>
          </cell>
          <cell r="AR1328">
            <v>-49575</v>
          </cell>
          <cell r="AV1328">
            <v>-49230.729166666664</v>
          </cell>
          <cell r="AZ1328">
            <v>-35459.895833333336</v>
          </cell>
        </row>
        <row r="1329">
          <cell r="Q1329">
            <v>-13791.67</v>
          </cell>
          <cell r="S1329">
            <v>-68958.33</v>
          </cell>
          <cell r="U1329">
            <v>-124124.99</v>
          </cell>
          <cell r="V1329">
            <v>-151708.32</v>
          </cell>
          <cell r="W1329">
            <v>-13791.65</v>
          </cell>
          <cell r="Y1329">
            <v>-68958.33</v>
          </cell>
          <cell r="AA1329">
            <v>-124124.99</v>
          </cell>
          <cell r="AJ1329">
            <v>-82749.782083333339</v>
          </cell>
          <cell r="AN1329">
            <v>-82749.912083333344</v>
          </cell>
          <cell r="AR1329">
            <v>-82749.993333333332</v>
          </cell>
          <cell r="AV1329">
            <v>-82175.340416666659</v>
          </cell>
          <cell r="AZ1329">
            <v>-59189.230416666665</v>
          </cell>
        </row>
        <row r="1330">
          <cell r="Q1330">
            <v>-44687.5</v>
          </cell>
          <cell r="S1330">
            <v>-223437.5</v>
          </cell>
          <cell r="U1330">
            <v>-402187.5</v>
          </cell>
          <cell r="V1330">
            <v>-491562.5</v>
          </cell>
          <cell r="W1330">
            <v>-44687.5</v>
          </cell>
          <cell r="Y1330">
            <v>-223437.5</v>
          </cell>
          <cell r="AA1330">
            <v>-402187.5</v>
          </cell>
          <cell r="AJ1330">
            <v>-268125</v>
          </cell>
          <cell r="AN1330">
            <v>-268125</v>
          </cell>
          <cell r="AR1330">
            <v>-268125</v>
          </cell>
          <cell r="AV1330">
            <v>-268125</v>
          </cell>
          <cell r="AZ1330">
            <v>-268125</v>
          </cell>
        </row>
        <row r="1331">
          <cell r="Q1331">
            <v>0</v>
          </cell>
          <cell r="S1331">
            <v>0</v>
          </cell>
          <cell r="U1331">
            <v>0</v>
          </cell>
          <cell r="V1331">
            <v>0</v>
          </cell>
          <cell r="W1331">
            <v>0</v>
          </cell>
          <cell r="Y1331">
            <v>0</v>
          </cell>
          <cell r="AA1331">
            <v>0</v>
          </cell>
          <cell r="AJ1331">
            <v>0</v>
          </cell>
          <cell r="AN1331">
            <v>0</v>
          </cell>
          <cell r="AR1331">
            <v>0</v>
          </cell>
          <cell r="AV1331">
            <v>0</v>
          </cell>
          <cell r="AZ1331">
            <v>0</v>
          </cell>
        </row>
        <row r="1332">
          <cell r="Q1332">
            <v>-6000</v>
          </cell>
          <cell r="S1332">
            <v>-30000</v>
          </cell>
          <cell r="U1332">
            <v>-54000</v>
          </cell>
          <cell r="V1332">
            <v>-66000</v>
          </cell>
          <cell r="W1332">
            <v>-6000</v>
          </cell>
          <cell r="Y1332">
            <v>-30000</v>
          </cell>
          <cell r="AA1332">
            <v>-54000</v>
          </cell>
          <cell r="AJ1332">
            <v>-36000</v>
          </cell>
          <cell r="AN1332">
            <v>-36000</v>
          </cell>
          <cell r="AR1332">
            <v>-36000</v>
          </cell>
          <cell r="AV1332">
            <v>-36000</v>
          </cell>
          <cell r="AZ1332">
            <v>-36000</v>
          </cell>
        </row>
        <row r="1333">
          <cell r="Q1333">
            <v>0</v>
          </cell>
          <cell r="S1333">
            <v>0</v>
          </cell>
          <cell r="U1333">
            <v>0</v>
          </cell>
          <cell r="V1333">
            <v>0</v>
          </cell>
          <cell r="W1333">
            <v>0</v>
          </cell>
          <cell r="Y1333">
            <v>0</v>
          </cell>
          <cell r="AA1333">
            <v>0</v>
          </cell>
          <cell r="AJ1333">
            <v>0</v>
          </cell>
          <cell r="AN1333">
            <v>0</v>
          </cell>
          <cell r="AR1333">
            <v>0</v>
          </cell>
          <cell r="AV1333">
            <v>0</v>
          </cell>
          <cell r="AZ1333">
            <v>0</v>
          </cell>
        </row>
        <row r="1334">
          <cell r="Q1334">
            <v>0</v>
          </cell>
          <cell r="S1334">
            <v>0</v>
          </cell>
          <cell r="U1334">
            <v>0</v>
          </cell>
          <cell r="V1334">
            <v>0</v>
          </cell>
          <cell r="W1334">
            <v>0</v>
          </cell>
          <cell r="Y1334">
            <v>0</v>
          </cell>
          <cell r="AA1334">
            <v>0</v>
          </cell>
          <cell r="AJ1334">
            <v>0</v>
          </cell>
          <cell r="AN1334">
            <v>0</v>
          </cell>
          <cell r="AR1334">
            <v>0</v>
          </cell>
          <cell r="AV1334">
            <v>0</v>
          </cell>
          <cell r="AZ1334">
            <v>0</v>
          </cell>
        </row>
        <row r="1335">
          <cell r="Q1335">
            <v>0</v>
          </cell>
          <cell r="S1335">
            <v>0</v>
          </cell>
          <cell r="U1335">
            <v>0</v>
          </cell>
          <cell r="V1335">
            <v>0</v>
          </cell>
          <cell r="W1335">
            <v>0</v>
          </cell>
          <cell r="Y1335">
            <v>0</v>
          </cell>
          <cell r="AA1335">
            <v>0</v>
          </cell>
          <cell r="AJ1335">
            <v>0</v>
          </cell>
          <cell r="AN1335">
            <v>0</v>
          </cell>
          <cell r="AR1335">
            <v>0</v>
          </cell>
          <cell r="AV1335">
            <v>0</v>
          </cell>
          <cell r="AZ1335">
            <v>0</v>
          </cell>
        </row>
        <row r="1336">
          <cell r="Q1336">
            <v>0</v>
          </cell>
          <cell r="S1336">
            <v>0</v>
          </cell>
          <cell r="U1336">
            <v>0</v>
          </cell>
          <cell r="V1336">
            <v>0</v>
          </cell>
          <cell r="W1336">
            <v>0</v>
          </cell>
          <cell r="Y1336">
            <v>0</v>
          </cell>
          <cell r="AA1336">
            <v>0</v>
          </cell>
          <cell r="AJ1336">
            <v>0</v>
          </cell>
          <cell r="AN1336">
            <v>0</v>
          </cell>
          <cell r="AR1336">
            <v>0</v>
          </cell>
          <cell r="AV1336">
            <v>0</v>
          </cell>
          <cell r="AZ1336">
            <v>0</v>
          </cell>
        </row>
        <row r="1337">
          <cell r="Q1337">
            <v>0</v>
          </cell>
          <cell r="S1337">
            <v>0</v>
          </cell>
          <cell r="U1337">
            <v>0</v>
          </cell>
          <cell r="V1337">
            <v>0</v>
          </cell>
          <cell r="W1337">
            <v>0</v>
          </cell>
          <cell r="Y1337">
            <v>0</v>
          </cell>
          <cell r="AA1337">
            <v>0</v>
          </cell>
          <cell r="AJ1337">
            <v>0</v>
          </cell>
          <cell r="AN1337">
            <v>0</v>
          </cell>
          <cell r="AR1337">
            <v>0</v>
          </cell>
          <cell r="AV1337">
            <v>0</v>
          </cell>
          <cell r="AZ1337">
            <v>0</v>
          </cell>
        </row>
        <row r="1338">
          <cell r="Q1338">
            <v>0</v>
          </cell>
          <cell r="S1338">
            <v>0</v>
          </cell>
          <cell r="U1338">
            <v>0</v>
          </cell>
          <cell r="V1338">
            <v>0</v>
          </cell>
          <cell r="W1338">
            <v>0</v>
          </cell>
          <cell r="Y1338">
            <v>0</v>
          </cell>
          <cell r="AA1338">
            <v>0</v>
          </cell>
          <cell r="AJ1338">
            <v>0</v>
          </cell>
          <cell r="AN1338">
            <v>0</v>
          </cell>
          <cell r="AR1338">
            <v>0</v>
          </cell>
          <cell r="AV1338">
            <v>0</v>
          </cell>
          <cell r="AZ1338">
            <v>0</v>
          </cell>
        </row>
        <row r="1339">
          <cell r="Q1339">
            <v>0</v>
          </cell>
          <cell r="S1339">
            <v>0</v>
          </cell>
          <cell r="U1339">
            <v>0</v>
          </cell>
          <cell r="V1339">
            <v>0</v>
          </cell>
          <cell r="W1339">
            <v>0</v>
          </cell>
          <cell r="Y1339">
            <v>0</v>
          </cell>
          <cell r="AA1339">
            <v>0</v>
          </cell>
          <cell r="AJ1339">
            <v>0</v>
          </cell>
          <cell r="AN1339">
            <v>0</v>
          </cell>
          <cell r="AR1339">
            <v>0</v>
          </cell>
          <cell r="AV1339">
            <v>0</v>
          </cell>
          <cell r="AZ1339">
            <v>0</v>
          </cell>
        </row>
        <row r="1340">
          <cell r="Q1340">
            <v>-1308576.8600000001</v>
          </cell>
          <cell r="S1340">
            <v>-19230.55</v>
          </cell>
          <cell r="U1340">
            <v>0</v>
          </cell>
          <cell r="V1340">
            <v>-96633.33</v>
          </cell>
          <cell r="W1340">
            <v>-11188.88</v>
          </cell>
          <cell r="Y1340">
            <v>-192538.88</v>
          </cell>
          <cell r="AA1340">
            <v>-101863.88</v>
          </cell>
          <cell r="AJ1340">
            <v>-339861.41875000001</v>
          </cell>
          <cell r="AN1340">
            <v>-421951.20708333334</v>
          </cell>
          <cell r="AR1340">
            <v>-408200.44333333336</v>
          </cell>
          <cell r="AV1340">
            <v>-178645.82208333336</v>
          </cell>
          <cell r="AZ1340">
            <v>-106859.19458333333</v>
          </cell>
        </row>
        <row r="1341">
          <cell r="Q1341">
            <v>0</v>
          </cell>
          <cell r="S1341">
            <v>0</v>
          </cell>
          <cell r="U1341">
            <v>0</v>
          </cell>
          <cell r="V1341">
            <v>0</v>
          </cell>
          <cell r="W1341">
            <v>0</v>
          </cell>
          <cell r="Y1341">
            <v>0</v>
          </cell>
          <cell r="AA1341">
            <v>0</v>
          </cell>
          <cell r="AJ1341">
            <v>0</v>
          </cell>
          <cell r="AN1341">
            <v>0</v>
          </cell>
          <cell r="AR1341">
            <v>0</v>
          </cell>
          <cell r="AV1341">
            <v>0</v>
          </cell>
          <cell r="AZ1341">
            <v>0</v>
          </cell>
        </row>
        <row r="1342">
          <cell r="Q1342">
            <v>-11355.44</v>
          </cell>
          <cell r="S1342">
            <v>0</v>
          </cell>
          <cell r="U1342">
            <v>0</v>
          </cell>
          <cell r="V1342">
            <v>0</v>
          </cell>
          <cell r="W1342">
            <v>0</v>
          </cell>
          <cell r="Y1342">
            <v>0</v>
          </cell>
          <cell r="AA1342">
            <v>0</v>
          </cell>
          <cell r="AJ1342">
            <v>-11355.439999999997</v>
          </cell>
          <cell r="AN1342">
            <v>-9305.1520833333325</v>
          </cell>
          <cell r="AR1342">
            <v>-5520.0054166666669</v>
          </cell>
          <cell r="AV1342">
            <v>-2050.2874999999999</v>
          </cell>
          <cell r="AZ1342">
            <v>0</v>
          </cell>
        </row>
        <row r="1343">
          <cell r="Q1343">
            <v>-594440.66</v>
          </cell>
          <cell r="S1343">
            <v>0</v>
          </cell>
          <cell r="U1343">
            <v>0</v>
          </cell>
          <cell r="V1343">
            <v>0</v>
          </cell>
          <cell r="W1343">
            <v>0</v>
          </cell>
          <cell r="Y1343">
            <v>0</v>
          </cell>
          <cell r="AA1343">
            <v>0</v>
          </cell>
          <cell r="AJ1343">
            <v>-417530.61666666664</v>
          </cell>
          <cell r="AN1343">
            <v>-372147.16749999998</v>
          </cell>
          <cell r="AR1343">
            <v>-203100.57166666666</v>
          </cell>
          <cell r="AV1343">
            <v>-84212.425000000003</v>
          </cell>
          <cell r="AZ1343">
            <v>0</v>
          </cell>
        </row>
        <row r="1344">
          <cell r="Q1344">
            <v>3378.85</v>
          </cell>
          <cell r="S1344">
            <v>8305.92</v>
          </cell>
          <cell r="U1344">
            <v>-31977.58</v>
          </cell>
          <cell r="V1344">
            <v>841238.09</v>
          </cell>
          <cell r="W1344">
            <v>0</v>
          </cell>
          <cell r="Y1344">
            <v>0</v>
          </cell>
          <cell r="AA1344">
            <v>0</v>
          </cell>
          <cell r="AJ1344">
            <v>140.78541666666666</v>
          </cell>
          <cell r="AN1344">
            <v>-1949.9658333333336</v>
          </cell>
          <cell r="AR1344">
            <v>66820.809166666659</v>
          </cell>
          <cell r="AV1344">
            <v>66680.023750000008</v>
          </cell>
          <cell r="AZ1344">
            <v>68770.774999999994</v>
          </cell>
        </row>
        <row r="1345">
          <cell r="Q1345">
            <v>677814</v>
          </cell>
          <cell r="S1345">
            <v>0</v>
          </cell>
          <cell r="U1345">
            <v>0</v>
          </cell>
          <cell r="V1345">
            <v>0</v>
          </cell>
          <cell r="W1345">
            <v>0</v>
          </cell>
          <cell r="Y1345">
            <v>0</v>
          </cell>
          <cell r="AA1345">
            <v>0</v>
          </cell>
          <cell r="AJ1345">
            <v>-5507354.7620833339</v>
          </cell>
          <cell r="AN1345">
            <v>-2930435.3033333332</v>
          </cell>
          <cell r="AR1345">
            <v>-597101.97000000009</v>
          </cell>
          <cell r="AV1345">
            <v>28242.25</v>
          </cell>
          <cell r="AZ1345">
            <v>0</v>
          </cell>
        </row>
        <row r="1346">
          <cell r="Q1346">
            <v>-2018750</v>
          </cell>
          <cell r="S1346">
            <v>-3633750</v>
          </cell>
          <cell r="U1346">
            <v>0</v>
          </cell>
          <cell r="V1346">
            <v>0</v>
          </cell>
          <cell r="W1346">
            <v>0</v>
          </cell>
          <cell r="Y1346">
            <v>0</v>
          </cell>
          <cell r="AA1346">
            <v>0</v>
          </cell>
          <cell r="AJ1346">
            <v>-2422500</v>
          </cell>
          <cell r="AN1346">
            <v>-2035572.9166666667</v>
          </cell>
          <cell r="AR1346">
            <v>-1362656.25</v>
          </cell>
          <cell r="AV1346">
            <v>-622447.91666666663</v>
          </cell>
          <cell r="AZ1346">
            <v>0</v>
          </cell>
        </row>
        <row r="1347">
          <cell r="Q1347">
            <v>-1458333.33</v>
          </cell>
          <cell r="S1347">
            <v>-2624999.9900000002</v>
          </cell>
          <cell r="U1347">
            <v>-291666.65000000002</v>
          </cell>
          <cell r="V1347">
            <v>-874999.99</v>
          </cell>
          <cell r="W1347">
            <v>-1458333.32</v>
          </cell>
          <cell r="Y1347">
            <v>-2625000</v>
          </cell>
          <cell r="AA1347">
            <v>-291666.65999999997</v>
          </cell>
          <cell r="AJ1347">
            <v>-1749999.8895833334</v>
          </cell>
          <cell r="AN1347">
            <v>-1749999.9908333337</v>
          </cell>
          <cell r="AR1347">
            <v>-1749999.9879166668</v>
          </cell>
          <cell r="AV1347">
            <v>-1749999.9904166667</v>
          </cell>
          <cell r="AZ1347">
            <v>-1749999.9870833333</v>
          </cell>
        </row>
        <row r="1348">
          <cell r="Q1348">
            <v>13882.53</v>
          </cell>
          <cell r="S1348">
            <v>-8905.9599999999991</v>
          </cell>
          <cell r="U1348">
            <v>-11056.07</v>
          </cell>
          <cell r="V1348">
            <v>-12098.41</v>
          </cell>
          <cell r="W1348">
            <v>-12878.57</v>
          </cell>
          <cell r="Y1348">
            <v>-14186.43</v>
          </cell>
          <cell r="AA1348">
            <v>-15344.23</v>
          </cell>
          <cell r="AJ1348">
            <v>-158802.25</v>
          </cell>
          <cell r="AN1348">
            <v>-126679.09916666667</v>
          </cell>
          <cell r="AR1348">
            <v>-72083.33749999998</v>
          </cell>
          <cell r="AV1348">
            <v>-9072.0466666666653</v>
          </cell>
          <cell r="AZ1348">
            <v>4314.8708333333334</v>
          </cell>
        </row>
        <row r="1349">
          <cell r="Q1349">
            <v>-34101.89</v>
          </cell>
          <cell r="S1349">
            <v>-45550.45</v>
          </cell>
          <cell r="U1349">
            <v>-47469.48</v>
          </cell>
          <cell r="V1349">
            <v>-48308.86</v>
          </cell>
          <cell r="W1349">
            <v>-49126.44</v>
          </cell>
          <cell r="Y1349">
            <v>-50538.33</v>
          </cell>
          <cell r="AA1349">
            <v>-51988.17</v>
          </cell>
          <cell r="AJ1349">
            <v>-126345.24583333335</v>
          </cell>
          <cell r="AN1349">
            <v>-108744.9175</v>
          </cell>
          <cell r="AR1349">
            <v>-80277.514583333337</v>
          </cell>
          <cell r="AV1349">
            <v>-47038.256250000006</v>
          </cell>
          <cell r="AZ1349">
            <v>-40140.166250000002</v>
          </cell>
        </row>
        <row r="1350">
          <cell r="Q1350">
            <v>-3931666.66</v>
          </cell>
          <cell r="S1350">
            <v>-6178333.3200000003</v>
          </cell>
          <cell r="U1350">
            <v>-1684999.98</v>
          </cell>
          <cell r="V1350">
            <v>-2808333.32</v>
          </cell>
          <cell r="W1350">
            <v>-3931666.65</v>
          </cell>
          <cell r="Y1350">
            <v>-6178333.3300000001</v>
          </cell>
          <cell r="AA1350">
            <v>-1684999.99</v>
          </cell>
          <cell r="AJ1350">
            <v>-3369999.8920833333</v>
          </cell>
          <cell r="AN1350">
            <v>-3369999.9875000003</v>
          </cell>
          <cell r="AR1350">
            <v>-3369999.9845833331</v>
          </cell>
          <cell r="AV1350">
            <v>-3369999.9870833331</v>
          </cell>
          <cell r="AZ1350">
            <v>-3369999.9837500001</v>
          </cell>
        </row>
        <row r="1351">
          <cell r="Q1351">
            <v>0</v>
          </cell>
          <cell r="S1351">
            <v>0</v>
          </cell>
          <cell r="U1351">
            <v>0</v>
          </cell>
          <cell r="V1351">
            <v>0</v>
          </cell>
          <cell r="W1351">
            <v>0</v>
          </cell>
          <cell r="Y1351">
            <v>0</v>
          </cell>
          <cell r="AA1351">
            <v>0</v>
          </cell>
          <cell r="AJ1351">
            <v>0</v>
          </cell>
          <cell r="AN1351">
            <v>0</v>
          </cell>
          <cell r="AR1351">
            <v>0</v>
          </cell>
          <cell r="AV1351">
            <v>0</v>
          </cell>
          <cell r="AZ1351">
            <v>0</v>
          </cell>
        </row>
        <row r="1352">
          <cell r="Q1352">
            <v>-58291.55</v>
          </cell>
          <cell r="S1352">
            <v>-58291.54</v>
          </cell>
          <cell r="U1352">
            <v>-73421.100000000006</v>
          </cell>
          <cell r="V1352">
            <v>-73421.100000000006</v>
          </cell>
          <cell r="W1352">
            <v>-88065.75</v>
          </cell>
          <cell r="Y1352">
            <v>-88065.75</v>
          </cell>
          <cell r="AA1352">
            <v>-80409.600000000006</v>
          </cell>
          <cell r="AJ1352">
            <v>-65911.976249999992</v>
          </cell>
          <cell r="AN1352">
            <v>-51818.722916666658</v>
          </cell>
          <cell r="AR1352">
            <v>-63853.882916666662</v>
          </cell>
          <cell r="AV1352">
            <v>-77228.979583333319</v>
          </cell>
          <cell r="AZ1352">
            <v>-91883.27208333333</v>
          </cell>
        </row>
        <row r="1353">
          <cell r="Q1353">
            <v>-3731250</v>
          </cell>
          <cell r="S1353">
            <v>-6716250</v>
          </cell>
          <cell r="U1353">
            <v>-746250</v>
          </cell>
          <cell r="V1353">
            <v>-2238750</v>
          </cell>
          <cell r="W1353">
            <v>-3731250</v>
          </cell>
          <cell r="Y1353">
            <v>-6716250</v>
          </cell>
          <cell r="AA1353">
            <v>-746250</v>
          </cell>
          <cell r="AJ1353">
            <v>-4477500</v>
          </cell>
          <cell r="AN1353">
            <v>-4477500</v>
          </cell>
          <cell r="AR1353">
            <v>-4477500</v>
          </cell>
          <cell r="AV1353">
            <v>-4477500</v>
          </cell>
          <cell r="AZ1353">
            <v>-3202656.25</v>
          </cell>
        </row>
        <row r="1354">
          <cell r="Q1354">
            <v>0</v>
          </cell>
          <cell r="S1354">
            <v>0</v>
          </cell>
          <cell r="U1354">
            <v>0</v>
          </cell>
          <cell r="V1354">
            <v>0</v>
          </cell>
          <cell r="W1354">
            <v>0</v>
          </cell>
          <cell r="Y1354">
            <v>0</v>
          </cell>
          <cell r="AA1354">
            <v>0</v>
          </cell>
          <cell r="AJ1354">
            <v>-360021.76208333339</v>
          </cell>
          <cell r="AN1354">
            <v>-161844.62333333332</v>
          </cell>
          <cell r="AR1354">
            <v>-29726.563333333335</v>
          </cell>
          <cell r="AV1354">
            <v>0</v>
          </cell>
          <cell r="AZ1354">
            <v>0</v>
          </cell>
        </row>
        <row r="1355">
          <cell r="Q1355">
            <v>-6142500</v>
          </cell>
          <cell r="S1355">
            <v>-9652500</v>
          </cell>
          <cell r="U1355">
            <v>-2632500</v>
          </cell>
          <cell r="V1355">
            <v>-4387500</v>
          </cell>
          <cell r="W1355">
            <v>-6142500</v>
          </cell>
          <cell r="Y1355">
            <v>-9652500</v>
          </cell>
          <cell r="AA1355">
            <v>-2632500</v>
          </cell>
          <cell r="AJ1355">
            <v>-5265000</v>
          </cell>
          <cell r="AN1355">
            <v>-5265000</v>
          </cell>
          <cell r="AR1355">
            <v>-5265000</v>
          </cell>
          <cell r="AV1355">
            <v>-5265000</v>
          </cell>
          <cell r="AZ1355">
            <v>-5265000</v>
          </cell>
        </row>
        <row r="1356">
          <cell r="Q1356">
            <v>-2499250</v>
          </cell>
          <cell r="S1356">
            <v>-5831583.3399999999</v>
          </cell>
          <cell r="U1356">
            <v>-9163916.6799999997</v>
          </cell>
          <cell r="V1356">
            <v>-833083.33</v>
          </cell>
          <cell r="W1356">
            <v>-2499250</v>
          </cell>
          <cell r="Y1356">
            <v>-5831583.3600000003</v>
          </cell>
          <cell r="AA1356">
            <v>-9163916.6999999993</v>
          </cell>
          <cell r="AJ1356">
            <v>-4998500.1120833335</v>
          </cell>
          <cell r="AN1356">
            <v>-4998500.0487499991</v>
          </cell>
          <cell r="AR1356">
            <v>-4998500.0066666668</v>
          </cell>
          <cell r="AV1356">
            <v>-4998500.0133333327</v>
          </cell>
          <cell r="AZ1356">
            <v>-4998500.0133333327</v>
          </cell>
        </row>
        <row r="1357">
          <cell r="U1357">
            <v>0</v>
          </cell>
          <cell r="V1357">
            <v>0</v>
          </cell>
          <cell r="W1357">
            <v>0</v>
          </cell>
          <cell r="Y1357">
            <v>0</v>
          </cell>
          <cell r="AA1357">
            <v>0</v>
          </cell>
          <cell r="AJ1357">
            <v>0</v>
          </cell>
          <cell r="AN1357">
            <v>0</v>
          </cell>
          <cell r="AR1357">
            <v>0</v>
          </cell>
          <cell r="AV1357">
            <v>0</v>
          </cell>
          <cell r="AZ1357">
            <v>0</v>
          </cell>
        </row>
        <row r="1358">
          <cell r="Q1358">
            <v>0</v>
          </cell>
          <cell r="S1358">
            <v>0</v>
          </cell>
          <cell r="U1358">
            <v>0</v>
          </cell>
          <cell r="V1358">
            <v>0</v>
          </cell>
          <cell r="W1358">
            <v>0</v>
          </cell>
          <cell r="Y1358">
            <v>0</v>
          </cell>
          <cell r="AA1358">
            <v>0</v>
          </cell>
          <cell r="AJ1358">
            <v>0</v>
          </cell>
          <cell r="AN1358">
            <v>0</v>
          </cell>
          <cell r="AR1358">
            <v>0</v>
          </cell>
          <cell r="AV1358">
            <v>0</v>
          </cell>
          <cell r="AZ1358">
            <v>0</v>
          </cell>
        </row>
        <row r="1359">
          <cell r="Q1359">
            <v>-2307666.6800000002</v>
          </cell>
          <cell r="S1359">
            <v>-3461500.02</v>
          </cell>
          <cell r="U1359">
            <v>-1153833.3600000001</v>
          </cell>
          <cell r="V1359">
            <v>-1730750.01</v>
          </cell>
          <cell r="W1359">
            <v>-2307666.6800000002</v>
          </cell>
          <cell r="Y1359">
            <v>-3461500</v>
          </cell>
          <cell r="AA1359">
            <v>-1153833.3400000001</v>
          </cell>
          <cell r="AJ1359">
            <v>-2019208.3825000003</v>
          </cell>
          <cell r="AN1359">
            <v>-2019208.3475000001</v>
          </cell>
          <cell r="AR1359">
            <v>-2019208.3475000001</v>
          </cell>
          <cell r="AV1359">
            <v>-2019208.3466666669</v>
          </cell>
          <cell r="AZ1359">
            <v>-2019208.344166667</v>
          </cell>
        </row>
        <row r="1360">
          <cell r="Q1360">
            <v>-397800</v>
          </cell>
          <cell r="S1360">
            <v>-596700</v>
          </cell>
          <cell r="U1360">
            <v>-198900</v>
          </cell>
          <cell r="V1360">
            <v>-298350</v>
          </cell>
          <cell r="W1360">
            <v>-397800</v>
          </cell>
          <cell r="Y1360">
            <v>-596700</v>
          </cell>
          <cell r="AA1360">
            <v>-198900</v>
          </cell>
          <cell r="AJ1360">
            <v>-348075</v>
          </cell>
          <cell r="AN1360">
            <v>-348075</v>
          </cell>
          <cell r="AR1360">
            <v>-348075</v>
          </cell>
          <cell r="AV1360">
            <v>-348075</v>
          </cell>
          <cell r="AZ1360">
            <v>-348075</v>
          </cell>
        </row>
        <row r="1361">
          <cell r="Q1361">
            <v>0</v>
          </cell>
          <cell r="S1361">
            <v>0</v>
          </cell>
          <cell r="U1361">
            <v>0</v>
          </cell>
          <cell r="V1361">
            <v>0</v>
          </cell>
          <cell r="W1361">
            <v>0</v>
          </cell>
          <cell r="Y1361">
            <v>0</v>
          </cell>
          <cell r="AA1361">
            <v>0</v>
          </cell>
          <cell r="AJ1361">
            <v>0</v>
          </cell>
          <cell r="AN1361">
            <v>0</v>
          </cell>
          <cell r="AR1361">
            <v>0</v>
          </cell>
          <cell r="AV1361">
            <v>0</v>
          </cell>
          <cell r="AZ1361">
            <v>0</v>
          </cell>
        </row>
        <row r="1362">
          <cell r="Q1362">
            <v>-1180368.1399999999</v>
          </cell>
          <cell r="S1362">
            <v>-3464951.48</v>
          </cell>
          <cell r="U1362">
            <v>-5749534.8200000003</v>
          </cell>
          <cell r="V1362">
            <v>-6891826.4900000002</v>
          </cell>
          <cell r="W1362">
            <v>-1180368.1599999999</v>
          </cell>
          <cell r="Y1362">
            <v>-3464951.5</v>
          </cell>
          <cell r="AA1362">
            <v>-5749534.8399999999</v>
          </cell>
          <cell r="AJ1362">
            <v>-4036097.2974999999</v>
          </cell>
          <cell r="AN1362">
            <v>-4036097.3041666667</v>
          </cell>
          <cell r="AR1362">
            <v>-4036097.3133333325</v>
          </cell>
          <cell r="AV1362">
            <v>-4036097.3266666662</v>
          </cell>
          <cell r="AZ1362">
            <v>-4036097.34</v>
          </cell>
        </row>
        <row r="1363">
          <cell r="S1363">
            <v>-1828125</v>
          </cell>
          <cell r="U1363">
            <v>-4640625</v>
          </cell>
          <cell r="V1363">
            <v>-6046875</v>
          </cell>
          <cell r="W1363">
            <v>-7453125</v>
          </cell>
          <cell r="Y1363">
            <v>-2203125</v>
          </cell>
          <cell r="AA1363">
            <v>-5015625</v>
          </cell>
          <cell r="AJ1363">
            <v>0</v>
          </cell>
          <cell r="AN1363">
            <v>-650390.625</v>
          </cell>
          <cell r="AR1363">
            <v>-2126953.125</v>
          </cell>
          <cell r="AV1363">
            <v>-3798828.125</v>
          </cell>
          <cell r="AZ1363">
            <v>-4234375</v>
          </cell>
        </row>
        <row r="1364">
          <cell r="U1364">
            <v>38951.589999999997</v>
          </cell>
          <cell r="V1364">
            <v>74203.070000000007</v>
          </cell>
          <cell r="W1364">
            <v>0</v>
          </cell>
          <cell r="Y1364">
            <v>0</v>
          </cell>
          <cell r="AA1364">
            <v>0</v>
          </cell>
          <cell r="AJ1364">
            <v>0</v>
          </cell>
          <cell r="AN1364">
            <v>1845.6979166666667</v>
          </cell>
          <cell r="AR1364">
            <v>9652.27</v>
          </cell>
          <cell r="AV1364">
            <v>9652.27</v>
          </cell>
          <cell r="AZ1364">
            <v>7806.5720833333335</v>
          </cell>
        </row>
        <row r="1365">
          <cell r="Q1365">
            <v>-1948875</v>
          </cell>
          <cell r="S1365">
            <v>-3248125</v>
          </cell>
          <cell r="U1365">
            <v>-649625</v>
          </cell>
          <cell r="V1365">
            <v>-1299250</v>
          </cell>
          <cell r="W1365">
            <v>-1948875</v>
          </cell>
          <cell r="Y1365">
            <v>-3248125</v>
          </cell>
          <cell r="AA1365">
            <v>-649625</v>
          </cell>
          <cell r="AJ1365">
            <v>-2273687.5175000001</v>
          </cell>
          <cell r="AN1365">
            <v>-2273687.5</v>
          </cell>
          <cell r="AR1365">
            <v>-2273687.5</v>
          </cell>
          <cell r="AV1365">
            <v>-2273687.5</v>
          </cell>
          <cell r="AZ1365">
            <v>-2273687.5</v>
          </cell>
        </row>
        <row r="1366">
          <cell r="Q1366">
            <v>0</v>
          </cell>
          <cell r="S1366">
            <v>0</v>
          </cell>
          <cell r="U1366">
            <v>0</v>
          </cell>
          <cell r="V1366">
            <v>0</v>
          </cell>
          <cell r="W1366">
            <v>0</v>
          </cell>
          <cell r="Y1366">
            <v>0</v>
          </cell>
          <cell r="AA1366">
            <v>0</v>
          </cell>
          <cell r="AJ1366">
            <v>0</v>
          </cell>
          <cell r="AN1366">
            <v>0</v>
          </cell>
          <cell r="AR1366">
            <v>0</v>
          </cell>
          <cell r="AV1366">
            <v>0</v>
          </cell>
          <cell r="AZ1366">
            <v>0</v>
          </cell>
        </row>
        <row r="1367">
          <cell r="Q1367">
            <v>0</v>
          </cell>
          <cell r="S1367">
            <v>0</v>
          </cell>
          <cell r="U1367">
            <v>0</v>
          </cell>
          <cell r="V1367">
            <v>0</v>
          </cell>
          <cell r="W1367">
            <v>0</v>
          </cell>
          <cell r="Y1367">
            <v>0</v>
          </cell>
          <cell r="AA1367">
            <v>0</v>
          </cell>
          <cell r="AJ1367">
            <v>-718140.625</v>
          </cell>
          <cell r="AN1367">
            <v>-297765.625</v>
          </cell>
          <cell r="AR1367">
            <v>0</v>
          </cell>
          <cell r="AV1367">
            <v>0</v>
          </cell>
          <cell r="AZ1367">
            <v>0</v>
          </cell>
        </row>
        <row r="1368">
          <cell r="Q1368">
            <v>-38567.11</v>
          </cell>
          <cell r="S1368">
            <v>-50456.73</v>
          </cell>
          <cell r="U1368">
            <v>-21148.32</v>
          </cell>
          <cell r="V1368">
            <v>-20985.83</v>
          </cell>
          <cell r="W1368">
            <v>-45229.64</v>
          </cell>
          <cell r="Y1368">
            <v>-21363.599999999999</v>
          </cell>
          <cell r="AA1368">
            <v>-20621.12</v>
          </cell>
          <cell r="AJ1368">
            <v>-69439.622500000012</v>
          </cell>
          <cell r="AN1368">
            <v>-58032.254583333335</v>
          </cell>
          <cell r="AR1368">
            <v>-45244.488333333335</v>
          </cell>
          <cell r="AV1368">
            <v>-30177.263333333336</v>
          </cell>
          <cell r="AZ1368">
            <v>-21999.241249999995</v>
          </cell>
        </row>
        <row r="1369">
          <cell r="Q1369">
            <v>-746471.39</v>
          </cell>
          <cell r="S1369">
            <v>-3548138.05</v>
          </cell>
          <cell r="U1369">
            <v>-6349804.71</v>
          </cell>
          <cell r="V1369">
            <v>-7750638.04</v>
          </cell>
          <cell r="W1369">
            <v>-746471.37</v>
          </cell>
          <cell r="Y1369">
            <v>-3548137.99</v>
          </cell>
          <cell r="AA1369">
            <v>-6349804.6500000004</v>
          </cell>
          <cell r="AJ1369">
            <v>-4248554.7241666662</v>
          </cell>
          <cell r="AN1369">
            <v>-4248554.7174999993</v>
          </cell>
          <cell r="AR1369">
            <v>-4248554.7091666665</v>
          </cell>
          <cell r="AV1369">
            <v>-4248554.6883333335</v>
          </cell>
          <cell r="AZ1369">
            <v>-4248554.6616666662</v>
          </cell>
        </row>
        <row r="1370">
          <cell r="Q1370">
            <v>-5542033.3300000001</v>
          </cell>
          <cell r="S1370">
            <v>-8679033.3300000001</v>
          </cell>
          <cell r="U1370">
            <v>-2405033.33</v>
          </cell>
          <cell r="V1370">
            <v>-3973533.33</v>
          </cell>
          <cell r="W1370">
            <v>-5542033.3300000001</v>
          </cell>
          <cell r="Y1370">
            <v>-8679033.3300000001</v>
          </cell>
          <cell r="AA1370">
            <v>-2405033.33</v>
          </cell>
          <cell r="AJ1370">
            <v>-4757783.3299999991</v>
          </cell>
          <cell r="AN1370">
            <v>-4757783.3299999991</v>
          </cell>
          <cell r="AR1370">
            <v>-4757783.3299999991</v>
          </cell>
          <cell r="AV1370">
            <v>-4757783.3299999991</v>
          </cell>
          <cell r="AZ1370">
            <v>-4757783.3299999991</v>
          </cell>
        </row>
        <row r="1371">
          <cell r="Q1371">
            <v>0</v>
          </cell>
          <cell r="S1371">
            <v>0</v>
          </cell>
          <cell r="U1371">
            <v>0</v>
          </cell>
          <cell r="V1371">
            <v>0</v>
          </cell>
          <cell r="W1371">
            <v>0</v>
          </cell>
          <cell r="Y1371">
            <v>0</v>
          </cell>
          <cell r="AA1371">
            <v>0</v>
          </cell>
          <cell r="AJ1371">
            <v>0</v>
          </cell>
          <cell r="AN1371">
            <v>0</v>
          </cell>
          <cell r="AR1371">
            <v>0</v>
          </cell>
          <cell r="AV1371">
            <v>0</v>
          </cell>
          <cell r="AZ1371">
            <v>0</v>
          </cell>
        </row>
        <row r="1372">
          <cell r="Q1372">
            <v>-1452916.67</v>
          </cell>
          <cell r="S1372">
            <v>-4358750.01</v>
          </cell>
          <cell r="U1372">
            <v>-7264583.3499999996</v>
          </cell>
          <cell r="V1372">
            <v>-8717500.0199999996</v>
          </cell>
          <cell r="W1372">
            <v>-1452916.69</v>
          </cell>
          <cell r="Y1372">
            <v>-4358750</v>
          </cell>
          <cell r="AA1372">
            <v>-7264583.3399999999</v>
          </cell>
          <cell r="AJ1372">
            <v>-5085208.3520833328</v>
          </cell>
          <cell r="AN1372">
            <v>-5085208.3487499999</v>
          </cell>
          <cell r="AR1372">
            <v>-5085208.3479166673</v>
          </cell>
          <cell r="AV1372">
            <v>-5085208.3450000007</v>
          </cell>
          <cell r="AZ1372">
            <v>-5085208.3450000007</v>
          </cell>
        </row>
        <row r="1373">
          <cell r="S1373">
            <v>-207980.79</v>
          </cell>
          <cell r="U1373">
            <v>-143337.14000000001</v>
          </cell>
          <cell r="V1373">
            <v>-197719.22</v>
          </cell>
          <cell r="W1373">
            <v>-65160.04</v>
          </cell>
          <cell r="Y1373">
            <v>-174582.8</v>
          </cell>
          <cell r="AA1373">
            <v>-86689.05</v>
          </cell>
          <cell r="AJ1373">
            <v>0</v>
          </cell>
          <cell r="AN1373">
            <v>-35257.425000000003</v>
          </cell>
          <cell r="AR1373">
            <v>-81524.209166666682</v>
          </cell>
          <cell r="AV1373">
            <v>-122819.53500000003</v>
          </cell>
          <cell r="AZ1373">
            <v>-130026.52708333336</v>
          </cell>
        </row>
        <row r="1374">
          <cell r="U1374">
            <v>-89556.33</v>
          </cell>
          <cell r="V1374">
            <v>-179112.33</v>
          </cell>
          <cell r="W1374">
            <v>-2890.44</v>
          </cell>
          <cell r="Y1374">
            <v>-133251.44</v>
          </cell>
          <cell r="AA1374">
            <v>-92446.11</v>
          </cell>
          <cell r="AJ1374">
            <v>0</v>
          </cell>
          <cell r="AN1374">
            <v>-3972.2912500000002</v>
          </cell>
          <cell r="AR1374">
            <v>-35885.965833333328</v>
          </cell>
          <cell r="AV1374">
            <v>-75408.641250000001</v>
          </cell>
          <cell r="AZ1374">
            <v>-100255.46583333332</v>
          </cell>
        </row>
        <row r="1375">
          <cell r="U1375">
            <v>-108174.3</v>
          </cell>
          <cell r="V1375">
            <v>-108174.3</v>
          </cell>
          <cell r="W1375">
            <v>0</v>
          </cell>
          <cell r="Y1375">
            <v>0</v>
          </cell>
          <cell r="AA1375">
            <v>0</v>
          </cell>
          <cell r="AJ1375">
            <v>0</v>
          </cell>
          <cell r="AN1375">
            <v>-5464.4958333333334</v>
          </cell>
          <cell r="AR1375">
            <v>-18986.283333333336</v>
          </cell>
          <cell r="AV1375">
            <v>-18986.283333333336</v>
          </cell>
          <cell r="AZ1375">
            <v>-13521.7875</v>
          </cell>
        </row>
        <row r="1376">
          <cell r="Y1376">
            <v>0</v>
          </cell>
          <cell r="AA1376">
            <v>-2798541.66</v>
          </cell>
          <cell r="AR1376">
            <v>0</v>
          </cell>
          <cell r="AV1376">
            <v>-956168.40083333338</v>
          </cell>
          <cell r="AZ1376">
            <v>-3661425.3433333337</v>
          </cell>
        </row>
        <row r="1377">
          <cell r="AV1377">
            <v>0</v>
          </cell>
          <cell r="AZ1377">
            <v>-222342.87541666665</v>
          </cell>
        </row>
        <row r="1378">
          <cell r="AV1378">
            <v>0</v>
          </cell>
          <cell r="AZ1378">
            <v>0</v>
          </cell>
        </row>
        <row r="1379">
          <cell r="U1379">
            <v>-15645594.01</v>
          </cell>
          <cell r="V1379">
            <v>-3549947.62</v>
          </cell>
          <cell r="W1379">
            <v>0</v>
          </cell>
          <cell r="Y1379">
            <v>0</v>
          </cell>
          <cell r="AA1379">
            <v>0</v>
          </cell>
          <cell r="AJ1379">
            <v>0</v>
          </cell>
          <cell r="AN1379">
            <v>-2530973.5470833331</v>
          </cell>
          <cell r="AR1379">
            <v>-3478702.2658333331</v>
          </cell>
          <cell r="AV1379">
            <v>-3478702.2658333331</v>
          </cell>
          <cell r="AZ1379">
            <v>-947728.71875</v>
          </cell>
        </row>
        <row r="1380">
          <cell r="Q1380">
            <v>0</v>
          </cell>
          <cell r="S1380">
            <v>0</v>
          </cell>
          <cell r="U1380">
            <v>0</v>
          </cell>
          <cell r="V1380">
            <v>0</v>
          </cell>
          <cell r="W1380">
            <v>0</v>
          </cell>
          <cell r="Y1380">
            <v>0</v>
          </cell>
          <cell r="AA1380">
            <v>0</v>
          </cell>
          <cell r="AJ1380">
            <v>0</v>
          </cell>
          <cell r="AN1380">
            <v>0</v>
          </cell>
          <cell r="AR1380">
            <v>0</v>
          </cell>
          <cell r="AV1380">
            <v>0</v>
          </cell>
          <cell r="AZ1380">
            <v>0</v>
          </cell>
        </row>
        <row r="1381">
          <cell r="Q1381">
            <v>-342882.46</v>
          </cell>
          <cell r="S1381">
            <v>-1313.41</v>
          </cell>
          <cell r="U1381">
            <v>-28886.65</v>
          </cell>
          <cell r="V1381">
            <v>-349434.49</v>
          </cell>
          <cell r="W1381">
            <v>-308254.14</v>
          </cell>
          <cell r="Y1381">
            <v>-1046.01</v>
          </cell>
          <cell r="AA1381">
            <v>-694.93</v>
          </cell>
          <cell r="AJ1381">
            <v>-140782.96625000003</v>
          </cell>
          <cell r="AN1381">
            <v>-72888.206250000003</v>
          </cell>
          <cell r="AR1381">
            <v>-106380.33625000001</v>
          </cell>
          <cell r="AV1381">
            <v>-104166.51041666667</v>
          </cell>
          <cell r="AZ1381">
            <v>-153117.785</v>
          </cell>
        </row>
        <row r="1382">
          <cell r="Q1382">
            <v>-26062.33</v>
          </cell>
          <cell r="S1382">
            <v>-23225.67</v>
          </cell>
          <cell r="U1382">
            <v>-63684.46</v>
          </cell>
          <cell r="V1382">
            <v>-18266.96</v>
          </cell>
          <cell r="W1382">
            <v>-31499.87</v>
          </cell>
          <cell r="Y1382">
            <v>-52847.88</v>
          </cell>
          <cell r="AA1382">
            <v>-32185.5</v>
          </cell>
          <cell r="AJ1382">
            <v>-31248.795833333334</v>
          </cell>
          <cell r="AN1382">
            <v>-31327.692083333328</v>
          </cell>
          <cell r="AR1382">
            <v>-35314.465000000004</v>
          </cell>
          <cell r="AV1382">
            <v>-34619.732499999998</v>
          </cell>
          <cell r="AZ1382">
            <v>-36117.936666666661</v>
          </cell>
        </row>
        <row r="1383">
          <cell r="Q1383">
            <v>0</v>
          </cell>
          <cell r="S1383">
            <v>0</v>
          </cell>
          <cell r="U1383">
            <v>0</v>
          </cell>
          <cell r="V1383">
            <v>0</v>
          </cell>
          <cell r="W1383">
            <v>0</v>
          </cell>
          <cell r="Y1383">
            <v>0</v>
          </cell>
          <cell r="AA1383">
            <v>0</v>
          </cell>
          <cell r="AJ1383">
            <v>0</v>
          </cell>
          <cell r="AN1383">
            <v>0</v>
          </cell>
          <cell r="AR1383">
            <v>0</v>
          </cell>
          <cell r="AV1383">
            <v>0</v>
          </cell>
          <cell r="AZ1383">
            <v>0</v>
          </cell>
        </row>
        <row r="1384">
          <cell r="Q1384">
            <v>-255</v>
          </cell>
          <cell r="S1384">
            <v>-250</v>
          </cell>
          <cell r="U1384">
            <v>112</v>
          </cell>
          <cell r="V1384">
            <v>0</v>
          </cell>
          <cell r="W1384">
            <v>0</v>
          </cell>
          <cell r="Y1384">
            <v>-260</v>
          </cell>
          <cell r="AA1384">
            <v>0</v>
          </cell>
          <cell r="AJ1384">
            <v>-55.817499999999995</v>
          </cell>
          <cell r="AN1384">
            <v>-111.60916666666667</v>
          </cell>
          <cell r="AR1384">
            <v>-95.859166666666667</v>
          </cell>
          <cell r="AV1384">
            <v>-74.791666666666671</v>
          </cell>
          <cell r="AZ1384">
            <v>-17</v>
          </cell>
        </row>
        <row r="1385">
          <cell r="Q1385">
            <v>-651985.80000000005</v>
          </cell>
          <cell r="S1385">
            <v>-4050.91</v>
          </cell>
          <cell r="U1385">
            <v>-10674.53</v>
          </cell>
          <cell r="V1385">
            <v>-698514.76</v>
          </cell>
          <cell r="W1385">
            <v>-488368.34</v>
          </cell>
          <cell r="Y1385">
            <v>-3432.23</v>
          </cell>
          <cell r="AA1385">
            <v>-2020.63</v>
          </cell>
          <cell r="AJ1385">
            <v>-252617.18124999999</v>
          </cell>
          <cell r="AN1385">
            <v>-131054.63291666667</v>
          </cell>
          <cell r="AR1385">
            <v>-187897.73041666669</v>
          </cell>
          <cell r="AV1385">
            <v>-186605.62</v>
          </cell>
          <cell r="AZ1385">
            <v>-278237.95666666667</v>
          </cell>
        </row>
        <row r="1386">
          <cell r="Q1386">
            <v>0</v>
          </cell>
          <cell r="S1386">
            <v>0</v>
          </cell>
          <cell r="U1386">
            <v>0</v>
          </cell>
          <cell r="V1386">
            <v>0</v>
          </cell>
          <cell r="W1386">
            <v>0</v>
          </cell>
          <cell r="Y1386">
            <v>0</v>
          </cell>
          <cell r="AA1386">
            <v>0</v>
          </cell>
          <cell r="AJ1386">
            <v>0</v>
          </cell>
          <cell r="AN1386">
            <v>0</v>
          </cell>
          <cell r="AR1386">
            <v>0</v>
          </cell>
          <cell r="AV1386">
            <v>0</v>
          </cell>
          <cell r="AZ1386">
            <v>0</v>
          </cell>
        </row>
        <row r="1387">
          <cell r="Q1387">
            <v>-1141307.8799999999</v>
          </cell>
          <cell r="S1387">
            <v>-914210.61</v>
          </cell>
          <cell r="U1387">
            <v>-257436.31</v>
          </cell>
          <cell r="V1387">
            <v>-123129.47</v>
          </cell>
          <cell r="W1387">
            <v>-165482.70000000001</v>
          </cell>
          <cell r="Y1387">
            <v>-526042.42000000004</v>
          </cell>
          <cell r="AA1387">
            <v>-796452.44</v>
          </cell>
          <cell r="AJ1387">
            <v>-1394192.1741666666</v>
          </cell>
          <cell r="AN1387">
            <v>-1167752.3874999997</v>
          </cell>
          <cell r="AR1387">
            <v>-793256.64041666675</v>
          </cell>
          <cell r="AV1387">
            <v>-564501.59541666671</v>
          </cell>
          <cell r="AZ1387">
            <v>-744659.59375</v>
          </cell>
        </row>
        <row r="1388">
          <cell r="Q1388">
            <v>0</v>
          </cell>
          <cell r="S1388">
            <v>0</v>
          </cell>
          <cell r="U1388">
            <v>0</v>
          </cell>
          <cell r="V1388">
            <v>0</v>
          </cell>
          <cell r="W1388">
            <v>0</v>
          </cell>
          <cell r="Y1388">
            <v>0</v>
          </cell>
          <cell r="AA1388">
            <v>0</v>
          </cell>
          <cell r="AJ1388">
            <v>-3615344.5333333332</v>
          </cell>
          <cell r="AN1388">
            <v>-2230835.6</v>
          </cell>
          <cell r="AR1388">
            <v>0</v>
          </cell>
          <cell r="AV1388">
            <v>0</v>
          </cell>
          <cell r="AZ1388">
            <v>0</v>
          </cell>
        </row>
        <row r="1389">
          <cell r="Q1389">
            <v>0</v>
          </cell>
          <cell r="S1389">
            <v>0</v>
          </cell>
          <cell r="U1389">
            <v>0</v>
          </cell>
          <cell r="V1389">
            <v>0</v>
          </cell>
          <cell r="W1389">
            <v>0</v>
          </cell>
          <cell r="Y1389">
            <v>0</v>
          </cell>
          <cell r="AA1389">
            <v>0</v>
          </cell>
          <cell r="AJ1389">
            <v>-520833.33333333331</v>
          </cell>
          <cell r="AN1389">
            <v>0</v>
          </cell>
          <cell r="AR1389">
            <v>0</v>
          </cell>
          <cell r="AV1389">
            <v>0</v>
          </cell>
          <cell r="AZ1389">
            <v>0</v>
          </cell>
        </row>
        <row r="1390">
          <cell r="Q1390">
            <v>0</v>
          </cell>
          <cell r="S1390">
            <v>0</v>
          </cell>
          <cell r="U1390">
            <v>0</v>
          </cell>
          <cell r="V1390">
            <v>0</v>
          </cell>
          <cell r="W1390">
            <v>0</v>
          </cell>
          <cell r="Y1390">
            <v>0</v>
          </cell>
          <cell r="AA1390">
            <v>0</v>
          </cell>
          <cell r="AJ1390">
            <v>0</v>
          </cell>
          <cell r="AN1390">
            <v>0</v>
          </cell>
          <cell r="AR1390">
            <v>0</v>
          </cell>
          <cell r="AV1390">
            <v>0</v>
          </cell>
          <cell r="AZ1390">
            <v>0</v>
          </cell>
        </row>
        <row r="1391">
          <cell r="Q1391">
            <v>0</v>
          </cell>
          <cell r="S1391">
            <v>0</v>
          </cell>
          <cell r="U1391">
            <v>0</v>
          </cell>
          <cell r="V1391">
            <v>0</v>
          </cell>
          <cell r="W1391">
            <v>0</v>
          </cell>
          <cell r="Y1391">
            <v>0</v>
          </cell>
          <cell r="AA1391">
            <v>0</v>
          </cell>
          <cell r="AJ1391">
            <v>0</v>
          </cell>
          <cell r="AN1391">
            <v>0</v>
          </cell>
          <cell r="AR1391">
            <v>0</v>
          </cell>
          <cell r="AV1391">
            <v>0</v>
          </cell>
          <cell r="AZ1391">
            <v>0</v>
          </cell>
        </row>
        <row r="1392">
          <cell r="Q1392">
            <v>-800000</v>
          </cell>
          <cell r="S1392">
            <v>-800000</v>
          </cell>
          <cell r="U1392">
            <v>-1050000</v>
          </cell>
          <cell r="V1392">
            <v>-1050000</v>
          </cell>
          <cell r="W1392">
            <v>-1435000</v>
          </cell>
          <cell r="Y1392">
            <v>-1435000</v>
          </cell>
          <cell r="AA1392">
            <v>-1666000</v>
          </cell>
          <cell r="AJ1392">
            <v>-441033.33333333331</v>
          </cell>
          <cell r="AN1392">
            <v>-661450</v>
          </cell>
          <cell r="AR1392">
            <v>-884991.66666666663</v>
          </cell>
          <cell r="AV1392">
            <v>-1240666.6666666667</v>
          </cell>
          <cell r="AZ1392">
            <v>-1174756.25</v>
          </cell>
        </row>
        <row r="1393">
          <cell r="Q1393">
            <v>0</v>
          </cell>
          <cell r="S1393">
            <v>0</v>
          </cell>
          <cell r="U1393">
            <v>0</v>
          </cell>
          <cell r="V1393">
            <v>0</v>
          </cell>
          <cell r="W1393">
            <v>0</v>
          </cell>
          <cell r="Y1393">
            <v>0</v>
          </cell>
          <cell r="AA1393">
            <v>0</v>
          </cell>
          <cell r="AJ1393">
            <v>0</v>
          </cell>
          <cell r="AN1393">
            <v>0</v>
          </cell>
          <cell r="AR1393">
            <v>0</v>
          </cell>
          <cell r="AV1393">
            <v>0</v>
          </cell>
          <cell r="AZ1393">
            <v>0</v>
          </cell>
        </row>
        <row r="1394">
          <cell r="AV1394">
            <v>0</v>
          </cell>
          <cell r="AZ1394">
            <v>-24722</v>
          </cell>
        </row>
        <row r="1395">
          <cell r="Q1395">
            <v>0</v>
          </cell>
          <cell r="S1395">
            <v>0</v>
          </cell>
          <cell r="U1395">
            <v>0</v>
          </cell>
          <cell r="V1395">
            <v>0</v>
          </cell>
          <cell r="W1395">
            <v>0</v>
          </cell>
          <cell r="Y1395">
            <v>0</v>
          </cell>
          <cell r="AA1395">
            <v>0</v>
          </cell>
          <cell r="AJ1395">
            <v>0</v>
          </cell>
          <cell r="AN1395">
            <v>0</v>
          </cell>
          <cell r="AR1395">
            <v>0</v>
          </cell>
          <cell r="AV1395">
            <v>0</v>
          </cell>
          <cell r="AZ1395">
            <v>0</v>
          </cell>
        </row>
        <row r="1396">
          <cell r="Q1396">
            <v>-56176.9</v>
          </cell>
          <cell r="S1396">
            <v>0</v>
          </cell>
          <cell r="U1396">
            <v>0</v>
          </cell>
          <cell r="V1396">
            <v>0</v>
          </cell>
          <cell r="W1396">
            <v>0</v>
          </cell>
          <cell r="Y1396">
            <v>0</v>
          </cell>
          <cell r="AA1396">
            <v>0</v>
          </cell>
          <cell r="AJ1396">
            <v>-39323.830000000009</v>
          </cell>
          <cell r="AN1396">
            <v>-35110.562500000007</v>
          </cell>
          <cell r="AR1396">
            <v>-19193.774166666666</v>
          </cell>
          <cell r="AV1396">
            <v>-7958.394166666666</v>
          </cell>
          <cell r="AZ1396">
            <v>0</v>
          </cell>
        </row>
        <row r="1397">
          <cell r="Q1397">
            <v>-4067257.04</v>
          </cell>
          <cell r="S1397">
            <v>-4924632.04</v>
          </cell>
          <cell r="U1397">
            <v>-1604149.96</v>
          </cell>
          <cell r="V1397">
            <v>-1914045.96</v>
          </cell>
          <cell r="W1397">
            <v>-2207614.96</v>
          </cell>
          <cell r="Y1397">
            <v>-2747629.96</v>
          </cell>
          <cell r="AA1397">
            <v>-3309053.96</v>
          </cell>
          <cell r="AJ1397">
            <v>-3193988.5737499991</v>
          </cell>
          <cell r="AN1397">
            <v>-3305578.8699999996</v>
          </cell>
          <cell r="AR1397">
            <v>-3319676.3433333333</v>
          </cell>
          <cell r="AV1397">
            <v>-3310437.4416666669</v>
          </cell>
          <cell r="AZ1397">
            <v>-3280674.7408333332</v>
          </cell>
        </row>
        <row r="1398">
          <cell r="Q1398">
            <v>0</v>
          </cell>
          <cell r="S1398">
            <v>0</v>
          </cell>
          <cell r="U1398">
            <v>0</v>
          </cell>
          <cell r="V1398">
            <v>0</v>
          </cell>
          <cell r="W1398">
            <v>0</v>
          </cell>
          <cell r="Y1398">
            <v>0</v>
          </cell>
          <cell r="AA1398">
            <v>0</v>
          </cell>
          <cell r="AJ1398">
            <v>0</v>
          </cell>
          <cell r="AN1398">
            <v>0</v>
          </cell>
          <cell r="AR1398">
            <v>0</v>
          </cell>
          <cell r="AV1398">
            <v>0</v>
          </cell>
          <cell r="AZ1398">
            <v>0</v>
          </cell>
        </row>
        <row r="1399">
          <cell r="Q1399">
            <v>-101827.74</v>
          </cell>
          <cell r="S1399">
            <v>-135770.32</v>
          </cell>
          <cell r="U1399">
            <v>-169712.9</v>
          </cell>
          <cell r="V1399">
            <v>-186684.19</v>
          </cell>
          <cell r="W1399">
            <v>-203655.48</v>
          </cell>
          <cell r="Y1399">
            <v>-17028.39</v>
          </cell>
          <cell r="AA1399">
            <v>-51085.05</v>
          </cell>
          <cell r="AJ1399">
            <v>-87379.35083333333</v>
          </cell>
          <cell r="AN1399">
            <v>-100228.13083333331</v>
          </cell>
          <cell r="AR1399">
            <v>-125222.68791666668</v>
          </cell>
          <cell r="AV1399">
            <v>-119622.65125</v>
          </cell>
          <cell r="AZ1399">
            <v>-114098.66791666667</v>
          </cell>
        </row>
        <row r="1400">
          <cell r="Q1400">
            <v>-101827.74</v>
          </cell>
          <cell r="S1400">
            <v>-135770.32</v>
          </cell>
          <cell r="U1400">
            <v>-169712.9</v>
          </cell>
          <cell r="V1400">
            <v>-186684.19</v>
          </cell>
          <cell r="W1400">
            <v>-203655.48</v>
          </cell>
          <cell r="Y1400">
            <v>-17028.39</v>
          </cell>
          <cell r="AA1400">
            <v>-51085.05</v>
          </cell>
          <cell r="AJ1400">
            <v>-87379.35083333333</v>
          </cell>
          <cell r="AN1400">
            <v>-100228.13083333331</v>
          </cell>
          <cell r="AR1400">
            <v>-125222.68791666668</v>
          </cell>
          <cell r="AV1400">
            <v>-119622.65125</v>
          </cell>
          <cell r="AZ1400">
            <v>-114098.66791666667</v>
          </cell>
        </row>
        <row r="1401">
          <cell r="Q1401">
            <v>-26635.02</v>
          </cell>
          <cell r="S1401">
            <v>-35513.360000000001</v>
          </cell>
          <cell r="U1401">
            <v>-44391.7</v>
          </cell>
          <cell r="V1401">
            <v>-48830.87</v>
          </cell>
          <cell r="W1401">
            <v>-53270.04</v>
          </cell>
          <cell r="Y1401">
            <v>-5111.3500000000004</v>
          </cell>
          <cell r="AA1401">
            <v>-15334.01</v>
          </cell>
          <cell r="AJ1401">
            <v>-24444.919166666663</v>
          </cell>
          <cell r="AN1401">
            <v>-26974.059166666662</v>
          </cell>
          <cell r="AR1401">
            <v>-33439.047916666656</v>
          </cell>
          <cell r="AV1401">
            <v>-32631.491250000003</v>
          </cell>
          <cell r="AZ1401">
            <v>-32720.147916666669</v>
          </cell>
        </row>
        <row r="1402">
          <cell r="Q1402">
            <v>-26635.02</v>
          </cell>
          <cell r="S1402">
            <v>-35513.360000000001</v>
          </cell>
          <cell r="U1402">
            <v>-44391.7</v>
          </cell>
          <cell r="V1402">
            <v>-48830.87</v>
          </cell>
          <cell r="W1402">
            <v>-53270.04</v>
          </cell>
          <cell r="Y1402">
            <v>-5111.3500000000004</v>
          </cell>
          <cell r="AA1402">
            <v>-15334.01</v>
          </cell>
          <cell r="AJ1402">
            <v>-24444.919166666663</v>
          </cell>
          <cell r="AN1402">
            <v>-26974.059166666662</v>
          </cell>
          <cell r="AR1402">
            <v>-33439.047916666656</v>
          </cell>
          <cell r="AV1402">
            <v>-32631.491250000003</v>
          </cell>
          <cell r="AZ1402">
            <v>-32720.147916666669</v>
          </cell>
        </row>
        <row r="1403">
          <cell r="Q1403">
            <v>0</v>
          </cell>
          <cell r="S1403">
            <v>0</v>
          </cell>
          <cell r="U1403">
            <v>0</v>
          </cell>
          <cell r="V1403">
            <v>0</v>
          </cell>
          <cell r="W1403">
            <v>0</v>
          </cell>
          <cell r="Y1403">
            <v>0</v>
          </cell>
          <cell r="AA1403">
            <v>0</v>
          </cell>
          <cell r="AJ1403">
            <v>0</v>
          </cell>
          <cell r="AN1403">
            <v>0</v>
          </cell>
          <cell r="AR1403">
            <v>0</v>
          </cell>
          <cell r="AV1403">
            <v>0</v>
          </cell>
          <cell r="AZ1403">
            <v>0</v>
          </cell>
        </row>
        <row r="1404">
          <cell r="Q1404">
            <v>-3306566.26</v>
          </cell>
          <cell r="S1404">
            <v>0</v>
          </cell>
          <cell r="U1404">
            <v>0</v>
          </cell>
          <cell r="V1404">
            <v>0</v>
          </cell>
          <cell r="W1404">
            <v>0</v>
          </cell>
          <cell r="Y1404">
            <v>0</v>
          </cell>
          <cell r="AA1404">
            <v>0</v>
          </cell>
          <cell r="AJ1404">
            <v>-2830755.9858333338</v>
          </cell>
          <cell r="AN1404">
            <v>-2329694.21</v>
          </cell>
          <cell r="AR1404">
            <v>-1437163.7879166666</v>
          </cell>
          <cell r="AV1404">
            <v>-415044.45583333331</v>
          </cell>
          <cell r="AZ1404">
            <v>0</v>
          </cell>
        </row>
        <row r="1405">
          <cell r="Q1405">
            <v>0</v>
          </cell>
          <cell r="S1405">
            <v>0</v>
          </cell>
          <cell r="U1405">
            <v>0</v>
          </cell>
          <cell r="V1405">
            <v>0</v>
          </cell>
          <cell r="W1405">
            <v>0</v>
          </cell>
          <cell r="Y1405">
            <v>0</v>
          </cell>
          <cell r="AA1405">
            <v>0</v>
          </cell>
          <cell r="AJ1405">
            <v>0</v>
          </cell>
          <cell r="AN1405">
            <v>0</v>
          </cell>
          <cell r="AR1405">
            <v>0</v>
          </cell>
          <cell r="AV1405">
            <v>0</v>
          </cell>
          <cell r="AZ1405">
            <v>0</v>
          </cell>
        </row>
        <row r="1406">
          <cell r="Q1406">
            <v>-132972</v>
          </cell>
          <cell r="S1406">
            <v>-197972</v>
          </cell>
          <cell r="U1406">
            <v>-262972</v>
          </cell>
          <cell r="V1406">
            <v>-295472</v>
          </cell>
          <cell r="W1406">
            <v>-327972</v>
          </cell>
          <cell r="Y1406">
            <v>52370.5</v>
          </cell>
          <cell r="AA1406">
            <v>-206250</v>
          </cell>
          <cell r="AJ1406">
            <v>-155951.875</v>
          </cell>
          <cell r="AN1406">
            <v>-166387.54166666666</v>
          </cell>
          <cell r="AR1406">
            <v>-171533.35416666666</v>
          </cell>
          <cell r="AV1406">
            <v>-213410</v>
          </cell>
          <cell r="AZ1406">
            <v>-244364.33333333334</v>
          </cell>
        </row>
        <row r="1407">
          <cell r="U1407">
            <v>0</v>
          </cell>
          <cell r="V1407">
            <v>0</v>
          </cell>
          <cell r="W1407">
            <v>0</v>
          </cell>
          <cell r="Y1407">
            <v>0</v>
          </cell>
          <cell r="AA1407">
            <v>0</v>
          </cell>
          <cell r="AJ1407">
            <v>0</v>
          </cell>
          <cell r="AN1407">
            <v>-66666.666666666672</v>
          </cell>
          <cell r="AR1407">
            <v>-66666.666666666672</v>
          </cell>
          <cell r="AV1407">
            <v>-66666.666666666672</v>
          </cell>
          <cell r="AZ1407">
            <v>0</v>
          </cell>
        </row>
        <row r="1408">
          <cell r="Q1408">
            <v>-125861.02</v>
          </cell>
          <cell r="S1408">
            <v>-122897.5</v>
          </cell>
          <cell r="U1408">
            <v>-119874.4</v>
          </cell>
          <cell r="V1408">
            <v>-118340.14</v>
          </cell>
          <cell r="W1408">
            <v>-116790.54</v>
          </cell>
          <cell r="Y1408">
            <v>-113644.7</v>
          </cell>
          <cell r="AA1408">
            <v>-110435.63</v>
          </cell>
          <cell r="AJ1408">
            <v>-134322.13166666665</v>
          </cell>
          <cell r="AN1408">
            <v>-128679.08416666665</v>
          </cell>
          <cell r="AR1408">
            <v>-122806.88875</v>
          </cell>
          <cell r="AV1408">
            <v>-116696.26208333332</v>
          </cell>
          <cell r="AZ1408">
            <v>-110337.5245833333</v>
          </cell>
        </row>
        <row r="1409">
          <cell r="Q1409">
            <v>-2377988.75</v>
          </cell>
          <cell r="S1409">
            <v>-3148065.75</v>
          </cell>
          <cell r="U1409">
            <v>-1366953.49</v>
          </cell>
          <cell r="V1409">
            <v>-1551784.49</v>
          </cell>
          <cell r="W1409">
            <v>-1667092.49</v>
          </cell>
          <cell r="Y1409">
            <v>-1843541.49</v>
          </cell>
          <cell r="AA1409">
            <v>-2059311.49</v>
          </cell>
          <cell r="AJ1409">
            <v>-2041488.5445833334</v>
          </cell>
          <cell r="AN1409">
            <v>-2065672.4058333335</v>
          </cell>
          <cell r="AR1409">
            <v>-2129740.5274999994</v>
          </cell>
          <cell r="AV1409">
            <v>-2190439.4408333329</v>
          </cell>
          <cell r="AZ1409">
            <v>-2150164.8275000001</v>
          </cell>
        </row>
        <row r="1410">
          <cell r="Q1410">
            <v>0</v>
          </cell>
          <cell r="S1410">
            <v>0</v>
          </cell>
          <cell r="U1410">
            <v>0</v>
          </cell>
          <cell r="V1410">
            <v>0</v>
          </cell>
          <cell r="W1410">
            <v>0</v>
          </cell>
          <cell r="Y1410">
            <v>0</v>
          </cell>
          <cell r="AA1410">
            <v>0</v>
          </cell>
          <cell r="AJ1410">
            <v>0</v>
          </cell>
          <cell r="AN1410">
            <v>0</v>
          </cell>
          <cell r="AR1410">
            <v>0</v>
          </cell>
          <cell r="AV1410">
            <v>0</v>
          </cell>
          <cell r="AZ1410">
            <v>0</v>
          </cell>
        </row>
        <row r="1411">
          <cell r="Q1411">
            <v>-1193290.47</v>
          </cell>
          <cell r="S1411">
            <v>-226170.97</v>
          </cell>
          <cell r="U1411">
            <v>-450980.51</v>
          </cell>
          <cell r="V1411">
            <v>-579891.88</v>
          </cell>
          <cell r="W1411">
            <v>-664550.25</v>
          </cell>
          <cell r="Y1411">
            <v>-898783.15</v>
          </cell>
          <cell r="AA1411">
            <v>-1125742.67</v>
          </cell>
          <cell r="AJ1411">
            <v>-730895.30666666664</v>
          </cell>
          <cell r="AN1411">
            <v>-758239.11124999996</v>
          </cell>
          <cell r="AR1411">
            <v>-783413.85291666666</v>
          </cell>
          <cell r="AV1411">
            <v>-825834.85708333331</v>
          </cell>
          <cell r="AZ1411">
            <v>-848794.6758333334</v>
          </cell>
        </row>
        <row r="1412">
          <cell r="Q1412">
            <v>0</v>
          </cell>
          <cell r="S1412">
            <v>0</v>
          </cell>
          <cell r="U1412">
            <v>0</v>
          </cell>
          <cell r="V1412">
            <v>0</v>
          </cell>
          <cell r="W1412">
            <v>0</v>
          </cell>
          <cell r="Y1412">
            <v>0</v>
          </cell>
          <cell r="AA1412">
            <v>0</v>
          </cell>
          <cell r="AJ1412">
            <v>0</v>
          </cell>
          <cell r="AN1412">
            <v>0</v>
          </cell>
          <cell r="AR1412">
            <v>0</v>
          </cell>
          <cell r="AV1412">
            <v>0</v>
          </cell>
          <cell r="AZ1412">
            <v>0</v>
          </cell>
        </row>
        <row r="1413">
          <cell r="Q1413">
            <v>-450000</v>
          </cell>
          <cell r="S1413">
            <v>-446691</v>
          </cell>
          <cell r="U1413">
            <v>0</v>
          </cell>
          <cell r="V1413">
            <v>0</v>
          </cell>
          <cell r="W1413">
            <v>-198529.5</v>
          </cell>
          <cell r="Y1413">
            <v>-198529.5</v>
          </cell>
          <cell r="AA1413">
            <v>-409467</v>
          </cell>
          <cell r="AJ1413">
            <v>-240717</v>
          </cell>
          <cell r="AN1413">
            <v>-219485.25</v>
          </cell>
          <cell r="AR1413">
            <v>-240165.35416666666</v>
          </cell>
          <cell r="AV1413">
            <v>-340326.29166666669</v>
          </cell>
          <cell r="AZ1413">
            <v>-673138.875</v>
          </cell>
        </row>
        <row r="1414">
          <cell r="Q1414">
            <v>-468483.86</v>
          </cell>
          <cell r="S1414">
            <v>-435972.99</v>
          </cell>
          <cell r="U1414">
            <v>-385657.92</v>
          </cell>
          <cell r="V1414">
            <v>-378451.97</v>
          </cell>
          <cell r="W1414">
            <v>-366705.14</v>
          </cell>
          <cell r="Y1414">
            <v>-344174.36</v>
          </cell>
          <cell r="AA1414">
            <v>-338895.05</v>
          </cell>
          <cell r="AJ1414">
            <v>-487721.17500000005</v>
          </cell>
          <cell r="AN1414">
            <v>-463577.13666666666</v>
          </cell>
          <cell r="AR1414">
            <v>-423943.58499999996</v>
          </cell>
          <cell r="AV1414">
            <v>-377974.6966666666</v>
          </cell>
          <cell r="AZ1414">
            <v>-327948.96374999994</v>
          </cell>
        </row>
        <row r="1415">
          <cell r="Q1415">
            <v>-12000</v>
          </cell>
          <cell r="S1415">
            <v>-20000</v>
          </cell>
          <cell r="U1415">
            <v>-22250</v>
          </cell>
          <cell r="V1415">
            <v>-4500</v>
          </cell>
          <cell r="W1415">
            <v>-6750</v>
          </cell>
          <cell r="Y1415">
            <v>-11250</v>
          </cell>
          <cell r="AA1415">
            <v>-15750</v>
          </cell>
          <cell r="AJ1415">
            <v>-500</v>
          </cell>
          <cell r="AN1415">
            <v>-6593.75</v>
          </cell>
          <cell r="AR1415">
            <v>-9677.0833333333339</v>
          </cell>
          <cell r="AV1415">
            <v>-14427.083333333334</v>
          </cell>
          <cell r="AZ1415">
            <v>-11427.083333333334</v>
          </cell>
        </row>
        <row r="1416">
          <cell r="Q1416">
            <v>-1055220.03</v>
          </cell>
          <cell r="S1416">
            <v>-1136515.97</v>
          </cell>
          <cell r="U1416">
            <v>-174621.01</v>
          </cell>
          <cell r="V1416">
            <v>-220266.01</v>
          </cell>
          <cell r="W1416">
            <v>-311486.44</v>
          </cell>
          <cell r="Y1416">
            <v>-400991.04</v>
          </cell>
          <cell r="AA1416">
            <v>-588173.22</v>
          </cell>
          <cell r="AJ1416">
            <v>-741400.73749999993</v>
          </cell>
          <cell r="AN1416">
            <v>-755804.97458333347</v>
          </cell>
          <cell r="AR1416">
            <v>-660048.12791666656</v>
          </cell>
          <cell r="AV1416">
            <v>-539283.40166666661</v>
          </cell>
          <cell r="AZ1416">
            <v>-473103.91541666671</v>
          </cell>
        </row>
        <row r="1417">
          <cell r="Q1417">
            <v>-173891.11</v>
          </cell>
          <cell r="S1417">
            <v>-289818.52</v>
          </cell>
          <cell r="U1417">
            <v>-29851.31</v>
          </cell>
          <cell r="V1417">
            <v>-59702.62</v>
          </cell>
          <cell r="W1417">
            <v>-89553.93</v>
          </cell>
          <cell r="Y1417">
            <v>-149256.54999999999</v>
          </cell>
          <cell r="AA1417">
            <v>-208959.17</v>
          </cell>
          <cell r="AJ1417">
            <v>-7245.4629166666664</v>
          </cell>
          <cell r="AN1417">
            <v>-88189.360416666663</v>
          </cell>
          <cell r="AR1417">
            <v>-118040.67041666666</v>
          </cell>
          <cell r="AV1417">
            <v>-180448.26416666669</v>
          </cell>
          <cell r="AZ1417">
            <v>-194070.82666666666</v>
          </cell>
        </row>
        <row r="1418">
          <cell r="Q1418">
            <v>-51500</v>
          </cell>
          <cell r="S1418">
            <v>-85833.34</v>
          </cell>
          <cell r="U1418">
            <v>-8840.8700000000008</v>
          </cell>
          <cell r="V1418">
            <v>-17681.7</v>
          </cell>
          <cell r="W1418">
            <v>-26522.53</v>
          </cell>
          <cell r="Y1418">
            <v>-44204.19</v>
          </cell>
          <cell r="AA1418">
            <v>-61885.85</v>
          </cell>
          <cell r="AJ1418">
            <v>-2145.8333333333335</v>
          </cell>
          <cell r="AN1418">
            <v>-26118.370416666668</v>
          </cell>
          <cell r="AR1418">
            <v>-34959.213749999995</v>
          </cell>
          <cell r="AV1418">
            <v>-53441.997083333328</v>
          </cell>
          <cell r="AZ1418">
            <v>-57476.484583333331</v>
          </cell>
        </row>
        <row r="1419">
          <cell r="Q1419">
            <v>-51500</v>
          </cell>
          <cell r="S1419">
            <v>-85833.34</v>
          </cell>
          <cell r="U1419">
            <v>-8840.8700000000008</v>
          </cell>
          <cell r="V1419">
            <v>-17681.7</v>
          </cell>
          <cell r="W1419">
            <v>-26522.53</v>
          </cell>
          <cell r="Y1419">
            <v>-44204.19</v>
          </cell>
          <cell r="AA1419">
            <v>-61885.85</v>
          </cell>
          <cell r="AJ1419">
            <v>-2145.8333333333335</v>
          </cell>
          <cell r="AN1419">
            <v>-26118.370416666668</v>
          </cell>
          <cell r="AR1419">
            <v>-34959.213749999995</v>
          </cell>
          <cell r="AV1419">
            <v>-53441.997083333328</v>
          </cell>
          <cell r="AZ1419">
            <v>-57476.484583333331</v>
          </cell>
        </row>
        <row r="1420">
          <cell r="AA1420">
            <v>0</v>
          </cell>
          <cell r="AJ1420">
            <v>0</v>
          </cell>
          <cell r="AN1420">
            <v>0</v>
          </cell>
          <cell r="AR1420">
            <v>0</v>
          </cell>
          <cell r="AV1420">
            <v>-416.66666666666669</v>
          </cell>
          <cell r="AZ1420">
            <v>-833.33333333333337</v>
          </cell>
        </row>
        <row r="1421">
          <cell r="Q1421">
            <v>0</v>
          </cell>
          <cell r="S1421">
            <v>0</v>
          </cell>
          <cell r="U1421">
            <v>0</v>
          </cell>
          <cell r="V1421">
            <v>0</v>
          </cell>
          <cell r="W1421">
            <v>0</v>
          </cell>
          <cell r="Y1421">
            <v>0</v>
          </cell>
          <cell r="AA1421">
            <v>0</v>
          </cell>
          <cell r="AJ1421">
            <v>0</v>
          </cell>
          <cell r="AN1421">
            <v>0</v>
          </cell>
          <cell r="AR1421">
            <v>0</v>
          </cell>
          <cell r="AV1421">
            <v>0</v>
          </cell>
          <cell r="AZ1421">
            <v>0</v>
          </cell>
        </row>
        <row r="1422">
          <cell r="Q1422">
            <v>-47149.83</v>
          </cell>
          <cell r="S1422">
            <v>0</v>
          </cell>
          <cell r="U1422">
            <v>0</v>
          </cell>
          <cell r="V1422">
            <v>0</v>
          </cell>
          <cell r="W1422">
            <v>0</v>
          </cell>
          <cell r="Y1422">
            <v>0</v>
          </cell>
          <cell r="AA1422">
            <v>0</v>
          </cell>
          <cell r="AJ1422">
            <v>-17797.571249999997</v>
          </cell>
          <cell r="AN1422">
            <v>-11714.443333333335</v>
          </cell>
          <cell r="AR1422">
            <v>-7854.0525000000007</v>
          </cell>
          <cell r="AV1422">
            <v>-1964.5762500000001</v>
          </cell>
          <cell r="AZ1422">
            <v>0</v>
          </cell>
        </row>
        <row r="1423">
          <cell r="AV1423">
            <v>0</v>
          </cell>
          <cell r="AZ1423">
            <v>0</v>
          </cell>
        </row>
        <row r="1424">
          <cell r="AR1424">
            <v>0</v>
          </cell>
          <cell r="AV1424">
            <v>-87756.628749999989</v>
          </cell>
          <cell r="AZ1424">
            <v>-644529.85000000009</v>
          </cell>
        </row>
        <row r="1425">
          <cell r="AV1425">
            <v>0</v>
          </cell>
          <cell r="AZ1425">
            <v>0</v>
          </cell>
        </row>
        <row r="1426">
          <cell r="AV1426">
            <v>0</v>
          </cell>
          <cell r="AZ1426">
            <v>0</v>
          </cell>
        </row>
        <row r="1427">
          <cell r="AA1427">
            <v>0</v>
          </cell>
          <cell r="AR1427">
            <v>0</v>
          </cell>
          <cell r="AV1427">
            <v>-875.83333333333337</v>
          </cell>
          <cell r="AZ1427">
            <v>-7882.5</v>
          </cell>
        </row>
        <row r="1428">
          <cell r="AA1428">
            <v>0</v>
          </cell>
          <cell r="AR1428">
            <v>0</v>
          </cell>
          <cell r="AV1428">
            <v>-875.83333333333337</v>
          </cell>
          <cell r="AZ1428">
            <v>-7882.5</v>
          </cell>
        </row>
        <row r="1429">
          <cell r="AA1429">
            <v>0</v>
          </cell>
          <cell r="AR1429">
            <v>0</v>
          </cell>
          <cell r="AV1429">
            <v>-1532.7083333333333</v>
          </cell>
          <cell r="AZ1429">
            <v>-13794.375</v>
          </cell>
        </row>
        <row r="1430">
          <cell r="AA1430">
            <v>0</v>
          </cell>
          <cell r="AR1430">
            <v>0</v>
          </cell>
          <cell r="AV1430">
            <v>-15327.083333333334</v>
          </cell>
          <cell r="AZ1430">
            <v>-137943.75</v>
          </cell>
        </row>
        <row r="1431">
          <cell r="AA1431">
            <v>0</v>
          </cell>
          <cell r="AR1431">
            <v>0</v>
          </cell>
          <cell r="AV1431">
            <v>-6568.75</v>
          </cell>
          <cell r="AZ1431">
            <v>-24085.416666666668</v>
          </cell>
        </row>
        <row r="1432">
          <cell r="AA1432">
            <v>0</v>
          </cell>
          <cell r="AR1432">
            <v>0</v>
          </cell>
          <cell r="AV1432">
            <v>-1094.7916666666667</v>
          </cell>
          <cell r="AZ1432">
            <v>-9853.125</v>
          </cell>
        </row>
        <row r="1433">
          <cell r="AA1433">
            <v>0</v>
          </cell>
          <cell r="AR1433">
            <v>0</v>
          </cell>
          <cell r="AV1433">
            <v>0</v>
          </cell>
          <cell r="AZ1433">
            <v>0</v>
          </cell>
        </row>
        <row r="1434">
          <cell r="AV1434">
            <v>0</v>
          </cell>
          <cell r="AZ1434">
            <v>0</v>
          </cell>
        </row>
        <row r="1435">
          <cell r="AV1435">
            <v>0</v>
          </cell>
          <cell r="AZ1435">
            <v>0</v>
          </cell>
        </row>
        <row r="1436">
          <cell r="AV1436">
            <v>0</v>
          </cell>
          <cell r="AZ1436">
            <v>0</v>
          </cell>
        </row>
        <row r="1437">
          <cell r="AV1437">
            <v>0</v>
          </cell>
          <cell r="AZ1437">
            <v>0</v>
          </cell>
        </row>
        <row r="1438">
          <cell r="AV1438">
            <v>-94173.208333333328</v>
          </cell>
          <cell r="AZ1438">
            <v>-873833.875</v>
          </cell>
        </row>
        <row r="1439">
          <cell r="AV1439">
            <v>-2189.5833333333335</v>
          </cell>
          <cell r="AZ1439">
            <v>-19706.25</v>
          </cell>
        </row>
        <row r="1440">
          <cell r="AV1440">
            <v>0</v>
          </cell>
          <cell r="AZ1440">
            <v>0</v>
          </cell>
        </row>
        <row r="1441">
          <cell r="AV1441">
            <v>0</v>
          </cell>
          <cell r="AZ1441">
            <v>0</v>
          </cell>
        </row>
        <row r="1442">
          <cell r="AV1442">
            <v>0</v>
          </cell>
          <cell r="AZ1442">
            <v>0</v>
          </cell>
        </row>
        <row r="1443">
          <cell r="AV1443">
            <v>-1094.7916666666667</v>
          </cell>
          <cell r="AZ1443">
            <v>-9853.125</v>
          </cell>
        </row>
        <row r="1444">
          <cell r="AV1444">
            <v>0</v>
          </cell>
          <cell r="AZ1444">
            <v>0</v>
          </cell>
        </row>
        <row r="1445">
          <cell r="AV1445">
            <v>0</v>
          </cell>
          <cell r="AZ1445">
            <v>0</v>
          </cell>
        </row>
        <row r="1446">
          <cell r="AV1446">
            <v>0</v>
          </cell>
          <cell r="AZ1446">
            <v>0</v>
          </cell>
        </row>
        <row r="1447">
          <cell r="AV1447">
            <v>0</v>
          </cell>
          <cell r="AZ1447">
            <v>0</v>
          </cell>
        </row>
        <row r="1448">
          <cell r="U1448">
            <v>-15253885.119999999</v>
          </cell>
          <cell r="V1448">
            <v>-14906969.26</v>
          </cell>
          <cell r="W1448">
            <v>-14348397.539999999</v>
          </cell>
          <cell r="Y1448">
            <v>-13587687.189999999</v>
          </cell>
          <cell r="AA1448">
            <v>-12877073.34</v>
          </cell>
          <cell r="AJ1448">
            <v>0</v>
          </cell>
          <cell r="AN1448">
            <v>-1935595.9433333334</v>
          </cell>
          <cell r="AR1448">
            <v>-6739250.61625</v>
          </cell>
          <cell r="AV1448">
            <v>-11017168.754999999</v>
          </cell>
          <cell r="AZ1448">
            <v>-9573430.5791666657</v>
          </cell>
        </row>
        <row r="1449">
          <cell r="Q1449">
            <v>-22739197.710000001</v>
          </cell>
          <cell r="S1449">
            <v>0</v>
          </cell>
          <cell r="U1449">
            <v>0</v>
          </cell>
          <cell r="V1449">
            <v>0</v>
          </cell>
          <cell r="W1449">
            <v>0</v>
          </cell>
          <cell r="Y1449">
            <v>0</v>
          </cell>
          <cell r="AA1449">
            <v>0</v>
          </cell>
          <cell r="AJ1449">
            <v>-19961333.408750001</v>
          </cell>
          <cell r="AN1449">
            <v>-18027089.832083341</v>
          </cell>
          <cell r="AR1449">
            <v>-10422132.283750001</v>
          </cell>
          <cell r="AV1449">
            <v>-2842399.7137499996</v>
          </cell>
          <cell r="AZ1449">
            <v>0</v>
          </cell>
        </row>
        <row r="1450">
          <cell r="Q1450">
            <v>-45846943.020000003</v>
          </cell>
          <cell r="S1450">
            <v>-45259391.049999997</v>
          </cell>
          <cell r="U1450">
            <v>-44869994.159999996</v>
          </cell>
          <cell r="V1450">
            <v>-44544949.149999999</v>
          </cell>
          <cell r="W1450">
            <v>-44066127.07</v>
          </cell>
          <cell r="Y1450">
            <v>-43473648.030000001</v>
          </cell>
          <cell r="AA1450">
            <v>-43002486.130000003</v>
          </cell>
          <cell r="AJ1450">
            <v>-1910289.2925000002</v>
          </cell>
          <cell r="AN1450">
            <v>-17024115.043333333</v>
          </cell>
          <cell r="AR1450">
            <v>-31736847.115416665</v>
          </cell>
          <cell r="AV1450">
            <v>-44155354.499583326</v>
          </cell>
          <cell r="AZ1450">
            <v>-30807831.670000002</v>
          </cell>
        </row>
        <row r="1451">
          <cell r="Q1451">
            <v>-5284492</v>
          </cell>
          <cell r="S1451">
            <v>-7277948.79</v>
          </cell>
          <cell r="U1451">
            <v>-47214426.090000004</v>
          </cell>
          <cell r="V1451">
            <v>-42951910.009999998</v>
          </cell>
          <cell r="W1451">
            <v>-53765020</v>
          </cell>
          <cell r="Y1451">
            <v>-136888713.97</v>
          </cell>
          <cell r="AA1451">
            <v>-90779508.310000002</v>
          </cell>
          <cell r="AJ1451">
            <v>-4079302.875</v>
          </cell>
          <cell r="AN1451">
            <v>-10215434.367083333</v>
          </cell>
          <cell r="AR1451">
            <v>-35971356.855416663</v>
          </cell>
          <cell r="AV1451">
            <v>-66217350.58625</v>
          </cell>
          <cell r="AZ1451">
            <v>-91946591.767499998</v>
          </cell>
        </row>
        <row r="1452">
          <cell r="Q1452">
            <v>-146627437</v>
          </cell>
          <cell r="S1452">
            <v>-174733257.81999999</v>
          </cell>
          <cell r="U1452">
            <v>-153346024.08000001</v>
          </cell>
          <cell r="V1452">
            <v>-131389310.18000001</v>
          </cell>
          <cell r="W1452">
            <v>-122462280.81</v>
          </cell>
          <cell r="Y1452">
            <v>-132728656.68000001</v>
          </cell>
          <cell r="AA1452">
            <v>-94851571.670000002</v>
          </cell>
          <cell r="AJ1452">
            <v>-35063785.458333336</v>
          </cell>
          <cell r="AN1452">
            <v>-90200928.605000004</v>
          </cell>
          <cell r="AR1452">
            <v>-132804927.82749999</v>
          </cell>
          <cell r="AV1452">
            <v>-129416185.69541667</v>
          </cell>
          <cell r="AZ1452">
            <v>-101565399.33375001</v>
          </cell>
        </row>
        <row r="1453">
          <cell r="Q1453">
            <v>-3042121</v>
          </cell>
          <cell r="S1453">
            <v>-3199319.12</v>
          </cell>
          <cell r="U1453">
            <v>-36843688.369999997</v>
          </cell>
          <cell r="V1453">
            <v>-29512015.59</v>
          </cell>
          <cell r="W1453">
            <v>-31061844.82</v>
          </cell>
          <cell r="Y1453">
            <v>-90773648.450000003</v>
          </cell>
          <cell r="AA1453">
            <v>-68807119.890000001</v>
          </cell>
          <cell r="AJ1453">
            <v>-5544070.416666667</v>
          </cell>
          <cell r="AN1453">
            <v>-8978652.6970833335</v>
          </cell>
          <cell r="AR1453">
            <v>-24550238.513750002</v>
          </cell>
          <cell r="AV1453">
            <v>-47266621.321666658</v>
          </cell>
          <cell r="AZ1453">
            <v>-70688125.567916662</v>
          </cell>
        </row>
        <row r="1454">
          <cell r="Q1454">
            <v>-62495473</v>
          </cell>
          <cell r="S1454">
            <v>-70238454.790000007</v>
          </cell>
          <cell r="U1454">
            <v>-51097143.75</v>
          </cell>
          <cell r="V1454">
            <v>-34581627.18</v>
          </cell>
          <cell r="W1454">
            <v>-31546380.68</v>
          </cell>
          <cell r="Y1454">
            <v>-34071970.619999997</v>
          </cell>
          <cell r="AA1454">
            <v>-25151454.940000001</v>
          </cell>
          <cell r="AJ1454">
            <v>-12955949.791666666</v>
          </cell>
          <cell r="AN1454">
            <v>-33141180.537916671</v>
          </cell>
          <cell r="AR1454">
            <v>-44026800.607500009</v>
          </cell>
          <cell r="AV1454">
            <v>-39986123.31333334</v>
          </cell>
          <cell r="AZ1454">
            <v>-28822538.374166667</v>
          </cell>
        </row>
        <row r="1455">
          <cell r="Q1455">
            <v>0</v>
          </cell>
          <cell r="S1455">
            <v>0</v>
          </cell>
          <cell r="U1455">
            <v>0</v>
          </cell>
          <cell r="V1455">
            <v>0</v>
          </cell>
          <cell r="W1455">
            <v>0</v>
          </cell>
          <cell r="Y1455">
            <v>0</v>
          </cell>
          <cell r="AA1455">
            <v>0</v>
          </cell>
          <cell r="AJ1455">
            <v>494570.625</v>
          </cell>
          <cell r="AN1455">
            <v>0</v>
          </cell>
          <cell r="AR1455">
            <v>0</v>
          </cell>
          <cell r="AV1455">
            <v>0</v>
          </cell>
          <cell r="AZ1455">
            <v>0</v>
          </cell>
        </row>
        <row r="1456">
          <cell r="Q1456">
            <v>337205</v>
          </cell>
          <cell r="S1456">
            <v>337205</v>
          </cell>
          <cell r="U1456">
            <v>0</v>
          </cell>
          <cell r="V1456">
            <v>0</v>
          </cell>
          <cell r="W1456">
            <v>0</v>
          </cell>
          <cell r="Y1456">
            <v>0</v>
          </cell>
          <cell r="AA1456">
            <v>0</v>
          </cell>
          <cell r="AJ1456">
            <v>426179.54166666669</v>
          </cell>
          <cell r="AN1456">
            <v>495807.125</v>
          </cell>
          <cell r="AR1456">
            <v>493291.95833333331</v>
          </cell>
          <cell r="AV1456">
            <v>70251.041666666672</v>
          </cell>
          <cell r="AZ1456">
            <v>0</v>
          </cell>
        </row>
        <row r="1457">
          <cell r="Q1457">
            <v>0</v>
          </cell>
          <cell r="S1457">
            <v>0</v>
          </cell>
          <cell r="U1457">
            <v>0</v>
          </cell>
          <cell r="V1457">
            <v>0</v>
          </cell>
          <cell r="W1457">
            <v>0</v>
          </cell>
          <cell r="Y1457">
            <v>0</v>
          </cell>
          <cell r="AA1457">
            <v>0</v>
          </cell>
          <cell r="AJ1457">
            <v>1379983.5416666667</v>
          </cell>
          <cell r="AN1457">
            <v>0</v>
          </cell>
          <cell r="AR1457">
            <v>0</v>
          </cell>
          <cell r="AV1457">
            <v>0</v>
          </cell>
          <cell r="AZ1457">
            <v>0</v>
          </cell>
        </row>
        <row r="1458">
          <cell r="Q1458">
            <v>187642</v>
          </cell>
          <cell r="S1458">
            <v>187642</v>
          </cell>
          <cell r="U1458">
            <v>0</v>
          </cell>
          <cell r="V1458">
            <v>0</v>
          </cell>
          <cell r="W1458">
            <v>0</v>
          </cell>
          <cell r="Y1458">
            <v>0</v>
          </cell>
          <cell r="AA1458">
            <v>0</v>
          </cell>
          <cell r="AJ1458">
            <v>153891.5</v>
          </cell>
          <cell r="AN1458">
            <v>192735.5</v>
          </cell>
          <cell r="AR1458">
            <v>184477.29166666666</v>
          </cell>
          <cell r="AV1458">
            <v>39092.083333333336</v>
          </cell>
          <cell r="AZ1458">
            <v>0</v>
          </cell>
        </row>
        <row r="1459">
          <cell r="Q1459">
            <v>28158</v>
          </cell>
          <cell r="S1459">
            <v>28158</v>
          </cell>
          <cell r="U1459">
            <v>0</v>
          </cell>
          <cell r="V1459">
            <v>0</v>
          </cell>
          <cell r="W1459">
            <v>0</v>
          </cell>
          <cell r="Y1459">
            <v>0</v>
          </cell>
          <cell r="AA1459">
            <v>0</v>
          </cell>
          <cell r="AJ1459">
            <v>41793.75</v>
          </cell>
          <cell r="AN1459">
            <v>40971.75</v>
          </cell>
          <cell r="AR1459">
            <v>29832.458333333332</v>
          </cell>
          <cell r="AV1459">
            <v>5866.25</v>
          </cell>
          <cell r="AZ1459">
            <v>0</v>
          </cell>
        </row>
        <row r="1460">
          <cell r="Q1460">
            <v>17952</v>
          </cell>
          <cell r="S1460">
            <v>17952</v>
          </cell>
          <cell r="U1460">
            <v>0</v>
          </cell>
          <cell r="V1460">
            <v>0</v>
          </cell>
          <cell r="W1460">
            <v>0</v>
          </cell>
          <cell r="Y1460">
            <v>0</v>
          </cell>
          <cell r="AA1460">
            <v>0</v>
          </cell>
          <cell r="AJ1460">
            <v>62107.25</v>
          </cell>
          <cell r="AN1460">
            <v>54741.875</v>
          </cell>
          <cell r="AR1460">
            <v>26282.958333333332</v>
          </cell>
          <cell r="AV1460">
            <v>3740</v>
          </cell>
          <cell r="AZ1460">
            <v>0</v>
          </cell>
        </row>
        <row r="1461">
          <cell r="Q1461">
            <v>0</v>
          </cell>
          <cell r="S1461">
            <v>0</v>
          </cell>
          <cell r="U1461">
            <v>0</v>
          </cell>
          <cell r="V1461">
            <v>0</v>
          </cell>
          <cell r="W1461">
            <v>0</v>
          </cell>
          <cell r="Y1461">
            <v>0</v>
          </cell>
          <cell r="AA1461">
            <v>0</v>
          </cell>
          <cell r="AJ1461">
            <v>-43831.358333333337</v>
          </cell>
          <cell r="AN1461">
            <v>-43831.358333333337</v>
          </cell>
          <cell r="AR1461">
            <v>0</v>
          </cell>
          <cell r="AV1461">
            <v>0</v>
          </cell>
          <cell r="AZ1461">
            <v>0</v>
          </cell>
        </row>
        <row r="1462">
          <cell r="Q1462">
            <v>0</v>
          </cell>
          <cell r="S1462">
            <v>0</v>
          </cell>
          <cell r="U1462">
            <v>0</v>
          </cell>
          <cell r="V1462">
            <v>0</v>
          </cell>
          <cell r="W1462">
            <v>0</v>
          </cell>
          <cell r="Y1462">
            <v>0</v>
          </cell>
          <cell r="AA1462">
            <v>0</v>
          </cell>
          <cell r="AJ1462">
            <v>-6020.6500000000005</v>
          </cell>
          <cell r="AN1462">
            <v>-6020.6500000000005</v>
          </cell>
          <cell r="AR1462">
            <v>0</v>
          </cell>
          <cell r="AV1462">
            <v>0</v>
          </cell>
          <cell r="AZ1462">
            <v>0</v>
          </cell>
        </row>
        <row r="1463">
          <cell r="Q1463">
            <v>-83392136</v>
          </cell>
          <cell r="S1463">
            <v>-131126367.93000001</v>
          </cell>
          <cell r="U1463">
            <v>-116413391.34</v>
          </cell>
          <cell r="V1463">
            <v>-109603898.62</v>
          </cell>
          <cell r="W1463">
            <v>-99191965.030000001</v>
          </cell>
          <cell r="Y1463">
            <v>0</v>
          </cell>
          <cell r="AA1463">
            <v>0</v>
          </cell>
          <cell r="AJ1463">
            <v>-12611336.333333334</v>
          </cell>
          <cell r="AN1463">
            <v>-48323100.975833327</v>
          </cell>
          <cell r="AR1463">
            <v>-70565554.460833326</v>
          </cell>
          <cell r="AV1463">
            <v>-59775370.419166662</v>
          </cell>
          <cell r="AZ1463">
            <v>-22250213.276666667</v>
          </cell>
        </row>
        <row r="1464">
          <cell r="Q1464">
            <v>0</v>
          </cell>
          <cell r="S1464">
            <v>0</v>
          </cell>
          <cell r="U1464">
            <v>0</v>
          </cell>
          <cell r="V1464">
            <v>0</v>
          </cell>
          <cell r="W1464">
            <v>0</v>
          </cell>
          <cell r="Y1464">
            <v>0</v>
          </cell>
          <cell r="AA1464">
            <v>0</v>
          </cell>
          <cell r="AJ1464">
            <v>-3697037.0833333335</v>
          </cell>
          <cell r="AN1464">
            <v>0</v>
          </cell>
          <cell r="AR1464">
            <v>0</v>
          </cell>
          <cell r="AV1464">
            <v>0</v>
          </cell>
          <cell r="AZ1464">
            <v>0</v>
          </cell>
        </row>
        <row r="1465">
          <cell r="Q1465">
            <v>0</v>
          </cell>
          <cell r="S1465">
            <v>0</v>
          </cell>
          <cell r="U1465">
            <v>0</v>
          </cell>
          <cell r="V1465">
            <v>0</v>
          </cell>
          <cell r="W1465">
            <v>0</v>
          </cell>
          <cell r="Y1465">
            <v>0</v>
          </cell>
          <cell r="AA1465">
            <v>0</v>
          </cell>
          <cell r="AJ1465">
            <v>0</v>
          </cell>
          <cell r="AN1465">
            <v>0</v>
          </cell>
          <cell r="AR1465">
            <v>0</v>
          </cell>
          <cell r="AV1465">
            <v>0</v>
          </cell>
          <cell r="AZ1465">
            <v>0</v>
          </cell>
        </row>
        <row r="1466">
          <cell r="Q1466">
            <v>-89829695</v>
          </cell>
          <cell r="S1466">
            <v>-126532001.87</v>
          </cell>
          <cell r="U1466">
            <v>-78552028.540000007</v>
          </cell>
          <cell r="V1466">
            <v>-64924091.229999997</v>
          </cell>
          <cell r="W1466">
            <v>-60608616.539999999</v>
          </cell>
          <cell r="Y1466">
            <v>0</v>
          </cell>
          <cell r="AA1466">
            <v>0</v>
          </cell>
          <cell r="AJ1466">
            <v>-9694466.416666666</v>
          </cell>
          <cell r="AN1466">
            <v>-42255288.224166669</v>
          </cell>
          <cell r="AR1466">
            <v>-55882172.519166671</v>
          </cell>
          <cell r="AV1466">
            <v>-46489706.810833335</v>
          </cell>
          <cell r="AZ1466">
            <v>-13734060.17</v>
          </cell>
        </row>
        <row r="1467">
          <cell r="Q1467">
            <v>0</v>
          </cell>
          <cell r="S1467">
            <v>0</v>
          </cell>
          <cell r="U1467">
            <v>0</v>
          </cell>
          <cell r="V1467">
            <v>0</v>
          </cell>
          <cell r="W1467">
            <v>0</v>
          </cell>
          <cell r="Y1467">
            <v>0</v>
          </cell>
          <cell r="AA1467">
            <v>0</v>
          </cell>
          <cell r="AJ1467">
            <v>-33882.5</v>
          </cell>
          <cell r="AN1467">
            <v>0</v>
          </cell>
          <cell r="AR1467">
            <v>0</v>
          </cell>
          <cell r="AV1467">
            <v>0</v>
          </cell>
          <cell r="AZ1467">
            <v>0</v>
          </cell>
        </row>
        <row r="1468">
          <cell r="Q1468">
            <v>-2249252</v>
          </cell>
          <cell r="S1468">
            <v>0</v>
          </cell>
          <cell r="U1468">
            <v>0</v>
          </cell>
          <cell r="V1468">
            <v>0</v>
          </cell>
          <cell r="W1468">
            <v>0</v>
          </cell>
          <cell r="Y1468">
            <v>0</v>
          </cell>
          <cell r="AA1468">
            <v>0</v>
          </cell>
          <cell r="AJ1468">
            <v>-217795.08333333334</v>
          </cell>
          <cell r="AN1468">
            <v>-311513.91666666669</v>
          </cell>
          <cell r="AR1468">
            <v>-311513.91666666669</v>
          </cell>
          <cell r="AV1468">
            <v>-93718.833333333328</v>
          </cell>
          <cell r="AZ1468">
            <v>0</v>
          </cell>
        </row>
        <row r="1469">
          <cell r="Q1469">
            <v>0</v>
          </cell>
          <cell r="S1469">
            <v>0</v>
          </cell>
          <cell r="U1469">
            <v>0</v>
          </cell>
          <cell r="V1469">
            <v>0</v>
          </cell>
          <cell r="W1469">
            <v>0</v>
          </cell>
          <cell r="Y1469">
            <v>0</v>
          </cell>
          <cell r="AA1469">
            <v>0</v>
          </cell>
          <cell r="AJ1469">
            <v>1246.9166666666667</v>
          </cell>
          <cell r="AN1469">
            <v>0</v>
          </cell>
          <cell r="AR1469">
            <v>0</v>
          </cell>
          <cell r="AV1469">
            <v>0</v>
          </cell>
          <cell r="AZ1469">
            <v>0</v>
          </cell>
        </row>
        <row r="1470">
          <cell r="Q1470">
            <v>0</v>
          </cell>
          <cell r="S1470">
            <v>0</v>
          </cell>
          <cell r="U1470">
            <v>0</v>
          </cell>
          <cell r="V1470">
            <v>0</v>
          </cell>
          <cell r="W1470">
            <v>0</v>
          </cell>
          <cell r="Y1470">
            <v>0</v>
          </cell>
          <cell r="AA1470">
            <v>0</v>
          </cell>
          <cell r="AJ1470">
            <v>0</v>
          </cell>
          <cell r="AN1470">
            <v>0</v>
          </cell>
          <cell r="AR1470">
            <v>0</v>
          </cell>
          <cell r="AV1470">
            <v>0</v>
          </cell>
          <cell r="AZ1470">
            <v>0</v>
          </cell>
        </row>
        <row r="1471">
          <cell r="Q1471">
            <v>-3858235</v>
          </cell>
          <cell r="S1471">
            <v>0</v>
          </cell>
          <cell r="U1471">
            <v>0</v>
          </cell>
          <cell r="V1471">
            <v>0</v>
          </cell>
          <cell r="W1471">
            <v>0</v>
          </cell>
          <cell r="Y1471">
            <v>0</v>
          </cell>
          <cell r="AA1471">
            <v>0</v>
          </cell>
          <cell r="AJ1471">
            <v>-335751.04166666669</v>
          </cell>
          <cell r="AN1471">
            <v>-496510.83333333331</v>
          </cell>
          <cell r="AR1471">
            <v>-496510.83333333331</v>
          </cell>
          <cell r="AV1471">
            <v>-160759.79166666666</v>
          </cell>
          <cell r="AZ1471">
            <v>0</v>
          </cell>
        </row>
        <row r="1472">
          <cell r="Q1472">
            <v>0</v>
          </cell>
          <cell r="S1472">
            <v>0</v>
          </cell>
          <cell r="U1472">
            <v>0</v>
          </cell>
          <cell r="V1472">
            <v>0</v>
          </cell>
          <cell r="W1472">
            <v>0</v>
          </cell>
          <cell r="Y1472">
            <v>0</v>
          </cell>
          <cell r="AA1472">
            <v>0</v>
          </cell>
          <cell r="AJ1472">
            <v>496.16666666666669</v>
          </cell>
          <cell r="AN1472">
            <v>0</v>
          </cell>
          <cell r="AR1472">
            <v>0</v>
          </cell>
          <cell r="AV1472">
            <v>0</v>
          </cell>
          <cell r="AZ1472">
            <v>0</v>
          </cell>
        </row>
        <row r="1473">
          <cell r="Q1473">
            <v>322134</v>
          </cell>
          <cell r="S1473">
            <v>322134</v>
          </cell>
          <cell r="U1473">
            <v>0</v>
          </cell>
          <cell r="V1473">
            <v>0</v>
          </cell>
          <cell r="W1473">
            <v>0</v>
          </cell>
          <cell r="Y1473">
            <v>0</v>
          </cell>
          <cell r="AA1473">
            <v>0</v>
          </cell>
          <cell r="AJ1473">
            <v>143802</v>
          </cell>
          <cell r="AN1473">
            <v>210868.125</v>
          </cell>
          <cell r="AR1473">
            <v>210808.41666666666</v>
          </cell>
          <cell r="AV1473">
            <v>67111.25</v>
          </cell>
          <cell r="AZ1473">
            <v>0</v>
          </cell>
        </row>
        <row r="1474">
          <cell r="Q1474">
            <v>596946</v>
          </cell>
          <cell r="S1474">
            <v>596946</v>
          </cell>
          <cell r="U1474">
            <v>0</v>
          </cell>
          <cell r="V1474">
            <v>0</v>
          </cell>
          <cell r="W1474">
            <v>0</v>
          </cell>
          <cell r="Y1474">
            <v>0</v>
          </cell>
          <cell r="AA1474">
            <v>0</v>
          </cell>
          <cell r="AJ1474">
            <v>128731.25</v>
          </cell>
          <cell r="AN1474">
            <v>251938.625</v>
          </cell>
          <cell r="AR1474">
            <v>250346.83333333334</v>
          </cell>
          <cell r="AV1474">
            <v>124363.75</v>
          </cell>
          <cell r="AZ1474">
            <v>0</v>
          </cell>
        </row>
        <row r="1475">
          <cell r="Q1475">
            <v>0</v>
          </cell>
          <cell r="S1475">
            <v>0</v>
          </cell>
          <cell r="U1475">
            <v>0</v>
          </cell>
          <cell r="V1475">
            <v>0</v>
          </cell>
          <cell r="W1475">
            <v>0</v>
          </cell>
          <cell r="Y1475">
            <v>0</v>
          </cell>
          <cell r="AA1475">
            <v>0</v>
          </cell>
          <cell r="AJ1475">
            <v>0</v>
          </cell>
          <cell r="AN1475">
            <v>0</v>
          </cell>
          <cell r="AR1475">
            <v>0</v>
          </cell>
          <cell r="AV1475">
            <v>0</v>
          </cell>
          <cell r="AZ1475">
            <v>0</v>
          </cell>
        </row>
        <row r="1476">
          <cell r="Q1476">
            <v>0</v>
          </cell>
          <cell r="S1476">
            <v>0</v>
          </cell>
          <cell r="U1476">
            <v>0</v>
          </cell>
          <cell r="V1476">
            <v>0</v>
          </cell>
          <cell r="W1476">
            <v>0</v>
          </cell>
          <cell r="Y1476">
            <v>0</v>
          </cell>
          <cell r="AA1476">
            <v>0</v>
          </cell>
          <cell r="AJ1476">
            <v>0</v>
          </cell>
          <cell r="AN1476">
            <v>0</v>
          </cell>
          <cell r="AR1476">
            <v>0</v>
          </cell>
          <cell r="AV1476">
            <v>0</v>
          </cell>
          <cell r="AZ1476">
            <v>0</v>
          </cell>
        </row>
        <row r="1477">
          <cell r="Q1477">
            <v>0</v>
          </cell>
          <cell r="S1477">
            <v>0</v>
          </cell>
          <cell r="U1477">
            <v>0</v>
          </cell>
          <cell r="V1477">
            <v>0</v>
          </cell>
          <cell r="W1477">
            <v>0</v>
          </cell>
          <cell r="Y1477">
            <v>0</v>
          </cell>
          <cell r="AA1477">
            <v>0</v>
          </cell>
          <cell r="AJ1477">
            <v>0</v>
          </cell>
          <cell r="AN1477">
            <v>0</v>
          </cell>
          <cell r="AR1477">
            <v>0</v>
          </cell>
          <cell r="AV1477">
            <v>0</v>
          </cell>
          <cell r="AZ1477">
            <v>0</v>
          </cell>
        </row>
        <row r="1478">
          <cell r="Q1478">
            <v>0</v>
          </cell>
          <cell r="S1478">
            <v>0</v>
          </cell>
          <cell r="U1478">
            <v>0</v>
          </cell>
          <cell r="V1478">
            <v>0</v>
          </cell>
          <cell r="W1478">
            <v>0</v>
          </cell>
          <cell r="Y1478">
            <v>0</v>
          </cell>
          <cell r="AA1478">
            <v>0</v>
          </cell>
          <cell r="AJ1478">
            <v>0</v>
          </cell>
          <cell r="AN1478">
            <v>0</v>
          </cell>
          <cell r="AR1478">
            <v>0</v>
          </cell>
          <cell r="AV1478">
            <v>0</v>
          </cell>
          <cell r="AZ1478">
            <v>0</v>
          </cell>
        </row>
        <row r="1479">
          <cell r="Q1479">
            <v>-5703829.3499999996</v>
          </cell>
          <cell r="S1479">
            <v>-5703829.3499999996</v>
          </cell>
          <cell r="U1479">
            <v>-5538136.6100000003</v>
          </cell>
          <cell r="V1479">
            <v>-5334768.82</v>
          </cell>
          <cell r="W1479">
            <v>-5330002.57</v>
          </cell>
          <cell r="Y1479">
            <v>-5748539.3700000001</v>
          </cell>
          <cell r="AA1479">
            <v>-5748539.3700000001</v>
          </cell>
          <cell r="AJ1479">
            <v>-7046691.6079166671</v>
          </cell>
          <cell r="AN1479">
            <v>-6577921.217083334</v>
          </cell>
          <cell r="AR1479">
            <v>-6044138.8395833336</v>
          </cell>
          <cell r="AV1479">
            <v>-5645895.6695833318</v>
          </cell>
          <cell r="AZ1479">
            <v>-5659567.8966666674</v>
          </cell>
        </row>
        <row r="1480">
          <cell r="Q1480">
            <v>-2180468.58</v>
          </cell>
          <cell r="S1480">
            <v>-2164411.83</v>
          </cell>
          <cell r="U1480">
            <v>-2155602.66</v>
          </cell>
          <cell r="V1480">
            <v>-2155602.66</v>
          </cell>
          <cell r="W1480">
            <v>-2155602.66</v>
          </cell>
          <cell r="Y1480">
            <v>-2159969.66</v>
          </cell>
          <cell r="AA1480">
            <v>-2141041.9900000002</v>
          </cell>
          <cell r="AJ1480">
            <v>-4189567.5199999982</v>
          </cell>
          <cell r="AN1480">
            <v>-3478449.2999999993</v>
          </cell>
          <cell r="AR1480">
            <v>-2771708.0716666663</v>
          </cell>
          <cell r="AV1480">
            <v>-2097476.5595833338</v>
          </cell>
          <cell r="AZ1480">
            <v>-1721835.1758333331</v>
          </cell>
        </row>
        <row r="1481">
          <cell r="Q1481">
            <v>-96358.61</v>
          </cell>
          <cell r="S1481">
            <v>-92105.61</v>
          </cell>
          <cell r="U1481">
            <v>-90828.61</v>
          </cell>
          <cell r="V1481">
            <v>-90828.61</v>
          </cell>
          <cell r="W1481">
            <v>-90828.61</v>
          </cell>
          <cell r="Y1481">
            <v>-77696.61</v>
          </cell>
          <cell r="AA1481">
            <v>-77696.61</v>
          </cell>
          <cell r="AJ1481">
            <v>-147304.80166666667</v>
          </cell>
          <cell r="AN1481">
            <v>-123679.13500000005</v>
          </cell>
          <cell r="AR1481">
            <v>-102195.84541666666</v>
          </cell>
          <cell r="AV1481">
            <v>-84457.193333333329</v>
          </cell>
          <cell r="AZ1481">
            <v>-70434.401666666658</v>
          </cell>
        </row>
        <row r="1482">
          <cell r="Q1482">
            <v>0</v>
          </cell>
          <cell r="S1482">
            <v>0</v>
          </cell>
          <cell r="U1482">
            <v>0</v>
          </cell>
          <cell r="V1482">
            <v>0</v>
          </cell>
          <cell r="W1482">
            <v>0</v>
          </cell>
          <cell r="Y1482">
            <v>0</v>
          </cell>
          <cell r="AA1482">
            <v>0</v>
          </cell>
          <cell r="AJ1482">
            <v>0</v>
          </cell>
          <cell r="AN1482">
            <v>0</v>
          </cell>
          <cell r="AR1482">
            <v>0</v>
          </cell>
          <cell r="AV1482">
            <v>0</v>
          </cell>
          <cell r="AZ1482">
            <v>0</v>
          </cell>
        </row>
        <row r="1483">
          <cell r="Q1483">
            <v>-156915.16</v>
          </cell>
          <cell r="S1483">
            <v>-157071.22</v>
          </cell>
          <cell r="U1483">
            <v>-147703.67999999999</v>
          </cell>
          <cell r="V1483">
            <v>-147753.01</v>
          </cell>
          <cell r="W1483">
            <v>-148147.14000000001</v>
          </cell>
          <cell r="Y1483">
            <v>-148183.21</v>
          </cell>
          <cell r="AA1483">
            <v>-146145.63</v>
          </cell>
          <cell r="AJ1483">
            <v>-165375.01625000002</v>
          </cell>
          <cell r="AN1483">
            <v>-155593.65208333332</v>
          </cell>
          <cell r="AR1483">
            <v>-152024.71333333335</v>
          </cell>
          <cell r="AV1483">
            <v>-143251.48083333331</v>
          </cell>
          <cell r="AZ1483">
            <v>-92196.883333333317</v>
          </cell>
        </row>
        <row r="1484">
          <cell r="Q1484">
            <v>-493325.13</v>
          </cell>
          <cell r="S1484">
            <v>-446077.1</v>
          </cell>
          <cell r="U1484">
            <v>-406580.41</v>
          </cell>
          <cell r="V1484">
            <v>-404482.26</v>
          </cell>
          <cell r="W1484">
            <v>-448891.57</v>
          </cell>
          <cell r="Y1484">
            <v>-485771.23</v>
          </cell>
          <cell r="AA1484">
            <v>-530124.57999999996</v>
          </cell>
          <cell r="AJ1484">
            <v>-421708.8133333333</v>
          </cell>
          <cell r="AN1484">
            <v>-467797.61833333323</v>
          </cell>
          <cell r="AR1484">
            <v>-464473.02083333343</v>
          </cell>
          <cell r="AV1484">
            <v>-448426.25708333327</v>
          </cell>
          <cell r="AZ1484">
            <v>-325382.53875000001</v>
          </cell>
        </row>
        <row r="1485">
          <cell r="Q1485">
            <v>-9814381.7599999998</v>
          </cell>
          <cell r="S1485">
            <v>-9958249.6999999993</v>
          </cell>
          <cell r="U1485">
            <v>-10148679.85</v>
          </cell>
          <cell r="V1485">
            <v>-10183766.1</v>
          </cell>
          <cell r="W1485">
            <v>-10300305.710000001</v>
          </cell>
          <cell r="Y1485">
            <v>-10562930.16</v>
          </cell>
          <cell r="AA1485">
            <v>-10853505.689999999</v>
          </cell>
          <cell r="AJ1485">
            <v>-9877708.2725000009</v>
          </cell>
          <cell r="AN1485">
            <v>-10085280.320000002</v>
          </cell>
          <cell r="AR1485">
            <v>-10223412.430833332</v>
          </cell>
          <cell r="AV1485">
            <v>-10301385.624583334</v>
          </cell>
          <cell r="AZ1485">
            <v>-10211877.561666667</v>
          </cell>
        </row>
        <row r="1486">
          <cell r="Q1486">
            <v>-38407724.189999998</v>
          </cell>
          <cell r="S1486">
            <v>-37862453.899999999</v>
          </cell>
          <cell r="U1486">
            <v>-37217649.630000003</v>
          </cell>
          <cell r="V1486">
            <v>-36898152.020000003</v>
          </cell>
          <cell r="W1486">
            <v>-36897762.960000001</v>
          </cell>
          <cell r="Y1486">
            <v>-36494878.210000001</v>
          </cell>
          <cell r="AA1486">
            <v>-36252905.82</v>
          </cell>
          <cell r="AJ1486">
            <v>-39741337.699999996</v>
          </cell>
          <cell r="AN1486">
            <v>-39220873.08208333</v>
          </cell>
          <cell r="AR1486">
            <v>-38308646.715833329</v>
          </cell>
          <cell r="AV1486">
            <v>-36827052.832500003</v>
          </cell>
          <cell r="AZ1486">
            <v>-35008207.40208333</v>
          </cell>
        </row>
        <row r="1487">
          <cell r="Q1487">
            <v>-18424349.27</v>
          </cell>
          <cell r="S1487">
            <v>-18762662.010000002</v>
          </cell>
          <cell r="U1487">
            <v>-19548287.32</v>
          </cell>
          <cell r="V1487">
            <v>-20517183.539999999</v>
          </cell>
          <cell r="W1487">
            <v>-21527662.640000001</v>
          </cell>
          <cell r="Y1487">
            <v>-21971183.539999999</v>
          </cell>
          <cell r="AA1487">
            <v>-22555322.109999999</v>
          </cell>
          <cell r="AJ1487">
            <v>-16867196.293749999</v>
          </cell>
          <cell r="AN1487">
            <v>-18045655.948333334</v>
          </cell>
          <cell r="AR1487">
            <v>-19466867.16333333</v>
          </cell>
          <cell r="AV1487">
            <v>-20710784.743333332</v>
          </cell>
          <cell r="AZ1487">
            <v>-21235453.459166665</v>
          </cell>
        </row>
        <row r="1488">
          <cell r="Q1488">
            <v>0</v>
          </cell>
          <cell r="S1488">
            <v>0</v>
          </cell>
          <cell r="U1488">
            <v>0</v>
          </cell>
          <cell r="V1488">
            <v>0</v>
          </cell>
          <cell r="W1488">
            <v>0</v>
          </cell>
          <cell r="Y1488">
            <v>0</v>
          </cell>
          <cell r="AA1488">
            <v>0</v>
          </cell>
          <cell r="AJ1488">
            <v>-305849.84499999997</v>
          </cell>
          <cell r="AN1488">
            <v>0</v>
          </cell>
          <cell r="AR1488">
            <v>0</v>
          </cell>
          <cell r="AV1488">
            <v>0</v>
          </cell>
          <cell r="AZ1488">
            <v>0</v>
          </cell>
        </row>
        <row r="1489">
          <cell r="Q1489">
            <v>-20298892.399999999</v>
          </cell>
          <cell r="S1489">
            <v>-21179628.649999999</v>
          </cell>
          <cell r="U1489">
            <v>-22944967.27</v>
          </cell>
          <cell r="V1489">
            <v>-23365290.359999999</v>
          </cell>
          <cell r="W1489">
            <v>-23484038.18</v>
          </cell>
          <cell r="Y1489">
            <v>-24168660.719999999</v>
          </cell>
          <cell r="AA1489">
            <v>-24744281.829999998</v>
          </cell>
          <cell r="AJ1489">
            <v>-17200543.927499998</v>
          </cell>
          <cell r="AN1489">
            <v>-19244718.727500003</v>
          </cell>
          <cell r="AR1489">
            <v>-21366762.397916667</v>
          </cell>
          <cell r="AV1489">
            <v>-23150241.051666666</v>
          </cell>
          <cell r="AZ1489">
            <v>-24340624.892916668</v>
          </cell>
        </row>
        <row r="1490">
          <cell r="Q1490">
            <v>-3375333.02</v>
          </cell>
          <cell r="S1490">
            <v>-3375333.02</v>
          </cell>
          <cell r="U1490">
            <v>-3369236.18</v>
          </cell>
          <cell r="V1490">
            <v>-3374983.18</v>
          </cell>
          <cell r="W1490">
            <v>-3374983.18</v>
          </cell>
          <cell r="Y1490">
            <v>-3374983.18</v>
          </cell>
          <cell r="AA1490">
            <v>-3374983.18</v>
          </cell>
          <cell r="AJ1490">
            <v>-3375352.3079166673</v>
          </cell>
          <cell r="AN1490">
            <v>-3374259.14</v>
          </cell>
          <cell r="AR1490">
            <v>-3372436.5983333332</v>
          </cell>
          <cell r="AV1490">
            <v>-3374098.2300000004</v>
          </cell>
          <cell r="AZ1490">
            <v>-3374784.47</v>
          </cell>
        </row>
        <row r="1491">
          <cell r="Q1491">
            <v>-1561823.95</v>
          </cell>
          <cell r="S1491">
            <v>-1548865.95</v>
          </cell>
          <cell r="U1491">
            <v>-1653833.95</v>
          </cell>
          <cell r="V1491">
            <v>-1664735.95</v>
          </cell>
          <cell r="W1491">
            <v>-1647253.95</v>
          </cell>
          <cell r="Y1491">
            <v>-1628234.95</v>
          </cell>
          <cell r="AA1491">
            <v>-1632176.95</v>
          </cell>
          <cell r="AJ1491">
            <v>-1516607.0391666663</v>
          </cell>
          <cell r="AN1491">
            <v>-1550014.5624999998</v>
          </cell>
          <cell r="AR1491">
            <v>-1590715.1274999997</v>
          </cell>
          <cell r="AV1491">
            <v>-1608556.678333333</v>
          </cell>
          <cell r="AZ1491">
            <v>-1591925.0466666666</v>
          </cell>
        </row>
        <row r="1492">
          <cell r="Q1492">
            <v>-20968.5</v>
          </cell>
          <cell r="S1492">
            <v>-20968.5</v>
          </cell>
          <cell r="U1492">
            <v>-20968.5</v>
          </cell>
          <cell r="V1492">
            <v>-20968.5</v>
          </cell>
          <cell r="W1492">
            <v>-20968.5</v>
          </cell>
          <cell r="Y1492">
            <v>-20968.5</v>
          </cell>
          <cell r="AA1492">
            <v>-20968.5</v>
          </cell>
          <cell r="AJ1492">
            <v>-20941.8</v>
          </cell>
          <cell r="AN1492">
            <v>-21039.898333333331</v>
          </cell>
          <cell r="AR1492">
            <v>-21016.611666666668</v>
          </cell>
          <cell r="AV1492">
            <v>-20864.270833333332</v>
          </cell>
          <cell r="AZ1492">
            <v>-20030.4375</v>
          </cell>
        </row>
        <row r="1493">
          <cell r="Q1493">
            <v>-12063.15</v>
          </cell>
          <cell r="S1493">
            <v>-12063.15</v>
          </cell>
          <cell r="U1493">
            <v>-12063.15</v>
          </cell>
          <cell r="V1493">
            <v>-12063.15</v>
          </cell>
          <cell r="W1493">
            <v>-12063.15</v>
          </cell>
          <cell r="Y1493">
            <v>-12063.15</v>
          </cell>
          <cell r="AA1493">
            <v>-13547.57</v>
          </cell>
          <cell r="AJ1493">
            <v>-12063.149999999996</v>
          </cell>
          <cell r="AN1493">
            <v>-12063.149999999996</v>
          </cell>
          <cell r="AR1493">
            <v>-12063.149999999996</v>
          </cell>
          <cell r="AV1493">
            <v>-13065.6075</v>
          </cell>
          <cell r="AZ1493">
            <v>-18116.427500000002</v>
          </cell>
        </row>
        <row r="1494">
          <cell r="Q1494">
            <v>-338</v>
          </cell>
          <cell r="S1494">
            <v>-338</v>
          </cell>
          <cell r="U1494">
            <v>-338</v>
          </cell>
          <cell r="V1494">
            <v>-338</v>
          </cell>
          <cell r="W1494">
            <v>-338</v>
          </cell>
          <cell r="Y1494">
            <v>-338</v>
          </cell>
          <cell r="AA1494">
            <v>-338</v>
          </cell>
          <cell r="AJ1494">
            <v>-338</v>
          </cell>
          <cell r="AN1494">
            <v>-338</v>
          </cell>
          <cell r="AR1494">
            <v>-338</v>
          </cell>
          <cell r="AV1494">
            <v>-338</v>
          </cell>
          <cell r="AZ1494">
            <v>-338</v>
          </cell>
        </row>
        <row r="1495">
          <cell r="Q1495">
            <v>-156752.21</v>
          </cell>
          <cell r="S1495">
            <v>-137372.69</v>
          </cell>
          <cell r="U1495">
            <v>-53846.38</v>
          </cell>
          <cell r="V1495">
            <v>-47025.33</v>
          </cell>
          <cell r="W1495">
            <v>-52226.720000000001</v>
          </cell>
          <cell r="Y1495">
            <v>-70259.08</v>
          </cell>
          <cell r="AA1495">
            <v>-70263.960000000006</v>
          </cell>
          <cell r="AJ1495">
            <v>-138342.32416666663</v>
          </cell>
          <cell r="AN1495">
            <v>-132643.47874999998</v>
          </cell>
          <cell r="AR1495">
            <v>-111391.26749999997</v>
          </cell>
          <cell r="AV1495">
            <v>-93822.723750000005</v>
          </cell>
          <cell r="AZ1495">
            <v>-93356.091250000012</v>
          </cell>
        </row>
        <row r="1496">
          <cell r="Q1496">
            <v>0</v>
          </cell>
          <cell r="S1496">
            <v>0</v>
          </cell>
          <cell r="U1496">
            <v>0</v>
          </cell>
          <cell r="V1496">
            <v>0</v>
          </cell>
          <cell r="W1496">
            <v>0</v>
          </cell>
          <cell r="Y1496">
            <v>0</v>
          </cell>
          <cell r="AA1496">
            <v>0</v>
          </cell>
          <cell r="AJ1496">
            <v>-44443.38041666666</v>
          </cell>
          <cell r="AN1496">
            <v>-22158.974999999995</v>
          </cell>
          <cell r="AR1496">
            <v>-3667.188333333333</v>
          </cell>
          <cell r="AV1496">
            <v>0</v>
          </cell>
          <cell r="AZ1496">
            <v>0</v>
          </cell>
        </row>
        <row r="1497">
          <cell r="Q1497">
            <v>-5000</v>
          </cell>
          <cell r="S1497">
            <v>-5000</v>
          </cell>
          <cell r="U1497">
            <v>-5000</v>
          </cell>
          <cell r="V1497">
            <v>-5000</v>
          </cell>
          <cell r="W1497">
            <v>-5000</v>
          </cell>
          <cell r="Y1497">
            <v>-5000</v>
          </cell>
          <cell r="AA1497">
            <v>-5000</v>
          </cell>
          <cell r="AJ1497">
            <v>-5000</v>
          </cell>
          <cell r="AN1497">
            <v>-5000</v>
          </cell>
          <cell r="AR1497">
            <v>-5000</v>
          </cell>
          <cell r="AV1497">
            <v>-5000</v>
          </cell>
          <cell r="AZ1497">
            <v>-5000</v>
          </cell>
        </row>
        <row r="1498">
          <cell r="Q1498">
            <v>0</v>
          </cell>
          <cell r="S1498">
            <v>0</v>
          </cell>
          <cell r="U1498">
            <v>0</v>
          </cell>
          <cell r="V1498">
            <v>0</v>
          </cell>
          <cell r="W1498">
            <v>0</v>
          </cell>
          <cell r="Y1498">
            <v>0</v>
          </cell>
          <cell r="AA1498">
            <v>0</v>
          </cell>
          <cell r="AJ1498">
            <v>0</v>
          </cell>
          <cell r="AN1498">
            <v>0</v>
          </cell>
          <cell r="AR1498">
            <v>0</v>
          </cell>
          <cell r="AV1498">
            <v>0</v>
          </cell>
          <cell r="AZ1498">
            <v>0</v>
          </cell>
        </row>
        <row r="1499">
          <cell r="Q1499">
            <v>-1948000</v>
          </cell>
          <cell r="S1499">
            <v>-1948000</v>
          </cell>
          <cell r="U1499">
            <v>-1948000</v>
          </cell>
          <cell r="V1499">
            <v>-1948000</v>
          </cell>
          <cell r="W1499">
            <v>-1948000</v>
          </cell>
          <cell r="Y1499">
            <v>-275000</v>
          </cell>
          <cell r="AA1499">
            <v>0</v>
          </cell>
          <cell r="AJ1499">
            <v>-2078634.375</v>
          </cell>
          <cell r="AN1499">
            <v>-2053435.625</v>
          </cell>
          <cell r="AR1499">
            <v>-1805921.0416666667</v>
          </cell>
          <cell r="AV1499">
            <v>-1101000</v>
          </cell>
          <cell r="AZ1499">
            <v>-451666.66666666669</v>
          </cell>
        </row>
        <row r="1500">
          <cell r="Q1500">
            <v>-30851482.609999999</v>
          </cell>
          <cell r="S1500">
            <v>-34234965.18</v>
          </cell>
          <cell r="U1500">
            <v>-35299440</v>
          </cell>
          <cell r="V1500">
            <v>-34869554.359999999</v>
          </cell>
          <cell r="W1500">
            <v>-34852355.299999997</v>
          </cell>
          <cell r="Y1500">
            <v>-34607370.18</v>
          </cell>
          <cell r="AA1500">
            <v>-34675694.850000001</v>
          </cell>
          <cell r="AJ1500">
            <v>-32704944.824583333</v>
          </cell>
          <cell r="AN1500">
            <v>-32417860.783333335</v>
          </cell>
          <cell r="AR1500">
            <v>-33204812.603333339</v>
          </cell>
          <cell r="AV1500">
            <v>-34225881.300416671</v>
          </cell>
          <cell r="AZ1500">
            <v>-33834356.530416667</v>
          </cell>
        </row>
        <row r="1501">
          <cell r="Q1501">
            <v>-151595</v>
          </cell>
          <cell r="S1501">
            <v>-151595</v>
          </cell>
          <cell r="U1501">
            <v>-151595</v>
          </cell>
          <cell r="V1501">
            <v>-151595</v>
          </cell>
          <cell r="W1501">
            <v>-70275</v>
          </cell>
          <cell r="Y1501">
            <v>-70275</v>
          </cell>
          <cell r="AA1501">
            <v>-70275</v>
          </cell>
          <cell r="AJ1501">
            <v>-151595</v>
          </cell>
          <cell r="AN1501">
            <v>-151595</v>
          </cell>
          <cell r="AR1501">
            <v>-134653.33333333334</v>
          </cell>
          <cell r="AV1501">
            <v>-107546.66666666667</v>
          </cell>
          <cell r="AZ1501">
            <v>-80440</v>
          </cell>
        </row>
        <row r="1502">
          <cell r="Q1502">
            <v>-2776000</v>
          </cell>
          <cell r="S1502">
            <v>-2776000</v>
          </cell>
          <cell r="U1502">
            <v>-2776000</v>
          </cell>
          <cell r="V1502">
            <v>-2776000</v>
          </cell>
          <cell r="W1502">
            <v>-2776000</v>
          </cell>
          <cell r="Y1502">
            <v>-156765.63</v>
          </cell>
          <cell r="AA1502">
            <v>0</v>
          </cell>
          <cell r="AJ1502">
            <v>-919000</v>
          </cell>
          <cell r="AN1502">
            <v>-1844333.3333333333</v>
          </cell>
          <cell r="AR1502">
            <v>-2192262.3704166668</v>
          </cell>
          <cell r="AV1502">
            <v>-1529794.2716666665</v>
          </cell>
          <cell r="AZ1502">
            <v>-604460.93833333335</v>
          </cell>
        </row>
        <row r="1503">
          <cell r="Q1503">
            <v>0</v>
          </cell>
          <cell r="S1503">
            <v>0</v>
          </cell>
          <cell r="U1503">
            <v>0</v>
          </cell>
          <cell r="V1503">
            <v>0</v>
          </cell>
          <cell r="W1503">
            <v>0</v>
          </cell>
          <cell r="Y1503">
            <v>0</v>
          </cell>
          <cell r="AA1503">
            <v>0</v>
          </cell>
          <cell r="AJ1503">
            <v>0</v>
          </cell>
          <cell r="AN1503">
            <v>0</v>
          </cell>
          <cell r="AR1503">
            <v>0</v>
          </cell>
          <cell r="AV1503">
            <v>0</v>
          </cell>
          <cell r="AZ1503">
            <v>0</v>
          </cell>
        </row>
        <row r="1504">
          <cell r="Q1504">
            <v>-1656522.76</v>
          </cell>
          <cell r="S1504">
            <v>-1404536.98</v>
          </cell>
          <cell r="U1504">
            <v>-1252677.4099999999</v>
          </cell>
          <cell r="V1504">
            <v>-1403362.33</v>
          </cell>
          <cell r="W1504">
            <v>-1279150.8700000001</v>
          </cell>
          <cell r="Y1504">
            <v>-3974484.47</v>
          </cell>
          <cell r="AA1504">
            <v>-2795694.06</v>
          </cell>
          <cell r="AJ1504">
            <v>-1612519.05375</v>
          </cell>
          <cell r="AN1504">
            <v>-1638366.5549999999</v>
          </cell>
          <cell r="AR1504">
            <v>-1936568.9645833336</v>
          </cell>
          <cell r="AV1504">
            <v>-2179111.4529166664</v>
          </cell>
          <cell r="AZ1504">
            <v>-2206500.2745833336</v>
          </cell>
        </row>
        <row r="1505">
          <cell r="Q1505">
            <v>0</v>
          </cell>
          <cell r="S1505">
            <v>0</v>
          </cell>
          <cell r="U1505">
            <v>0</v>
          </cell>
          <cell r="V1505">
            <v>0</v>
          </cell>
          <cell r="W1505">
            <v>0</v>
          </cell>
          <cell r="Y1505">
            <v>0</v>
          </cell>
          <cell r="AA1505">
            <v>0</v>
          </cell>
          <cell r="AJ1505">
            <v>0</v>
          </cell>
          <cell r="AN1505">
            <v>0</v>
          </cell>
          <cell r="AR1505">
            <v>0</v>
          </cell>
          <cell r="AV1505">
            <v>0</v>
          </cell>
          <cell r="AZ1505">
            <v>0</v>
          </cell>
        </row>
        <row r="1506">
          <cell r="Q1506">
            <v>-6145815.3399999999</v>
          </cell>
          <cell r="S1506">
            <v>-6289315.6799999997</v>
          </cell>
          <cell r="U1506">
            <v>-6561471.5199999996</v>
          </cell>
          <cell r="V1506">
            <v>-6574889.0199999996</v>
          </cell>
          <cell r="W1506">
            <v>-6648068.5999999996</v>
          </cell>
          <cell r="Y1506">
            <v>-6709544.7199999997</v>
          </cell>
          <cell r="AA1506">
            <v>-6884927.0999999996</v>
          </cell>
          <cell r="AJ1506">
            <v>-5392785.3862499995</v>
          </cell>
          <cell r="AN1506">
            <v>-5843228.5945833325</v>
          </cell>
          <cell r="AR1506">
            <v>-6262244.5524999993</v>
          </cell>
          <cell r="AV1506">
            <v>-6594866.0787499994</v>
          </cell>
          <cell r="AZ1506">
            <v>-6807892.8975</v>
          </cell>
        </row>
        <row r="1507">
          <cell r="Q1507">
            <v>-1059385.5</v>
          </cell>
          <cell r="S1507">
            <v>-1035456.14</v>
          </cell>
          <cell r="U1507">
            <v>-984554.79</v>
          </cell>
          <cell r="V1507">
            <v>-963429.88</v>
          </cell>
          <cell r="W1507">
            <v>-1090066.8999999999</v>
          </cell>
          <cell r="Y1507">
            <v>-736117.3</v>
          </cell>
          <cell r="AA1507">
            <v>0</v>
          </cell>
          <cell r="AJ1507">
            <v>-946955.60625000007</v>
          </cell>
          <cell r="AN1507">
            <v>-1040569.4704166665</v>
          </cell>
          <cell r="AR1507">
            <v>-1032111.8816666667</v>
          </cell>
          <cell r="AV1507">
            <v>-736394.87416666653</v>
          </cell>
          <cell r="AZ1507">
            <v>-406474.14291666658</v>
          </cell>
        </row>
        <row r="1508">
          <cell r="Q1508">
            <v>0</v>
          </cell>
          <cell r="S1508">
            <v>0</v>
          </cell>
          <cell r="U1508">
            <v>0</v>
          </cell>
          <cell r="V1508">
            <v>0</v>
          </cell>
          <cell r="W1508">
            <v>0</v>
          </cell>
          <cell r="Y1508">
            <v>0</v>
          </cell>
          <cell r="AA1508">
            <v>0</v>
          </cell>
          <cell r="AJ1508">
            <v>0</v>
          </cell>
          <cell r="AN1508">
            <v>0</v>
          </cell>
          <cell r="AR1508">
            <v>0</v>
          </cell>
          <cell r="AV1508">
            <v>0</v>
          </cell>
          <cell r="AZ1508">
            <v>0</v>
          </cell>
        </row>
        <row r="1509">
          <cell r="Q1509">
            <v>0</v>
          </cell>
          <cell r="S1509">
            <v>0</v>
          </cell>
          <cell r="U1509">
            <v>0</v>
          </cell>
          <cell r="V1509">
            <v>0</v>
          </cell>
          <cell r="W1509">
            <v>0</v>
          </cell>
          <cell r="Y1509">
            <v>0</v>
          </cell>
          <cell r="AA1509">
            <v>0</v>
          </cell>
          <cell r="AJ1509">
            <v>0</v>
          </cell>
          <cell r="AN1509">
            <v>0</v>
          </cell>
          <cell r="AR1509">
            <v>0</v>
          </cell>
          <cell r="AV1509">
            <v>0</v>
          </cell>
          <cell r="AZ1509">
            <v>0</v>
          </cell>
        </row>
        <row r="1510">
          <cell r="Q1510">
            <v>0</v>
          </cell>
          <cell r="S1510">
            <v>0</v>
          </cell>
          <cell r="U1510">
            <v>0</v>
          </cell>
          <cell r="V1510">
            <v>0</v>
          </cell>
          <cell r="W1510">
            <v>0</v>
          </cell>
          <cell r="Y1510">
            <v>0</v>
          </cell>
          <cell r="AA1510">
            <v>0</v>
          </cell>
          <cell r="AJ1510">
            <v>-75863.583333333328</v>
          </cell>
          <cell r="AN1510">
            <v>-49476.25</v>
          </cell>
          <cell r="AR1510">
            <v>-23088.916666666668</v>
          </cell>
          <cell r="AV1510">
            <v>0</v>
          </cell>
          <cell r="AZ1510">
            <v>0</v>
          </cell>
        </row>
        <row r="1511">
          <cell r="AV1511">
            <v>0</v>
          </cell>
          <cell r="AZ1511">
            <v>-63847.289583333331</v>
          </cell>
        </row>
        <row r="1512">
          <cell r="AA1512">
            <v>0</v>
          </cell>
          <cell r="AJ1512">
            <v>0</v>
          </cell>
          <cell r="AN1512">
            <v>0</v>
          </cell>
          <cell r="AR1512">
            <v>0</v>
          </cell>
          <cell r="AV1512">
            <v>-84285.136666666673</v>
          </cell>
          <cell r="AZ1512">
            <v>-583319.07999999996</v>
          </cell>
        </row>
        <row r="1513">
          <cell r="Q1513">
            <v>0</v>
          </cell>
          <cell r="S1513">
            <v>0</v>
          </cell>
          <cell r="U1513">
            <v>0</v>
          </cell>
          <cell r="V1513">
            <v>0</v>
          </cell>
          <cell r="W1513">
            <v>0</v>
          </cell>
          <cell r="Y1513">
            <v>0</v>
          </cell>
          <cell r="AA1513">
            <v>0</v>
          </cell>
          <cell r="AJ1513">
            <v>0</v>
          </cell>
          <cell r="AN1513">
            <v>0</v>
          </cell>
          <cell r="AR1513">
            <v>0</v>
          </cell>
          <cell r="AV1513">
            <v>0</v>
          </cell>
          <cell r="AZ1513">
            <v>0</v>
          </cell>
        </row>
        <row r="1514">
          <cell r="AA1514">
            <v>0</v>
          </cell>
          <cell r="AJ1514">
            <v>0</v>
          </cell>
          <cell r="AN1514">
            <v>0</v>
          </cell>
          <cell r="AR1514">
            <v>0</v>
          </cell>
          <cell r="AV1514">
            <v>938.03750000000002</v>
          </cell>
          <cell r="AZ1514">
            <v>-2791.3299999999995</v>
          </cell>
        </row>
        <row r="1515">
          <cell r="Q1515">
            <v>0</v>
          </cell>
          <cell r="S1515">
            <v>0</v>
          </cell>
          <cell r="U1515">
            <v>0</v>
          </cell>
          <cell r="V1515">
            <v>0</v>
          </cell>
          <cell r="W1515">
            <v>0</v>
          </cell>
          <cell r="Y1515">
            <v>0</v>
          </cell>
          <cell r="AA1515">
            <v>0</v>
          </cell>
          <cell r="AJ1515">
            <v>0</v>
          </cell>
          <cell r="AN1515">
            <v>0</v>
          </cell>
          <cell r="AR1515">
            <v>0</v>
          </cell>
          <cell r="AV1515">
            <v>0</v>
          </cell>
          <cell r="AZ1515">
            <v>0</v>
          </cell>
        </row>
        <row r="1516">
          <cell r="Q1516">
            <v>0</v>
          </cell>
          <cell r="S1516">
            <v>0</v>
          </cell>
          <cell r="U1516">
            <v>0</v>
          </cell>
          <cell r="V1516">
            <v>0</v>
          </cell>
          <cell r="W1516">
            <v>-395600</v>
          </cell>
          <cell r="Y1516">
            <v>-527400</v>
          </cell>
          <cell r="AA1516">
            <v>-671583</v>
          </cell>
          <cell r="AJ1516">
            <v>0.25</v>
          </cell>
          <cell r="AN1516">
            <v>0</v>
          </cell>
          <cell r="AR1516">
            <v>-93400</v>
          </cell>
          <cell r="AV1516">
            <v>-316849.875</v>
          </cell>
          <cell r="AZ1516">
            <v>-674272.625</v>
          </cell>
        </row>
        <row r="1517">
          <cell r="Q1517">
            <v>-11112</v>
          </cell>
          <cell r="S1517">
            <v>-16668</v>
          </cell>
          <cell r="U1517">
            <v>-22224</v>
          </cell>
          <cell r="V1517">
            <v>-25002</v>
          </cell>
          <cell r="W1517">
            <v>-32761</v>
          </cell>
          <cell r="Y1517">
            <v>-41651</v>
          </cell>
          <cell r="AA1517">
            <v>-50541</v>
          </cell>
          <cell r="AJ1517">
            <v>-1852</v>
          </cell>
          <cell r="AN1517">
            <v>-7408</v>
          </cell>
          <cell r="AR1517">
            <v>-17983.541666666668</v>
          </cell>
          <cell r="AV1517">
            <v>-32978.541666666664</v>
          </cell>
          <cell r="AZ1517">
            <v>-50196.208333333336</v>
          </cell>
        </row>
        <row r="1518">
          <cell r="Q1518">
            <v>0</v>
          </cell>
          <cell r="S1518">
            <v>0</v>
          </cell>
          <cell r="U1518">
            <v>0</v>
          </cell>
          <cell r="V1518">
            <v>0</v>
          </cell>
          <cell r="W1518">
            <v>0</v>
          </cell>
          <cell r="Y1518">
            <v>0</v>
          </cell>
          <cell r="AA1518">
            <v>0</v>
          </cell>
          <cell r="AJ1518">
            <v>-395.09833333333336</v>
          </cell>
          <cell r="AN1518">
            <v>-395.09833333333336</v>
          </cell>
          <cell r="AR1518">
            <v>-395.09833333333336</v>
          </cell>
          <cell r="AV1518">
            <v>-2724.1916666666666</v>
          </cell>
          <cell r="AZ1518">
            <v>-2724.1916666666666</v>
          </cell>
        </row>
        <row r="1519">
          <cell r="U1519">
            <v>0</v>
          </cell>
          <cell r="V1519">
            <v>0</v>
          </cell>
          <cell r="W1519">
            <v>0</v>
          </cell>
          <cell r="Y1519">
            <v>0</v>
          </cell>
          <cell r="AA1519">
            <v>0</v>
          </cell>
          <cell r="AJ1519">
            <v>0</v>
          </cell>
          <cell r="AN1519">
            <v>0</v>
          </cell>
          <cell r="AR1519">
            <v>0</v>
          </cell>
          <cell r="AV1519">
            <v>0</v>
          </cell>
          <cell r="AZ1519">
            <v>0</v>
          </cell>
        </row>
        <row r="1520">
          <cell r="Q1520">
            <v>-150622.04</v>
          </cell>
          <cell r="S1520">
            <v>-148330.38</v>
          </cell>
          <cell r="U1520">
            <v>-146038.72</v>
          </cell>
          <cell r="V1520">
            <v>-144892.89000000001</v>
          </cell>
          <cell r="W1520">
            <v>-143747.06</v>
          </cell>
          <cell r="Y1520">
            <v>-141455.4</v>
          </cell>
          <cell r="AA1520">
            <v>-139163.74</v>
          </cell>
          <cell r="AJ1520">
            <v>-157497.02000000002</v>
          </cell>
          <cell r="AN1520">
            <v>-152913.69999999998</v>
          </cell>
          <cell r="AR1520">
            <v>-148330.38</v>
          </cell>
          <cell r="AV1520">
            <v>-143747.06</v>
          </cell>
          <cell r="AZ1520">
            <v>-139163.74000000002</v>
          </cell>
        </row>
        <row r="1521">
          <cell r="Q1521">
            <v>-7404933.4699999997</v>
          </cell>
          <cell r="S1521">
            <v>-7217466.8099999996</v>
          </cell>
          <cell r="U1521">
            <v>-7030000.1500000004</v>
          </cell>
          <cell r="V1521">
            <v>-6936266.8200000003</v>
          </cell>
          <cell r="W1521">
            <v>-6842533.4900000002</v>
          </cell>
          <cell r="Y1521">
            <v>-6655066.8300000001</v>
          </cell>
          <cell r="AA1521">
            <v>-6467600.1699999999</v>
          </cell>
          <cell r="AJ1521">
            <v>-7967333.4499999993</v>
          </cell>
          <cell r="AN1521">
            <v>-7592400.1299999999</v>
          </cell>
          <cell r="AR1521">
            <v>-7217466.8099999996</v>
          </cell>
          <cell r="AV1521">
            <v>-6842533.4899999993</v>
          </cell>
          <cell r="AZ1521">
            <v>-6467600.1700000009</v>
          </cell>
        </row>
        <row r="1522">
          <cell r="Q1522">
            <v>-2571574.2599999998</v>
          </cell>
          <cell r="S1522">
            <v>-2478062.48</v>
          </cell>
          <cell r="U1522">
            <v>-2384550.7000000002</v>
          </cell>
          <cell r="V1522">
            <v>-2337794.81</v>
          </cell>
          <cell r="W1522">
            <v>-2291038.92</v>
          </cell>
          <cell r="Y1522">
            <v>-2197527.14</v>
          </cell>
          <cell r="AA1522">
            <v>-2104015.36</v>
          </cell>
          <cell r="AJ1522">
            <v>-2852109.5999999996</v>
          </cell>
          <cell r="AN1522">
            <v>-2665086.04</v>
          </cell>
          <cell r="AR1522">
            <v>-2478062.48</v>
          </cell>
          <cell r="AV1522">
            <v>-2291038.92</v>
          </cell>
          <cell r="AZ1522">
            <v>-2104015.3600000003</v>
          </cell>
        </row>
        <row r="1523">
          <cell r="Q1523">
            <v>0</v>
          </cell>
          <cell r="S1523">
            <v>-5984536.9500000002</v>
          </cell>
          <cell r="U1523">
            <v>-5984536.9500000002</v>
          </cell>
          <cell r="V1523">
            <v>-5984536.9500000002</v>
          </cell>
          <cell r="W1523">
            <v>-4308944.53</v>
          </cell>
          <cell r="Y1523">
            <v>0</v>
          </cell>
          <cell r="AA1523">
            <v>0</v>
          </cell>
          <cell r="AJ1523">
            <v>-5071020.9075000007</v>
          </cell>
          <cell r="AN1523">
            <v>-3851349.8212500005</v>
          </cell>
          <cell r="AR1523">
            <v>-2728786.6358333332</v>
          </cell>
          <cell r="AV1523">
            <v>-2728786.6358333332</v>
          </cell>
          <cell r="AZ1523">
            <v>-2433229.7033333331</v>
          </cell>
        </row>
        <row r="1524">
          <cell r="Q1524">
            <v>-8124679.9900000002</v>
          </cell>
          <cell r="S1524">
            <v>0</v>
          </cell>
          <cell r="U1524">
            <v>0</v>
          </cell>
          <cell r="V1524">
            <v>0</v>
          </cell>
          <cell r="W1524">
            <v>0</v>
          </cell>
          <cell r="Y1524">
            <v>0</v>
          </cell>
          <cell r="AA1524">
            <v>0</v>
          </cell>
          <cell r="AJ1524">
            <v>-4446683.2025000015</v>
          </cell>
          <cell r="AN1524">
            <v>-3756188.5754166674</v>
          </cell>
          <cell r="AR1524">
            <v>-2621156.1204166668</v>
          </cell>
          <cell r="AV1524">
            <v>-1015584.9987499999</v>
          </cell>
          <cell r="AZ1524">
            <v>0</v>
          </cell>
        </row>
        <row r="1525">
          <cell r="Q1525">
            <v>-21742.99</v>
          </cell>
          <cell r="S1525">
            <v>-32174.6</v>
          </cell>
          <cell r="U1525">
            <v>-104127.54</v>
          </cell>
          <cell r="V1525">
            <v>-252935.03</v>
          </cell>
          <cell r="W1525">
            <v>-261544.25</v>
          </cell>
          <cell r="Y1525">
            <v>-261544.25</v>
          </cell>
          <cell r="AA1525">
            <v>-17909.689999999999</v>
          </cell>
          <cell r="AJ1525">
            <v>-126423.34791666665</v>
          </cell>
          <cell r="AN1525">
            <v>-122157.96208333335</v>
          </cell>
          <cell r="AR1525">
            <v>-128779.52666666666</v>
          </cell>
          <cell r="AV1525">
            <v>-142073.81041666665</v>
          </cell>
          <cell r="AZ1525">
            <v>-218217.9725</v>
          </cell>
        </row>
        <row r="1526">
          <cell r="Q1526">
            <v>-454094.6</v>
          </cell>
          <cell r="S1526">
            <v>-423821.64</v>
          </cell>
          <cell r="U1526">
            <v>-393548.68</v>
          </cell>
          <cell r="V1526">
            <v>-378412.2</v>
          </cell>
          <cell r="W1526">
            <v>-363275.72</v>
          </cell>
          <cell r="Y1526">
            <v>-333002.76</v>
          </cell>
          <cell r="AA1526">
            <v>-302729.8</v>
          </cell>
          <cell r="AJ1526">
            <v>-544913.48</v>
          </cell>
          <cell r="AN1526">
            <v>-484367.56</v>
          </cell>
          <cell r="AR1526">
            <v>-423821.64000000007</v>
          </cell>
          <cell r="AV1526">
            <v>-363275.72</v>
          </cell>
          <cell r="AZ1526">
            <v>-302729.79999999993</v>
          </cell>
        </row>
        <row r="1527">
          <cell r="Q1527">
            <v>-526317.36</v>
          </cell>
          <cell r="S1527">
            <v>-1592852.4</v>
          </cell>
          <cell r="U1527">
            <v>-1719931.68</v>
          </cell>
          <cell r="V1527">
            <v>-2229050.9</v>
          </cell>
          <cell r="W1527">
            <v>-2208786.7999999998</v>
          </cell>
          <cell r="Y1527">
            <v>-2168258.6</v>
          </cell>
          <cell r="AA1527">
            <v>-2127730.4</v>
          </cell>
          <cell r="AJ1527">
            <v>-172412.87916666668</v>
          </cell>
          <cell r="AN1527">
            <v>-603841.73583333322</v>
          </cell>
          <cell r="AR1527">
            <v>-1298038.7070833331</v>
          </cell>
          <cell r="AV1527">
            <v>-1854876.9516666669</v>
          </cell>
          <cell r="AZ1527">
            <v>-2105672.7616666663</v>
          </cell>
        </row>
        <row r="1528">
          <cell r="AV1528">
            <v>-3002.7983333333336</v>
          </cell>
          <cell r="AZ1528">
            <v>-6005.5966666666673</v>
          </cell>
        </row>
        <row r="1529">
          <cell r="Q1529">
            <v>-4619653</v>
          </cell>
          <cell r="S1529">
            <v>-4327987</v>
          </cell>
          <cell r="U1529">
            <v>-4036321</v>
          </cell>
          <cell r="V1529">
            <v>-3890488</v>
          </cell>
          <cell r="W1529">
            <v>-3744655</v>
          </cell>
          <cell r="Y1529">
            <v>-3452989</v>
          </cell>
          <cell r="AA1529">
            <v>-3161323</v>
          </cell>
          <cell r="AJ1529">
            <v>-5494651</v>
          </cell>
          <cell r="AN1529">
            <v>-4911319</v>
          </cell>
          <cell r="AR1529">
            <v>-4327987</v>
          </cell>
          <cell r="AV1529">
            <v>-3744655</v>
          </cell>
          <cell r="AZ1529">
            <v>-3161323</v>
          </cell>
        </row>
        <row r="1530">
          <cell r="Q1530">
            <v>0</v>
          </cell>
          <cell r="S1530">
            <v>0</v>
          </cell>
          <cell r="U1530">
            <v>0</v>
          </cell>
          <cell r="V1530">
            <v>0</v>
          </cell>
          <cell r="W1530">
            <v>0</v>
          </cell>
          <cell r="Y1530">
            <v>0</v>
          </cell>
          <cell r="AA1530">
            <v>0</v>
          </cell>
          <cell r="AJ1530">
            <v>0</v>
          </cell>
          <cell r="AN1530">
            <v>0</v>
          </cell>
          <cell r="AR1530">
            <v>0</v>
          </cell>
          <cell r="AV1530">
            <v>0</v>
          </cell>
          <cell r="AZ1530">
            <v>0</v>
          </cell>
        </row>
        <row r="1531">
          <cell r="Q1531">
            <v>0</v>
          </cell>
          <cell r="S1531">
            <v>0</v>
          </cell>
          <cell r="U1531">
            <v>0</v>
          </cell>
          <cell r="V1531">
            <v>0</v>
          </cell>
          <cell r="W1531">
            <v>0</v>
          </cell>
          <cell r="Y1531">
            <v>-3393.04</v>
          </cell>
          <cell r="AA1531">
            <v>0</v>
          </cell>
          <cell r="AJ1531">
            <v>-17127.990833333333</v>
          </cell>
          <cell r="AN1531">
            <v>-17124.865833333333</v>
          </cell>
          <cell r="AR1531">
            <v>-17210.697499999998</v>
          </cell>
          <cell r="AV1531">
            <v>-18043.30916666667</v>
          </cell>
          <cell r="AZ1531">
            <v>-18043.30916666667</v>
          </cell>
        </row>
        <row r="1532">
          <cell r="AR1532">
            <v>0</v>
          </cell>
          <cell r="AV1532">
            <v>-71410.951249999998</v>
          </cell>
          <cell r="AZ1532">
            <v>-288593.2408333334</v>
          </cell>
        </row>
        <row r="1533">
          <cell r="Q1533">
            <v>0</v>
          </cell>
          <cell r="S1533">
            <v>0</v>
          </cell>
          <cell r="U1533">
            <v>0</v>
          </cell>
          <cell r="V1533">
            <v>0</v>
          </cell>
          <cell r="W1533">
            <v>-248.9</v>
          </cell>
          <cell r="Y1533">
            <v>-248.9</v>
          </cell>
          <cell r="AA1533">
            <v>0</v>
          </cell>
          <cell r="AJ1533">
            <v>0</v>
          </cell>
          <cell r="AN1533">
            <v>0</v>
          </cell>
          <cell r="AR1533">
            <v>-51.854166666666664</v>
          </cell>
          <cell r="AV1533">
            <v>-82.966666666666669</v>
          </cell>
          <cell r="AZ1533">
            <v>-122.21916666666668</v>
          </cell>
        </row>
        <row r="1534">
          <cell r="Q1534">
            <v>0</v>
          </cell>
          <cell r="S1534">
            <v>0</v>
          </cell>
          <cell r="U1534">
            <v>0</v>
          </cell>
          <cell r="V1534">
            <v>0</v>
          </cell>
          <cell r="W1534">
            <v>0</v>
          </cell>
          <cell r="Y1534">
            <v>0</v>
          </cell>
          <cell r="AA1534">
            <v>0</v>
          </cell>
          <cell r="AJ1534">
            <v>0</v>
          </cell>
          <cell r="AN1534">
            <v>0</v>
          </cell>
          <cell r="AR1534">
            <v>0</v>
          </cell>
          <cell r="AV1534">
            <v>0</v>
          </cell>
          <cell r="AZ1534">
            <v>0</v>
          </cell>
        </row>
        <row r="1535">
          <cell r="Q1535">
            <v>0</v>
          </cell>
          <cell r="S1535">
            <v>0</v>
          </cell>
          <cell r="U1535">
            <v>0</v>
          </cell>
          <cell r="V1535">
            <v>0</v>
          </cell>
          <cell r="W1535">
            <v>0</v>
          </cell>
          <cell r="Y1535">
            <v>0</v>
          </cell>
          <cell r="AA1535">
            <v>0</v>
          </cell>
          <cell r="AJ1535">
            <v>0</v>
          </cell>
          <cell r="AN1535">
            <v>0</v>
          </cell>
          <cell r="AR1535">
            <v>0</v>
          </cell>
          <cell r="AV1535">
            <v>0</v>
          </cell>
          <cell r="AZ1535">
            <v>0</v>
          </cell>
        </row>
        <row r="1536">
          <cell r="Q1536">
            <v>-4923783.32</v>
          </cell>
          <cell r="S1536">
            <v>-9484838.9299999997</v>
          </cell>
          <cell r="U1536">
            <v>-12917162.029999999</v>
          </cell>
          <cell r="V1536">
            <v>-14476793.810000001</v>
          </cell>
          <cell r="W1536">
            <v>-5845923.2699999996</v>
          </cell>
          <cell r="Y1536">
            <v>-5113690.21</v>
          </cell>
          <cell r="AA1536">
            <v>-3995554.2</v>
          </cell>
          <cell r="AJ1536">
            <v>-6259406.5566666657</v>
          </cell>
          <cell r="AN1536">
            <v>-4580676.8516666666</v>
          </cell>
          <cell r="AR1536">
            <v>-7227685.1212500008</v>
          </cell>
          <cell r="AV1536">
            <v>-7098980.3970833346</v>
          </cell>
          <cell r="AZ1536">
            <v>-4699578.2058333335</v>
          </cell>
        </row>
        <row r="1537">
          <cell r="Q1537">
            <v>-174.29</v>
          </cell>
          <cell r="S1537">
            <v>-174.29</v>
          </cell>
          <cell r="U1537">
            <v>-174.29</v>
          </cell>
          <cell r="V1537">
            <v>-174.29</v>
          </cell>
          <cell r="W1537">
            <v>0</v>
          </cell>
          <cell r="Y1537">
            <v>0</v>
          </cell>
          <cell r="AA1537">
            <v>0</v>
          </cell>
          <cell r="AJ1537">
            <v>-1228.2070833333337</v>
          </cell>
          <cell r="AN1537">
            <v>-419.66374999999999</v>
          </cell>
          <cell r="AR1537">
            <v>-130.7175</v>
          </cell>
          <cell r="AV1537">
            <v>-79.882916666666659</v>
          </cell>
          <cell r="AZ1537">
            <v>-21.786249999999999</v>
          </cell>
        </row>
        <row r="1538">
          <cell r="Q1538">
            <v>0</v>
          </cell>
          <cell r="S1538">
            <v>0</v>
          </cell>
          <cell r="U1538">
            <v>0</v>
          </cell>
          <cell r="V1538">
            <v>0</v>
          </cell>
          <cell r="W1538">
            <v>0</v>
          </cell>
          <cell r="Y1538">
            <v>0</v>
          </cell>
          <cell r="AA1538">
            <v>0</v>
          </cell>
          <cell r="AJ1538">
            <v>0</v>
          </cell>
          <cell r="AN1538">
            <v>0</v>
          </cell>
          <cell r="AR1538">
            <v>0</v>
          </cell>
          <cell r="AV1538">
            <v>0</v>
          </cell>
          <cell r="AZ1538">
            <v>0</v>
          </cell>
        </row>
        <row r="1539">
          <cell r="Q1539">
            <v>-2514.42</v>
          </cell>
          <cell r="S1539">
            <v>-2514.42</v>
          </cell>
          <cell r="U1539">
            <v>-2514.42</v>
          </cell>
          <cell r="V1539">
            <v>-2514.42</v>
          </cell>
          <cell r="W1539">
            <v>0</v>
          </cell>
          <cell r="Y1539">
            <v>0</v>
          </cell>
          <cell r="AA1539">
            <v>-2756.61</v>
          </cell>
          <cell r="AJ1539">
            <v>-1833.9841666666664</v>
          </cell>
          <cell r="AN1539">
            <v>-1710.2212500000003</v>
          </cell>
          <cell r="AR1539">
            <v>-1676.28</v>
          </cell>
          <cell r="AV1539">
            <v>-1726.7362499999999</v>
          </cell>
          <cell r="AZ1539">
            <v>-1807.4662500000002</v>
          </cell>
        </row>
        <row r="1540">
          <cell r="Q1540">
            <v>-9569652</v>
          </cell>
          <cell r="S1540">
            <v>-9569652</v>
          </cell>
          <cell r="U1540">
            <v>-9474576</v>
          </cell>
          <cell r="V1540">
            <v>-9474576</v>
          </cell>
          <cell r="W1540">
            <v>-9346571</v>
          </cell>
          <cell r="Y1540">
            <v>-9346571</v>
          </cell>
          <cell r="AA1540">
            <v>-9180611</v>
          </cell>
          <cell r="AJ1540">
            <v>-1914838.375</v>
          </cell>
          <cell r="AN1540">
            <v>-4524461.375</v>
          </cell>
          <cell r="AR1540">
            <v>-7123704.583333333</v>
          </cell>
          <cell r="AV1540">
            <v>-9370496.458333334</v>
          </cell>
          <cell r="AZ1540">
            <v>-9186160.625</v>
          </cell>
        </row>
        <row r="1541">
          <cell r="Q1541">
            <v>-158750</v>
          </cell>
          <cell r="S1541">
            <v>0</v>
          </cell>
          <cell r="U1541">
            <v>0</v>
          </cell>
          <cell r="V1541">
            <v>0</v>
          </cell>
          <cell r="W1541">
            <v>0</v>
          </cell>
          <cell r="Y1541">
            <v>0</v>
          </cell>
          <cell r="AA1541">
            <v>0</v>
          </cell>
          <cell r="AJ1541">
            <v>-112447.91666666667</v>
          </cell>
          <cell r="AN1541">
            <v>-119062.5</v>
          </cell>
          <cell r="AR1541">
            <v>-59531.25</v>
          </cell>
          <cell r="AV1541">
            <v>-6614.583333333333</v>
          </cell>
          <cell r="AZ1541">
            <v>0</v>
          </cell>
        </row>
        <row r="1542">
          <cell r="Q1542">
            <v>0</v>
          </cell>
          <cell r="S1542">
            <v>0</v>
          </cell>
          <cell r="U1542">
            <v>0</v>
          </cell>
          <cell r="V1542">
            <v>0</v>
          </cell>
          <cell r="W1542">
            <v>0</v>
          </cell>
          <cell r="Y1542">
            <v>0</v>
          </cell>
          <cell r="AA1542">
            <v>0</v>
          </cell>
          <cell r="AJ1542">
            <v>-1608.34</v>
          </cell>
          <cell r="AN1542">
            <v>0</v>
          </cell>
          <cell r="AR1542">
            <v>0</v>
          </cell>
          <cell r="AV1542">
            <v>0</v>
          </cell>
          <cell r="AZ1542">
            <v>0</v>
          </cell>
        </row>
        <row r="1543">
          <cell r="Q1543">
            <v>-610736.85</v>
          </cell>
          <cell r="S1543">
            <v>-679132.36</v>
          </cell>
          <cell r="U1543">
            <v>-679132.36</v>
          </cell>
          <cell r="V1543">
            <v>-679132.36</v>
          </cell>
          <cell r="W1543">
            <v>-679132.36</v>
          </cell>
          <cell r="Y1543">
            <v>-679132.36</v>
          </cell>
          <cell r="AA1543">
            <v>-679132.36</v>
          </cell>
          <cell r="AJ1543">
            <v>-56757.506249999999</v>
          </cell>
          <cell r="AN1543">
            <v>-280285.14666666667</v>
          </cell>
          <cell r="AR1543">
            <v>-506662.60000000003</v>
          </cell>
          <cell r="AV1543">
            <v>-739144.95125000004</v>
          </cell>
          <cell r="AZ1543">
            <v>-949902.68416666694</v>
          </cell>
        </row>
        <row r="1544">
          <cell r="Q1544">
            <v>-219193.89</v>
          </cell>
          <cell r="S1544">
            <v>-241992.39</v>
          </cell>
          <cell r="U1544">
            <v>-241992.39</v>
          </cell>
          <cell r="V1544">
            <v>-241992.39</v>
          </cell>
          <cell r="W1544">
            <v>-241992.39</v>
          </cell>
          <cell r="Y1544">
            <v>-241992.39</v>
          </cell>
          <cell r="AA1544">
            <v>-241992.39</v>
          </cell>
          <cell r="AJ1544">
            <v>-22172.282083333335</v>
          </cell>
          <cell r="AN1544">
            <v>-101886.47458333334</v>
          </cell>
          <cell r="AR1544">
            <v>-182550.60458333336</v>
          </cell>
          <cell r="AV1544">
            <v>-261996.58750000005</v>
          </cell>
          <cell r="AZ1544">
            <v>-332249.16500000004</v>
          </cell>
        </row>
        <row r="1545">
          <cell r="S1545">
            <v>-23907955</v>
          </cell>
          <cell r="W1545">
            <v>0</v>
          </cell>
          <cell r="Y1545">
            <v>0</v>
          </cell>
          <cell r="AA1545">
            <v>0</v>
          </cell>
          <cell r="AJ1545">
            <v>0</v>
          </cell>
          <cell r="AN1545">
            <v>-3990315.4733333332</v>
          </cell>
          <cell r="AR1545">
            <v>-3990315.4733333332</v>
          </cell>
          <cell r="AV1545">
            <v>-3990315.4733333332</v>
          </cell>
          <cell r="AZ1545">
            <v>0</v>
          </cell>
        </row>
        <row r="1546">
          <cell r="Q1546">
            <v>610736.85</v>
          </cell>
          <cell r="S1546">
            <v>679132.36</v>
          </cell>
          <cell r="U1546">
            <v>679132.36</v>
          </cell>
          <cell r="V1546">
            <v>679132.36</v>
          </cell>
          <cell r="W1546">
            <v>679132.36</v>
          </cell>
          <cell r="Y1546">
            <v>679132.36</v>
          </cell>
          <cell r="AA1546">
            <v>679132.36</v>
          </cell>
          <cell r="AJ1546">
            <v>56757.506249999999</v>
          </cell>
          <cell r="AN1546">
            <v>280285.14666666667</v>
          </cell>
          <cell r="AR1546">
            <v>506662.60000000003</v>
          </cell>
          <cell r="AV1546">
            <v>739144.95125000004</v>
          </cell>
          <cell r="AZ1546">
            <v>949902.68416666694</v>
          </cell>
        </row>
        <row r="1547">
          <cell r="Q1547">
            <v>219193.89</v>
          </cell>
          <cell r="S1547">
            <v>241992.39</v>
          </cell>
          <cell r="U1547">
            <v>241992.39</v>
          </cell>
          <cell r="V1547">
            <v>241992.39</v>
          </cell>
          <cell r="W1547">
            <v>241992.39</v>
          </cell>
          <cell r="Y1547">
            <v>241992.39</v>
          </cell>
          <cell r="AA1547">
            <v>241992.39</v>
          </cell>
          <cell r="AJ1547">
            <v>22172.282083333335</v>
          </cell>
          <cell r="AN1547">
            <v>101886.47458333334</v>
          </cell>
          <cell r="AR1547">
            <v>182550.60458333336</v>
          </cell>
          <cell r="AV1547">
            <v>261996.58750000005</v>
          </cell>
          <cell r="AZ1547">
            <v>332249.16500000004</v>
          </cell>
        </row>
        <row r="1548">
          <cell r="Q1548">
            <v>-3529527.68</v>
          </cell>
          <cell r="S1548">
            <v>-3529527.68</v>
          </cell>
          <cell r="U1548">
            <v>-3529527.68</v>
          </cell>
          <cell r="V1548">
            <v>-3529527.68</v>
          </cell>
          <cell r="W1548">
            <v>-3529527.68</v>
          </cell>
          <cell r="Y1548">
            <v>-3529527.68</v>
          </cell>
          <cell r="AA1548">
            <v>-3529527.68</v>
          </cell>
          <cell r="AJ1548">
            <v>-764729.51666666672</v>
          </cell>
          <cell r="AN1548">
            <v>-1941238.7433333334</v>
          </cell>
          <cell r="AR1548">
            <v>-3117747.9700000007</v>
          </cell>
          <cell r="AV1548">
            <v>-3529527.68</v>
          </cell>
          <cell r="AZ1548">
            <v>-3382464.0266666673</v>
          </cell>
        </row>
        <row r="1549">
          <cell r="Q1549">
            <v>0</v>
          </cell>
          <cell r="S1549">
            <v>0</v>
          </cell>
          <cell r="U1549">
            <v>0</v>
          </cell>
          <cell r="V1549">
            <v>0</v>
          </cell>
          <cell r="W1549">
            <v>0</v>
          </cell>
          <cell r="Y1549">
            <v>0</v>
          </cell>
          <cell r="AA1549">
            <v>0</v>
          </cell>
          <cell r="AJ1549">
            <v>0</v>
          </cell>
          <cell r="AN1549">
            <v>0</v>
          </cell>
          <cell r="AR1549">
            <v>0</v>
          </cell>
          <cell r="AV1549">
            <v>0</v>
          </cell>
          <cell r="AZ1549">
            <v>0</v>
          </cell>
        </row>
        <row r="1550">
          <cell r="Q1550">
            <v>-73864542</v>
          </cell>
          <cell r="S1550">
            <v>-73864542</v>
          </cell>
          <cell r="U1550">
            <v>-73078749</v>
          </cell>
          <cell r="V1550">
            <v>-73078749</v>
          </cell>
          <cell r="W1550">
            <v>-71870994</v>
          </cell>
          <cell r="Y1550">
            <v>-71870994</v>
          </cell>
          <cell r="AA1550">
            <v>-71352663</v>
          </cell>
          <cell r="AJ1550">
            <v>-3077689.25</v>
          </cell>
          <cell r="AN1550">
            <v>-27600979.125</v>
          </cell>
          <cell r="AR1550">
            <v>-51708946.5</v>
          </cell>
          <cell r="AV1550">
            <v>-72380202.541666672</v>
          </cell>
          <cell r="AZ1550">
            <v>-71021880.25</v>
          </cell>
        </row>
        <row r="1551">
          <cell r="Q1551">
            <v>0</v>
          </cell>
          <cell r="S1551">
            <v>0</v>
          </cell>
          <cell r="U1551">
            <v>0</v>
          </cell>
          <cell r="V1551">
            <v>0</v>
          </cell>
          <cell r="W1551">
            <v>0</v>
          </cell>
          <cell r="Y1551">
            <v>0</v>
          </cell>
          <cell r="AA1551">
            <v>0</v>
          </cell>
          <cell r="AJ1551">
            <v>0</v>
          </cell>
          <cell r="AN1551">
            <v>0</v>
          </cell>
          <cell r="AR1551">
            <v>0</v>
          </cell>
          <cell r="AV1551">
            <v>0</v>
          </cell>
          <cell r="AZ1551">
            <v>0</v>
          </cell>
        </row>
        <row r="1552">
          <cell r="Q1552">
            <v>-712862</v>
          </cell>
          <cell r="S1552">
            <v>-2384440</v>
          </cell>
          <cell r="U1552">
            <v>-4054359</v>
          </cell>
          <cell r="V1552">
            <v>-4885903</v>
          </cell>
          <cell r="W1552">
            <v>-5717695</v>
          </cell>
          <cell r="Y1552">
            <v>-7378596</v>
          </cell>
          <cell r="AA1552">
            <v>-9034605</v>
          </cell>
          <cell r="AJ1552">
            <v>-29702.583333333332</v>
          </cell>
          <cell r="AN1552">
            <v>-824443.95833333337</v>
          </cell>
          <cell r="AR1552">
            <v>-2730168.25</v>
          </cell>
          <cell r="AV1552">
            <v>-5708900.1900000004</v>
          </cell>
          <cell r="AZ1552">
            <v>-8972724.4783333335</v>
          </cell>
        </row>
        <row r="1553">
          <cell r="AR1553">
            <v>0</v>
          </cell>
          <cell r="AV1553">
            <v>-19383.083333333332</v>
          </cell>
          <cell r="AZ1553">
            <v>-331289.4941666667</v>
          </cell>
        </row>
        <row r="1554">
          <cell r="Q1554">
            <v>0</v>
          </cell>
          <cell r="S1554">
            <v>0</v>
          </cell>
          <cell r="U1554">
            <v>0</v>
          </cell>
          <cell r="V1554">
            <v>0</v>
          </cell>
          <cell r="W1554">
            <v>0</v>
          </cell>
          <cell r="Y1554">
            <v>0</v>
          </cell>
          <cell r="AA1554">
            <v>0</v>
          </cell>
          <cell r="AJ1554">
            <v>0</v>
          </cell>
          <cell r="AN1554">
            <v>0</v>
          </cell>
          <cell r="AR1554">
            <v>0</v>
          </cell>
          <cell r="AV1554">
            <v>0</v>
          </cell>
          <cell r="AZ1554">
            <v>0</v>
          </cell>
        </row>
        <row r="1555">
          <cell r="AV1555">
            <v>0</v>
          </cell>
          <cell r="AZ1555">
            <v>0</v>
          </cell>
        </row>
        <row r="1556">
          <cell r="Q1556">
            <v>-371750.69</v>
          </cell>
          <cell r="S1556">
            <v>-367257.81</v>
          </cell>
          <cell r="U1556">
            <v>-362764.93</v>
          </cell>
          <cell r="V1556">
            <v>-360518.49</v>
          </cell>
          <cell r="W1556">
            <v>-358272.05</v>
          </cell>
          <cell r="Y1556">
            <v>-353779.17</v>
          </cell>
          <cell r="AA1556">
            <v>-349286.29</v>
          </cell>
          <cell r="AJ1556">
            <v>-385229.33000000007</v>
          </cell>
          <cell r="AN1556">
            <v>-376243.57</v>
          </cell>
          <cell r="AR1556">
            <v>-367257.81</v>
          </cell>
          <cell r="AV1556">
            <v>-358272.05</v>
          </cell>
          <cell r="AZ1556">
            <v>-349286.29000000004</v>
          </cell>
        </row>
        <row r="1557">
          <cell r="Q1557">
            <v>-1186297.4099999999</v>
          </cell>
          <cell r="S1557">
            <v>-1302066.26</v>
          </cell>
          <cell r="U1557">
            <v>-1476939.66</v>
          </cell>
          <cell r="V1557">
            <v>-1299122.24</v>
          </cell>
          <cell r="W1557">
            <v>-1436910.19</v>
          </cell>
          <cell r="Y1557">
            <v>-1279027.46</v>
          </cell>
          <cell r="AA1557">
            <v>-1598408.13</v>
          </cell>
          <cell r="AJ1557">
            <v>-1139547.6220833333</v>
          </cell>
          <cell r="AN1557">
            <v>-1223282.2583333333</v>
          </cell>
          <cell r="AR1557">
            <v>-1287734.7012499999</v>
          </cell>
          <cell r="AV1557">
            <v>-1422753.3541666663</v>
          </cell>
          <cell r="AZ1557">
            <v>-1492860.9395833332</v>
          </cell>
        </row>
        <row r="1558">
          <cell r="Q1558">
            <v>-5838217.0300000003</v>
          </cell>
          <cell r="S1558">
            <v>-7107226.5</v>
          </cell>
          <cell r="U1558">
            <v>-7907672.8700000001</v>
          </cell>
          <cell r="V1558">
            <v>-7896094.5099999998</v>
          </cell>
          <cell r="W1558">
            <v>-7889331.2999999998</v>
          </cell>
          <cell r="Y1558">
            <v>-8393034.1300000008</v>
          </cell>
          <cell r="AA1558">
            <v>-10696176.41</v>
          </cell>
          <cell r="AJ1558">
            <v>-3954826.3787500001</v>
          </cell>
          <cell r="AN1558">
            <v>-5341845.3649999993</v>
          </cell>
          <cell r="AR1558">
            <v>-6773199.1187499994</v>
          </cell>
          <cell r="AV1558">
            <v>-8098421.8341666674</v>
          </cell>
          <cell r="AZ1558">
            <v>-8923384.8687500004</v>
          </cell>
        </row>
        <row r="1559">
          <cell r="Q1559">
            <v>0</v>
          </cell>
          <cell r="S1559">
            <v>0</v>
          </cell>
          <cell r="U1559">
            <v>0</v>
          </cell>
          <cell r="V1559">
            <v>0</v>
          </cell>
          <cell r="W1559">
            <v>0</v>
          </cell>
          <cell r="Y1559">
            <v>0</v>
          </cell>
          <cell r="AA1559">
            <v>0</v>
          </cell>
          <cell r="AJ1559">
            <v>49852.01</v>
          </cell>
          <cell r="AN1559">
            <v>49852.01</v>
          </cell>
          <cell r="AR1559">
            <v>0</v>
          </cell>
          <cell r="AV1559">
            <v>0</v>
          </cell>
          <cell r="AZ1559">
            <v>0</v>
          </cell>
        </row>
        <row r="1560">
          <cell r="Q1560">
            <v>0</v>
          </cell>
          <cell r="S1560">
            <v>0</v>
          </cell>
          <cell r="U1560">
            <v>0</v>
          </cell>
          <cell r="V1560">
            <v>0</v>
          </cell>
          <cell r="W1560">
            <v>0</v>
          </cell>
          <cell r="Y1560">
            <v>0</v>
          </cell>
          <cell r="AA1560">
            <v>0</v>
          </cell>
          <cell r="AJ1560">
            <v>0</v>
          </cell>
          <cell r="AN1560">
            <v>0</v>
          </cell>
          <cell r="AR1560">
            <v>0</v>
          </cell>
          <cell r="AV1560">
            <v>0</v>
          </cell>
          <cell r="AZ1560">
            <v>0</v>
          </cell>
        </row>
        <row r="1561">
          <cell r="Q1561">
            <v>0</v>
          </cell>
          <cell r="S1561">
            <v>0</v>
          </cell>
          <cell r="U1561">
            <v>0</v>
          </cell>
          <cell r="V1561">
            <v>0</v>
          </cell>
          <cell r="W1561">
            <v>0</v>
          </cell>
          <cell r="Y1561">
            <v>0</v>
          </cell>
          <cell r="AA1561">
            <v>0</v>
          </cell>
          <cell r="AJ1561">
            <v>-16501795.45875</v>
          </cell>
          <cell r="AN1561">
            <v>-10216485.367916666</v>
          </cell>
          <cell r="AR1561">
            <v>-3934973.4208333329</v>
          </cell>
          <cell r="AV1561">
            <v>0</v>
          </cell>
          <cell r="AZ1561">
            <v>0</v>
          </cell>
        </row>
        <row r="1562">
          <cell r="Q1562">
            <v>0</v>
          </cell>
          <cell r="S1562">
            <v>0</v>
          </cell>
          <cell r="U1562">
            <v>0</v>
          </cell>
          <cell r="V1562">
            <v>0</v>
          </cell>
          <cell r="W1562">
            <v>0</v>
          </cell>
          <cell r="Y1562">
            <v>0</v>
          </cell>
          <cell r="AA1562">
            <v>0</v>
          </cell>
          <cell r="AJ1562">
            <v>-725750</v>
          </cell>
          <cell r="AN1562">
            <v>-725750</v>
          </cell>
          <cell r="AR1562">
            <v>-604791.66666666663</v>
          </cell>
          <cell r="AV1562">
            <v>0</v>
          </cell>
          <cell r="AZ1562">
            <v>0</v>
          </cell>
        </row>
        <row r="1563">
          <cell r="U1563">
            <v>-658335</v>
          </cell>
          <cell r="V1563">
            <v>-658335</v>
          </cell>
          <cell r="W1563">
            <v>-684640</v>
          </cell>
          <cell r="Y1563">
            <v>-706070</v>
          </cell>
          <cell r="AA1563">
            <v>-722145</v>
          </cell>
          <cell r="AJ1563">
            <v>0</v>
          </cell>
          <cell r="AN1563">
            <v>-67233.958333333328</v>
          </cell>
          <cell r="AR1563">
            <v>-294837.91666666669</v>
          </cell>
          <cell r="AV1563">
            <v>-538911.04166666663</v>
          </cell>
          <cell r="AZ1563">
            <v>-726555.41666666663</v>
          </cell>
        </row>
        <row r="1564">
          <cell r="AA1564">
            <v>-19555784.960000001</v>
          </cell>
          <cell r="AR1564">
            <v>0</v>
          </cell>
          <cell r="AV1564">
            <v>-5907444.9204166671</v>
          </cell>
          <cell r="AZ1564">
            <v>-15193583.160000002</v>
          </cell>
        </row>
        <row r="1565">
          <cell r="AR1565">
            <v>0</v>
          </cell>
          <cell r="AV1565">
            <v>-297759.47249999997</v>
          </cell>
          <cell r="AZ1565">
            <v>-1477783.7916666667</v>
          </cell>
        </row>
        <row r="1566">
          <cell r="Q1566">
            <v>0</v>
          </cell>
          <cell r="S1566">
            <v>0</v>
          </cell>
          <cell r="U1566">
            <v>0</v>
          </cell>
          <cell r="V1566">
            <v>0</v>
          </cell>
          <cell r="W1566">
            <v>0</v>
          </cell>
          <cell r="Y1566">
            <v>0</v>
          </cell>
          <cell r="AA1566">
            <v>0</v>
          </cell>
          <cell r="AJ1566">
            <v>0</v>
          </cell>
          <cell r="AN1566">
            <v>0</v>
          </cell>
          <cell r="AR1566">
            <v>0</v>
          </cell>
          <cell r="AV1566">
            <v>0</v>
          </cell>
          <cell r="AZ1566">
            <v>0</v>
          </cell>
        </row>
        <row r="1567">
          <cell r="Q1567">
            <v>0</v>
          </cell>
          <cell r="S1567">
            <v>0</v>
          </cell>
          <cell r="U1567">
            <v>0</v>
          </cell>
          <cell r="V1567">
            <v>0</v>
          </cell>
          <cell r="W1567">
            <v>0</v>
          </cell>
          <cell r="Y1567">
            <v>0</v>
          </cell>
          <cell r="AA1567">
            <v>0</v>
          </cell>
          <cell r="AJ1567">
            <v>0</v>
          </cell>
          <cell r="AN1567">
            <v>0</v>
          </cell>
          <cell r="AR1567">
            <v>0</v>
          </cell>
          <cell r="AV1567">
            <v>0</v>
          </cell>
          <cell r="AZ1567">
            <v>0</v>
          </cell>
        </row>
        <row r="1568">
          <cell r="Q1568">
            <v>0</v>
          </cell>
          <cell r="S1568">
            <v>0</v>
          </cell>
          <cell r="U1568">
            <v>0</v>
          </cell>
          <cell r="V1568">
            <v>0</v>
          </cell>
          <cell r="W1568">
            <v>0</v>
          </cell>
          <cell r="Y1568">
            <v>0</v>
          </cell>
          <cell r="AA1568">
            <v>0</v>
          </cell>
          <cell r="AJ1568">
            <v>0</v>
          </cell>
          <cell r="AN1568">
            <v>0</v>
          </cell>
          <cell r="AR1568">
            <v>0</v>
          </cell>
          <cell r="AV1568">
            <v>0</v>
          </cell>
          <cell r="AZ1568">
            <v>0</v>
          </cell>
        </row>
        <row r="1569">
          <cell r="Q1569">
            <v>0</v>
          </cell>
          <cell r="S1569">
            <v>0</v>
          </cell>
          <cell r="U1569">
            <v>0</v>
          </cell>
          <cell r="V1569">
            <v>0</v>
          </cell>
          <cell r="W1569">
            <v>0</v>
          </cell>
          <cell r="Y1569">
            <v>0</v>
          </cell>
          <cell r="AA1569">
            <v>0</v>
          </cell>
          <cell r="AJ1569">
            <v>0</v>
          </cell>
          <cell r="AN1569">
            <v>0</v>
          </cell>
          <cell r="AR1569">
            <v>0</v>
          </cell>
          <cell r="AV1569">
            <v>0</v>
          </cell>
          <cell r="AZ1569">
            <v>0</v>
          </cell>
        </row>
        <row r="1570">
          <cell r="Q1570">
            <v>0</v>
          </cell>
          <cell r="S1570">
            <v>0</v>
          </cell>
          <cell r="U1570">
            <v>0</v>
          </cell>
          <cell r="V1570">
            <v>0</v>
          </cell>
          <cell r="W1570">
            <v>0</v>
          </cell>
          <cell r="Y1570">
            <v>0</v>
          </cell>
          <cell r="AA1570">
            <v>0</v>
          </cell>
          <cell r="AJ1570">
            <v>0</v>
          </cell>
          <cell r="AN1570">
            <v>0</v>
          </cell>
          <cell r="AR1570">
            <v>0</v>
          </cell>
          <cell r="AV1570">
            <v>0</v>
          </cell>
          <cell r="AZ1570">
            <v>0</v>
          </cell>
        </row>
        <row r="1571">
          <cell r="Q1571">
            <v>0</v>
          </cell>
          <cell r="S1571">
            <v>0</v>
          </cell>
          <cell r="U1571">
            <v>0</v>
          </cell>
          <cell r="V1571">
            <v>0</v>
          </cell>
          <cell r="W1571">
            <v>0</v>
          </cell>
          <cell r="Y1571">
            <v>0</v>
          </cell>
          <cell r="AA1571">
            <v>0</v>
          </cell>
          <cell r="AJ1571">
            <v>0</v>
          </cell>
          <cell r="AN1571">
            <v>0</v>
          </cell>
          <cell r="AR1571">
            <v>0</v>
          </cell>
          <cell r="AV1571">
            <v>0</v>
          </cell>
          <cell r="AZ1571">
            <v>0</v>
          </cell>
        </row>
        <row r="1572">
          <cell r="Q1572">
            <v>0</v>
          </cell>
          <cell r="S1572">
            <v>0</v>
          </cell>
          <cell r="U1572">
            <v>0</v>
          </cell>
          <cell r="V1572">
            <v>0</v>
          </cell>
          <cell r="W1572">
            <v>0</v>
          </cell>
          <cell r="Y1572">
            <v>0</v>
          </cell>
          <cell r="AA1572">
            <v>0</v>
          </cell>
          <cell r="AJ1572">
            <v>0</v>
          </cell>
          <cell r="AN1572">
            <v>0</v>
          </cell>
          <cell r="AR1572">
            <v>0</v>
          </cell>
          <cell r="AV1572">
            <v>0</v>
          </cell>
          <cell r="AZ1572">
            <v>0</v>
          </cell>
        </row>
        <row r="1573">
          <cell r="Q1573">
            <v>0</v>
          </cell>
          <cell r="S1573">
            <v>0</v>
          </cell>
          <cell r="U1573">
            <v>0</v>
          </cell>
          <cell r="V1573">
            <v>0</v>
          </cell>
          <cell r="W1573">
            <v>0</v>
          </cell>
          <cell r="Y1573">
            <v>0</v>
          </cell>
          <cell r="AA1573">
            <v>0</v>
          </cell>
          <cell r="AJ1573">
            <v>0</v>
          </cell>
          <cell r="AN1573">
            <v>0</v>
          </cell>
          <cell r="AR1573">
            <v>0</v>
          </cell>
          <cell r="AV1573">
            <v>0</v>
          </cell>
          <cell r="AZ1573">
            <v>0</v>
          </cell>
        </row>
        <row r="1574">
          <cell r="Q1574">
            <v>0</v>
          </cell>
          <cell r="S1574">
            <v>0</v>
          </cell>
          <cell r="U1574">
            <v>0</v>
          </cell>
          <cell r="V1574">
            <v>0</v>
          </cell>
          <cell r="W1574">
            <v>0</v>
          </cell>
          <cell r="Y1574">
            <v>0</v>
          </cell>
          <cell r="AA1574">
            <v>0</v>
          </cell>
          <cell r="AJ1574">
            <v>0</v>
          </cell>
          <cell r="AN1574">
            <v>0</v>
          </cell>
          <cell r="AR1574">
            <v>0</v>
          </cell>
          <cell r="AV1574">
            <v>0</v>
          </cell>
          <cell r="AZ1574">
            <v>0</v>
          </cell>
        </row>
        <row r="1575">
          <cell r="Q1575">
            <v>0</v>
          </cell>
          <cell r="S1575">
            <v>0</v>
          </cell>
          <cell r="U1575">
            <v>0</v>
          </cell>
          <cell r="V1575">
            <v>0</v>
          </cell>
          <cell r="W1575">
            <v>0</v>
          </cell>
          <cell r="Y1575">
            <v>0</v>
          </cell>
          <cell r="AA1575">
            <v>0</v>
          </cell>
          <cell r="AJ1575">
            <v>0</v>
          </cell>
          <cell r="AN1575">
            <v>0</v>
          </cell>
          <cell r="AR1575">
            <v>0</v>
          </cell>
          <cell r="AV1575">
            <v>0</v>
          </cell>
          <cell r="AZ1575">
            <v>0</v>
          </cell>
        </row>
        <row r="1576">
          <cell r="Q1576">
            <v>0</v>
          </cell>
          <cell r="S1576">
            <v>-122.09</v>
          </cell>
          <cell r="U1576">
            <v>-329.5</v>
          </cell>
          <cell r="V1576">
            <v>-410.97</v>
          </cell>
          <cell r="W1576">
            <v>-451.17</v>
          </cell>
          <cell r="Y1576">
            <v>-581.80999999999995</v>
          </cell>
          <cell r="AA1576">
            <v>-802.43</v>
          </cell>
          <cell r="AJ1576">
            <v>-1186.2070833333332</v>
          </cell>
          <cell r="AN1576">
            <v>-768.36374999999987</v>
          </cell>
          <cell r="AR1576">
            <v>-593.54750000000001</v>
          </cell>
          <cell r="AV1576">
            <v>-413.91333333333341</v>
          </cell>
          <cell r="AZ1576">
            <v>-538.49124999999992</v>
          </cell>
        </row>
        <row r="1577">
          <cell r="Q1577">
            <v>-652254.21</v>
          </cell>
          <cell r="S1577">
            <v>-640062.55000000005</v>
          </cell>
          <cell r="U1577">
            <v>-627870.89</v>
          </cell>
          <cell r="V1577">
            <v>-621775.06000000006</v>
          </cell>
          <cell r="W1577">
            <v>-615679.23</v>
          </cell>
          <cell r="Y1577">
            <v>-760897.57</v>
          </cell>
          <cell r="AA1577">
            <v>-745525.91</v>
          </cell>
          <cell r="AJ1577">
            <v>-691115.12625000009</v>
          </cell>
          <cell r="AN1577">
            <v>-664699.86291666667</v>
          </cell>
          <cell r="AR1577">
            <v>-659871.30000000005</v>
          </cell>
          <cell r="AV1577">
            <v>-686897.9800000001</v>
          </cell>
          <cell r="AZ1577">
            <v>-711804.66</v>
          </cell>
        </row>
        <row r="1578">
          <cell r="Q1578">
            <v>0</v>
          </cell>
          <cell r="S1578">
            <v>0</v>
          </cell>
          <cell r="U1578">
            <v>0</v>
          </cell>
          <cell r="V1578">
            <v>0</v>
          </cell>
          <cell r="W1578">
            <v>0</v>
          </cell>
          <cell r="Y1578">
            <v>0</v>
          </cell>
          <cell r="AA1578">
            <v>0</v>
          </cell>
          <cell r="AJ1578">
            <v>0</v>
          </cell>
          <cell r="AN1578">
            <v>0</v>
          </cell>
          <cell r="AR1578">
            <v>0</v>
          </cell>
          <cell r="AV1578">
            <v>0</v>
          </cell>
          <cell r="AZ1578">
            <v>0</v>
          </cell>
        </row>
        <row r="1579">
          <cell r="Q1579">
            <v>0</v>
          </cell>
          <cell r="S1579">
            <v>0</v>
          </cell>
          <cell r="U1579">
            <v>0</v>
          </cell>
          <cell r="V1579">
            <v>0</v>
          </cell>
          <cell r="W1579">
            <v>0</v>
          </cell>
          <cell r="Y1579">
            <v>0</v>
          </cell>
          <cell r="AA1579">
            <v>0</v>
          </cell>
          <cell r="AJ1579">
            <v>0</v>
          </cell>
          <cell r="AN1579">
            <v>0</v>
          </cell>
          <cell r="AR1579">
            <v>0</v>
          </cell>
          <cell r="AV1579">
            <v>0</v>
          </cell>
          <cell r="AZ1579">
            <v>0</v>
          </cell>
        </row>
        <row r="1580">
          <cell r="Q1580">
            <v>0</v>
          </cell>
          <cell r="S1580">
            <v>0</v>
          </cell>
          <cell r="U1580">
            <v>0</v>
          </cell>
          <cell r="V1580">
            <v>0</v>
          </cell>
          <cell r="W1580">
            <v>0</v>
          </cell>
          <cell r="Y1580">
            <v>0</v>
          </cell>
          <cell r="AA1580">
            <v>0</v>
          </cell>
          <cell r="AJ1580">
            <v>0</v>
          </cell>
          <cell r="AN1580">
            <v>0</v>
          </cell>
          <cell r="AR1580">
            <v>0</v>
          </cell>
          <cell r="AV1580">
            <v>0</v>
          </cell>
          <cell r="AZ1580">
            <v>0</v>
          </cell>
        </row>
        <row r="1581">
          <cell r="Q1581">
            <v>0</v>
          </cell>
          <cell r="S1581">
            <v>0</v>
          </cell>
          <cell r="U1581">
            <v>0</v>
          </cell>
          <cell r="V1581">
            <v>0</v>
          </cell>
          <cell r="W1581">
            <v>0</v>
          </cell>
          <cell r="Y1581">
            <v>0</v>
          </cell>
          <cell r="AA1581">
            <v>0</v>
          </cell>
          <cell r="AJ1581">
            <v>0</v>
          </cell>
          <cell r="AN1581">
            <v>0</v>
          </cell>
          <cell r="AR1581">
            <v>0</v>
          </cell>
          <cell r="AV1581">
            <v>0</v>
          </cell>
          <cell r="AZ1581">
            <v>0</v>
          </cell>
        </row>
        <row r="1582">
          <cell r="Q1582">
            <v>0</v>
          </cell>
          <cell r="S1582">
            <v>0</v>
          </cell>
          <cell r="U1582">
            <v>0</v>
          </cell>
          <cell r="V1582">
            <v>0</v>
          </cell>
          <cell r="W1582">
            <v>0</v>
          </cell>
          <cell r="Y1582">
            <v>0</v>
          </cell>
          <cell r="AA1582">
            <v>0</v>
          </cell>
          <cell r="AJ1582">
            <v>0</v>
          </cell>
          <cell r="AN1582">
            <v>0</v>
          </cell>
          <cell r="AR1582">
            <v>0</v>
          </cell>
          <cell r="AV1582">
            <v>0</v>
          </cell>
          <cell r="AZ1582">
            <v>0</v>
          </cell>
        </row>
        <row r="1583">
          <cell r="Q1583">
            <v>0</v>
          </cell>
          <cell r="S1583">
            <v>0</v>
          </cell>
          <cell r="U1583">
            <v>0</v>
          </cell>
          <cell r="V1583">
            <v>0</v>
          </cell>
          <cell r="W1583">
            <v>0</v>
          </cell>
          <cell r="Y1583">
            <v>0</v>
          </cell>
          <cell r="AA1583">
            <v>0</v>
          </cell>
          <cell r="AJ1583">
            <v>0</v>
          </cell>
          <cell r="AN1583">
            <v>0</v>
          </cell>
          <cell r="AR1583">
            <v>0</v>
          </cell>
          <cell r="AV1583">
            <v>0</v>
          </cell>
          <cell r="AZ1583">
            <v>0</v>
          </cell>
        </row>
        <row r="1584">
          <cell r="Q1584">
            <v>0</v>
          </cell>
          <cell r="S1584">
            <v>0</v>
          </cell>
          <cell r="U1584">
            <v>0</v>
          </cell>
          <cell r="V1584">
            <v>0</v>
          </cell>
          <cell r="W1584">
            <v>0</v>
          </cell>
          <cell r="Y1584">
            <v>0</v>
          </cell>
          <cell r="AA1584">
            <v>0</v>
          </cell>
          <cell r="AJ1584">
            <v>0</v>
          </cell>
          <cell r="AN1584">
            <v>0</v>
          </cell>
          <cell r="AR1584">
            <v>0</v>
          </cell>
          <cell r="AV1584">
            <v>0</v>
          </cell>
          <cell r="AZ1584">
            <v>0</v>
          </cell>
        </row>
        <row r="1585">
          <cell r="Q1585">
            <v>0</v>
          </cell>
          <cell r="S1585">
            <v>0</v>
          </cell>
          <cell r="U1585">
            <v>0</v>
          </cell>
          <cell r="V1585">
            <v>0</v>
          </cell>
          <cell r="W1585">
            <v>0</v>
          </cell>
          <cell r="Y1585">
            <v>0</v>
          </cell>
          <cell r="AA1585">
            <v>0</v>
          </cell>
          <cell r="AJ1585">
            <v>0</v>
          </cell>
          <cell r="AN1585">
            <v>0</v>
          </cell>
          <cell r="AR1585">
            <v>0</v>
          </cell>
          <cell r="AV1585">
            <v>0</v>
          </cell>
          <cell r="AZ1585">
            <v>0</v>
          </cell>
        </row>
        <row r="1586">
          <cell r="Q1586">
            <v>0</v>
          </cell>
          <cell r="S1586">
            <v>0</v>
          </cell>
          <cell r="U1586">
            <v>0</v>
          </cell>
          <cell r="V1586">
            <v>-0.42</v>
          </cell>
          <cell r="W1586">
            <v>-6.01</v>
          </cell>
          <cell r="Y1586">
            <v>-99.28</v>
          </cell>
          <cell r="AA1586">
            <v>-111.7</v>
          </cell>
          <cell r="AJ1586">
            <v>-14.294166666666664</v>
          </cell>
          <cell r="AN1586">
            <v>-14.294166666666664</v>
          </cell>
          <cell r="AR1586">
            <v>-19.759166666666669</v>
          </cell>
          <cell r="AV1586">
            <v>-41.004166666666663</v>
          </cell>
          <cell r="AZ1586">
            <v>-41.004166666666663</v>
          </cell>
        </row>
        <row r="1587">
          <cell r="Q1587">
            <v>-135444.15</v>
          </cell>
          <cell r="S1587">
            <v>-105444.15</v>
          </cell>
          <cell r="U1587">
            <v>-105444.15</v>
          </cell>
          <cell r="V1587">
            <v>-55444.15</v>
          </cell>
          <cell r="W1587">
            <v>-55444.15</v>
          </cell>
          <cell r="Y1587">
            <v>-55444.15</v>
          </cell>
          <cell r="AA1587">
            <v>-55444.15</v>
          </cell>
          <cell r="AJ1587">
            <v>-146287.66499999995</v>
          </cell>
          <cell r="AN1587">
            <v>-127235.81666666664</v>
          </cell>
          <cell r="AR1587">
            <v>-102110.81666666665</v>
          </cell>
          <cell r="AV1587">
            <v>-75444.150000000009</v>
          </cell>
          <cell r="AZ1587">
            <v>-57527.483333333344</v>
          </cell>
        </row>
        <row r="1588">
          <cell r="AV1588">
            <v>0</v>
          </cell>
          <cell r="AZ1588">
            <v>-403779.6875</v>
          </cell>
        </row>
        <row r="1589">
          <cell r="Q1589">
            <v>-2197040.91</v>
          </cell>
          <cell r="S1589">
            <v>-1722538.41</v>
          </cell>
          <cell r="U1589">
            <v>-2554040.5</v>
          </cell>
          <cell r="V1589">
            <v>-2017522.1</v>
          </cell>
          <cell r="W1589">
            <v>-845849.71</v>
          </cell>
          <cell r="Y1589">
            <v>0</v>
          </cell>
          <cell r="AA1589">
            <v>-563305.79</v>
          </cell>
          <cell r="AJ1589">
            <v>-565895.25875000004</v>
          </cell>
          <cell r="AN1589">
            <v>-1033453.5712499999</v>
          </cell>
          <cell r="AR1589">
            <v>-1396618.86375</v>
          </cell>
          <cell r="AV1589">
            <v>-1293923.5183333333</v>
          </cell>
          <cell r="AZ1589">
            <v>-642227.95666666667</v>
          </cell>
        </row>
        <row r="1590">
          <cell r="Q1590">
            <v>-1083075.74</v>
          </cell>
          <cell r="S1590">
            <v>-1322696.8999999999</v>
          </cell>
          <cell r="U1590">
            <v>-1748446.9</v>
          </cell>
          <cell r="V1590">
            <v>-1520136.37</v>
          </cell>
          <cell r="W1590">
            <v>-1006637.48</v>
          </cell>
          <cell r="Y1590">
            <v>-485182.09</v>
          </cell>
          <cell r="AA1590">
            <v>-623552.09</v>
          </cell>
          <cell r="AJ1590">
            <v>-1058514.385</v>
          </cell>
          <cell r="AN1590">
            <v>-1093487.3987499999</v>
          </cell>
          <cell r="AR1590">
            <v>-1115845.0991666666</v>
          </cell>
          <cell r="AV1590">
            <v>-1027146.3050000001</v>
          </cell>
          <cell r="AZ1590">
            <v>-638954.57416666672</v>
          </cell>
        </row>
        <row r="1591">
          <cell r="Q1591">
            <v>0</v>
          </cell>
          <cell r="S1591">
            <v>0</v>
          </cell>
          <cell r="U1591">
            <v>0</v>
          </cell>
          <cell r="V1591">
            <v>0</v>
          </cell>
          <cell r="W1591">
            <v>0</v>
          </cell>
          <cell r="Y1591">
            <v>0</v>
          </cell>
          <cell r="AA1591">
            <v>0</v>
          </cell>
          <cell r="AJ1591">
            <v>0</v>
          </cell>
          <cell r="AN1591">
            <v>0</v>
          </cell>
          <cell r="AR1591">
            <v>0</v>
          </cell>
          <cell r="AV1591">
            <v>0</v>
          </cell>
          <cell r="AZ1591">
            <v>0</v>
          </cell>
        </row>
        <row r="1592">
          <cell r="Q1592">
            <v>0</v>
          </cell>
          <cell r="S1592">
            <v>0</v>
          </cell>
          <cell r="U1592">
            <v>0</v>
          </cell>
          <cell r="V1592">
            <v>0</v>
          </cell>
          <cell r="W1592">
            <v>0</v>
          </cell>
          <cell r="Y1592">
            <v>0</v>
          </cell>
          <cell r="AA1592">
            <v>0</v>
          </cell>
          <cell r="AJ1592">
            <v>0</v>
          </cell>
          <cell r="AN1592">
            <v>0</v>
          </cell>
          <cell r="AR1592">
            <v>0</v>
          </cell>
          <cell r="AV1592">
            <v>0</v>
          </cell>
          <cell r="AZ1592">
            <v>0</v>
          </cell>
        </row>
        <row r="1593">
          <cell r="Q1593">
            <v>0</v>
          </cell>
          <cell r="S1593">
            <v>0</v>
          </cell>
          <cell r="U1593">
            <v>0</v>
          </cell>
          <cell r="V1593">
            <v>0</v>
          </cell>
          <cell r="W1593">
            <v>0</v>
          </cell>
          <cell r="Y1593">
            <v>0</v>
          </cell>
          <cell r="AA1593">
            <v>0</v>
          </cell>
          <cell r="AJ1593">
            <v>0</v>
          </cell>
          <cell r="AN1593">
            <v>0</v>
          </cell>
          <cell r="AR1593">
            <v>0</v>
          </cell>
          <cell r="AV1593">
            <v>0</v>
          </cell>
          <cell r="AZ1593">
            <v>0</v>
          </cell>
        </row>
        <row r="1594">
          <cell r="Q1594">
            <v>0</v>
          </cell>
          <cell r="S1594">
            <v>0</v>
          </cell>
          <cell r="U1594">
            <v>0</v>
          </cell>
          <cell r="V1594">
            <v>0</v>
          </cell>
          <cell r="W1594">
            <v>0</v>
          </cell>
          <cell r="Y1594">
            <v>0</v>
          </cell>
          <cell r="AA1594">
            <v>0</v>
          </cell>
          <cell r="AJ1594">
            <v>0</v>
          </cell>
          <cell r="AN1594">
            <v>0</v>
          </cell>
          <cell r="AR1594">
            <v>0</v>
          </cell>
          <cell r="AV1594">
            <v>0</v>
          </cell>
          <cell r="AZ1594">
            <v>0</v>
          </cell>
        </row>
        <row r="1595">
          <cell r="Q1595">
            <v>0</v>
          </cell>
          <cell r="S1595">
            <v>0</v>
          </cell>
          <cell r="U1595">
            <v>0</v>
          </cell>
          <cell r="V1595">
            <v>0</v>
          </cell>
          <cell r="W1595">
            <v>0</v>
          </cell>
          <cell r="Y1595">
            <v>0</v>
          </cell>
          <cell r="AA1595">
            <v>0</v>
          </cell>
          <cell r="AJ1595">
            <v>0</v>
          </cell>
          <cell r="AN1595">
            <v>0</v>
          </cell>
          <cell r="AR1595">
            <v>0</v>
          </cell>
          <cell r="AV1595">
            <v>0</v>
          </cell>
          <cell r="AZ1595">
            <v>0</v>
          </cell>
        </row>
        <row r="1596">
          <cell r="Q1596">
            <v>0</v>
          </cell>
          <cell r="S1596">
            <v>0</v>
          </cell>
          <cell r="U1596">
            <v>0</v>
          </cell>
          <cell r="V1596">
            <v>0</v>
          </cell>
          <cell r="W1596">
            <v>0</v>
          </cell>
          <cell r="Y1596">
            <v>0</v>
          </cell>
          <cell r="AA1596">
            <v>0</v>
          </cell>
          <cell r="AJ1596">
            <v>-474682.3125</v>
          </cell>
          <cell r="AN1596">
            <v>-52741.479166666664</v>
          </cell>
          <cell r="AR1596">
            <v>0</v>
          </cell>
          <cell r="AV1596">
            <v>0</v>
          </cell>
          <cell r="AZ1596">
            <v>0</v>
          </cell>
        </row>
        <row r="1597">
          <cell r="Q1597">
            <v>-603750.76</v>
          </cell>
          <cell r="S1597">
            <v>-574463.52</v>
          </cell>
          <cell r="U1597">
            <v>-545176.28</v>
          </cell>
          <cell r="V1597">
            <v>-530532.66</v>
          </cell>
          <cell r="W1597">
            <v>-515889.04</v>
          </cell>
          <cell r="Y1597">
            <v>-486601.8</v>
          </cell>
          <cell r="AA1597">
            <v>-457314.56</v>
          </cell>
          <cell r="AJ1597">
            <v>-691612.48</v>
          </cell>
          <cell r="AN1597">
            <v>-633038</v>
          </cell>
          <cell r="AR1597">
            <v>-574463.52</v>
          </cell>
          <cell r="AV1597">
            <v>-515889.04</v>
          </cell>
          <cell r="AZ1597">
            <v>-457314.56000000006</v>
          </cell>
        </row>
        <row r="1598">
          <cell r="Q1598">
            <v>0</v>
          </cell>
          <cell r="S1598">
            <v>0</v>
          </cell>
          <cell r="U1598">
            <v>0</v>
          </cell>
          <cell r="V1598">
            <v>0</v>
          </cell>
          <cell r="W1598">
            <v>0</v>
          </cell>
          <cell r="Y1598">
            <v>0</v>
          </cell>
          <cell r="AA1598">
            <v>0</v>
          </cell>
          <cell r="AJ1598">
            <v>0</v>
          </cell>
          <cell r="AN1598">
            <v>0</v>
          </cell>
          <cell r="AR1598">
            <v>0</v>
          </cell>
          <cell r="AV1598">
            <v>0</v>
          </cell>
          <cell r="AZ1598">
            <v>0</v>
          </cell>
        </row>
        <row r="1599">
          <cell r="Q1599">
            <v>0</v>
          </cell>
          <cell r="S1599">
            <v>0</v>
          </cell>
          <cell r="U1599">
            <v>0</v>
          </cell>
          <cell r="V1599">
            <v>0</v>
          </cell>
          <cell r="W1599">
            <v>0</v>
          </cell>
          <cell r="Y1599">
            <v>0</v>
          </cell>
          <cell r="AA1599">
            <v>0</v>
          </cell>
          <cell r="AJ1599">
            <v>0</v>
          </cell>
          <cell r="AN1599">
            <v>0</v>
          </cell>
          <cell r="AR1599">
            <v>0</v>
          </cell>
          <cell r="AV1599">
            <v>0</v>
          </cell>
          <cell r="AZ1599">
            <v>0</v>
          </cell>
        </row>
        <row r="1600">
          <cell r="Q1600">
            <v>0</v>
          </cell>
          <cell r="S1600">
            <v>0</v>
          </cell>
          <cell r="U1600">
            <v>0</v>
          </cell>
          <cell r="V1600">
            <v>0</v>
          </cell>
          <cell r="W1600">
            <v>0</v>
          </cell>
          <cell r="Y1600">
            <v>0</v>
          </cell>
          <cell r="AA1600">
            <v>0</v>
          </cell>
          <cell r="AJ1600">
            <v>0</v>
          </cell>
          <cell r="AN1600">
            <v>0</v>
          </cell>
          <cell r="AR1600">
            <v>0</v>
          </cell>
          <cell r="AV1600">
            <v>0</v>
          </cell>
          <cell r="AZ1600">
            <v>0</v>
          </cell>
        </row>
        <row r="1601">
          <cell r="Q1601">
            <v>0</v>
          </cell>
          <cell r="S1601">
            <v>0</v>
          </cell>
          <cell r="U1601">
            <v>0</v>
          </cell>
          <cell r="V1601">
            <v>0</v>
          </cell>
          <cell r="W1601">
            <v>0</v>
          </cell>
          <cell r="Y1601">
            <v>0</v>
          </cell>
          <cell r="AA1601">
            <v>0</v>
          </cell>
          <cell r="AJ1601">
            <v>0</v>
          </cell>
          <cell r="AN1601">
            <v>0</v>
          </cell>
          <cell r="AR1601">
            <v>0</v>
          </cell>
          <cell r="AV1601">
            <v>0</v>
          </cell>
          <cell r="AZ1601">
            <v>0</v>
          </cell>
        </row>
        <row r="1602">
          <cell r="Q1602">
            <v>-7833.48</v>
          </cell>
          <cell r="S1602">
            <v>-7121.34</v>
          </cell>
          <cell r="U1602">
            <v>-6409.2</v>
          </cell>
          <cell r="V1602">
            <v>-6053.13</v>
          </cell>
          <cell r="W1602">
            <v>-5697.06</v>
          </cell>
          <cell r="Y1602">
            <v>-4984.92</v>
          </cell>
          <cell r="AA1602">
            <v>-4272.78</v>
          </cell>
          <cell r="AJ1602">
            <v>-9969.8954166666663</v>
          </cell>
          <cell r="AN1602">
            <v>-8545.6187500000015</v>
          </cell>
          <cell r="AR1602">
            <v>-7121.34</v>
          </cell>
          <cell r="AV1602">
            <v>-5697.0599999999986</v>
          </cell>
          <cell r="AZ1602">
            <v>-4272.78</v>
          </cell>
        </row>
        <row r="1603">
          <cell r="Q1603">
            <v>-1087281.32</v>
          </cell>
          <cell r="S1603">
            <v>-1020097.94</v>
          </cell>
          <cell r="U1603">
            <v>-952914.56</v>
          </cell>
          <cell r="V1603">
            <v>-919322.87</v>
          </cell>
          <cell r="W1603">
            <v>-893865.18</v>
          </cell>
          <cell r="Y1603">
            <v>-826478.42</v>
          </cell>
          <cell r="AA1603">
            <v>-759159.48</v>
          </cell>
          <cell r="AJ1603">
            <v>-1262680.55375</v>
          </cell>
          <cell r="AN1603">
            <v>-1147445.7570833333</v>
          </cell>
          <cell r="AR1603">
            <v>-1021772.7491666666</v>
          </cell>
          <cell r="AV1603">
            <v>-890004.34249999991</v>
          </cell>
          <cell r="AZ1603">
            <v>-758145.56249999988</v>
          </cell>
        </row>
        <row r="1604">
          <cell r="Q1604">
            <v>-76768.37</v>
          </cell>
          <cell r="S1604">
            <v>-74548.850000000006</v>
          </cell>
          <cell r="U1604">
            <v>-72329.33</v>
          </cell>
          <cell r="V1604">
            <v>-71219.570000000007</v>
          </cell>
          <cell r="W1604">
            <v>-71932.81</v>
          </cell>
          <cell r="Y1604">
            <v>-69667.81</v>
          </cell>
          <cell r="AA1604">
            <v>-67417.91</v>
          </cell>
          <cell r="AJ1604">
            <v>-77568.67</v>
          </cell>
          <cell r="AN1604">
            <v>-77415.523333333331</v>
          </cell>
          <cell r="AR1604">
            <v>-74924.222500000003</v>
          </cell>
          <cell r="AV1604">
            <v>-71067.5625</v>
          </cell>
          <cell r="AZ1604">
            <v>-67190.64916666667</v>
          </cell>
        </row>
        <row r="1605">
          <cell r="Q1605">
            <v>-26957.31</v>
          </cell>
          <cell r="S1605">
            <v>-24883.67</v>
          </cell>
          <cell r="U1605">
            <v>-22810.03</v>
          </cell>
          <cell r="V1605">
            <v>-21773.21</v>
          </cell>
          <cell r="W1605">
            <v>-20736.39</v>
          </cell>
          <cell r="Y1605">
            <v>-18662.75</v>
          </cell>
          <cell r="AA1605">
            <v>-16589.11</v>
          </cell>
          <cell r="AJ1605">
            <v>-33178.225416666668</v>
          </cell>
          <cell r="AN1605">
            <v>-29030.94875</v>
          </cell>
          <cell r="AR1605">
            <v>-24883.67</v>
          </cell>
          <cell r="AV1605">
            <v>-20736.39</v>
          </cell>
          <cell r="AZ1605">
            <v>-16589.11</v>
          </cell>
        </row>
        <row r="1606">
          <cell r="Q1606">
            <v>-1735183.24</v>
          </cell>
          <cell r="S1606">
            <v>-1633113.64</v>
          </cell>
          <cell r="U1606">
            <v>-1531044.04</v>
          </cell>
          <cell r="V1606">
            <v>-1480009.24</v>
          </cell>
          <cell r="W1606">
            <v>-1428974.44</v>
          </cell>
          <cell r="Y1606">
            <v>-1326904.8400000001</v>
          </cell>
          <cell r="AA1606">
            <v>-1224835.24</v>
          </cell>
          <cell r="AJ1606">
            <v>-2354470.9658333329</v>
          </cell>
          <cell r="AN1606">
            <v>-1945872.0591666671</v>
          </cell>
          <cell r="AR1606">
            <v>-1639503.0058333334</v>
          </cell>
          <cell r="AV1606">
            <v>-1428974.4400000002</v>
          </cell>
          <cell r="AZ1606">
            <v>-1186559.1383333332</v>
          </cell>
        </row>
        <row r="1607">
          <cell r="Q1607">
            <v>-965070.64</v>
          </cell>
          <cell r="S1607">
            <v>-908301.78</v>
          </cell>
          <cell r="U1607">
            <v>-851532.92</v>
          </cell>
          <cell r="V1607">
            <v>-823148.49</v>
          </cell>
          <cell r="W1607">
            <v>-794764.06</v>
          </cell>
          <cell r="Y1607">
            <v>-737995.2</v>
          </cell>
          <cell r="AA1607">
            <v>-681226.34</v>
          </cell>
          <cell r="AJ1607">
            <v>-1309504.8858333332</v>
          </cell>
          <cell r="AN1607">
            <v>-1082251.1391666667</v>
          </cell>
          <cell r="AR1607">
            <v>-911855.40583333327</v>
          </cell>
          <cell r="AV1607">
            <v>-794764.06</v>
          </cell>
          <cell r="AZ1607">
            <v>-659938.01666666672</v>
          </cell>
        </row>
        <row r="1608">
          <cell r="Q1608">
            <v>-245876.41</v>
          </cell>
          <cell r="S1608">
            <v>-231413.09</v>
          </cell>
          <cell r="U1608">
            <v>-216949.77</v>
          </cell>
          <cell r="V1608">
            <v>-209718.11</v>
          </cell>
          <cell r="W1608">
            <v>-202486.45</v>
          </cell>
          <cell r="Y1608">
            <v>-188023.13</v>
          </cell>
          <cell r="AA1608">
            <v>-173559.81</v>
          </cell>
          <cell r="AJ1608">
            <v>-334519.05416666664</v>
          </cell>
          <cell r="AN1608">
            <v>-276039.64083333337</v>
          </cell>
          <cell r="AR1608">
            <v>-232336.61416666667</v>
          </cell>
          <cell r="AV1608">
            <v>-202486.45000000004</v>
          </cell>
          <cell r="AZ1608">
            <v>-168136.06625</v>
          </cell>
        </row>
        <row r="1609">
          <cell r="Q1609">
            <v>-136751.20000000001</v>
          </cell>
          <cell r="S1609">
            <v>-128707.02</v>
          </cell>
          <cell r="U1609">
            <v>-120662.84</v>
          </cell>
          <cell r="V1609">
            <v>-116640.75</v>
          </cell>
          <cell r="W1609">
            <v>-112618.66</v>
          </cell>
          <cell r="Y1609">
            <v>-104574.48</v>
          </cell>
          <cell r="AA1609">
            <v>-96530.3</v>
          </cell>
          <cell r="AJ1609">
            <v>-186052.26333333334</v>
          </cell>
          <cell r="AN1609">
            <v>-153527.31666666668</v>
          </cell>
          <cell r="AR1609">
            <v>-129220.66333333334</v>
          </cell>
          <cell r="AV1609">
            <v>-112618.65999999999</v>
          </cell>
          <cell r="AZ1609">
            <v>-93513.726666666669</v>
          </cell>
        </row>
        <row r="1610">
          <cell r="Q1610">
            <v>-3980451.34</v>
          </cell>
          <cell r="S1610">
            <v>-3746307.14</v>
          </cell>
          <cell r="U1610">
            <v>-3512162.94</v>
          </cell>
          <cell r="V1610">
            <v>-3395090.84</v>
          </cell>
          <cell r="W1610">
            <v>-3278018.74</v>
          </cell>
          <cell r="Y1610">
            <v>-3043874.54</v>
          </cell>
          <cell r="AA1610">
            <v>-2809730.34</v>
          </cell>
          <cell r="AJ1610">
            <v>-4205732.9191666665</v>
          </cell>
          <cell r="AN1610">
            <v>-4048743.3983333334</v>
          </cell>
          <cell r="AR1610">
            <v>-3736551.1316666673</v>
          </cell>
          <cell r="AV1610">
            <v>-3278018.7400000007</v>
          </cell>
          <cell r="AZ1610">
            <v>-2721926.2675000001</v>
          </cell>
        </row>
        <row r="1611">
          <cell r="Q1611">
            <v>-2661083.56</v>
          </cell>
          <cell r="S1611">
            <v>-2419167.12</v>
          </cell>
          <cell r="U1611">
            <v>-2177250.6800000002</v>
          </cell>
          <cell r="V1611">
            <v>-2056292.46</v>
          </cell>
          <cell r="W1611">
            <v>-1935334.24</v>
          </cell>
          <cell r="Y1611">
            <v>-1693417.8</v>
          </cell>
          <cell r="AA1611">
            <v>-1451501.36</v>
          </cell>
          <cell r="AJ1611">
            <v>-342715.29666666663</v>
          </cell>
          <cell r="AN1611">
            <v>-1149104.3366666667</v>
          </cell>
          <cell r="AR1611">
            <v>-1794215.7499999998</v>
          </cell>
          <cell r="AV1611">
            <v>-1935334.24</v>
          </cell>
          <cell r="AZ1611">
            <v>-1451501.36</v>
          </cell>
        </row>
        <row r="1612">
          <cell r="Q1612">
            <v>-12142332</v>
          </cell>
          <cell r="S1612">
            <v>-11971314</v>
          </cell>
          <cell r="U1612">
            <v>-11800296</v>
          </cell>
          <cell r="V1612">
            <v>-11714787</v>
          </cell>
          <cell r="W1612">
            <v>-11629278</v>
          </cell>
          <cell r="Y1612">
            <v>-11458260</v>
          </cell>
          <cell r="AA1612">
            <v>-11287242</v>
          </cell>
          <cell r="AJ1612">
            <v>-1524917.25</v>
          </cell>
          <cell r="AN1612">
            <v>-5515355.25</v>
          </cell>
          <cell r="AR1612">
            <v>-9391781.25</v>
          </cell>
          <cell r="AV1612">
            <v>-11629278</v>
          </cell>
          <cell r="AZ1612">
            <v>-11287242</v>
          </cell>
        </row>
        <row r="1613">
          <cell r="Q1613">
            <v>-6495168</v>
          </cell>
          <cell r="S1613">
            <v>-6403686</v>
          </cell>
          <cell r="U1613">
            <v>-6312204</v>
          </cell>
          <cell r="V1613">
            <v>-6266463</v>
          </cell>
          <cell r="W1613">
            <v>-6220722</v>
          </cell>
          <cell r="Y1613">
            <v>-6129240</v>
          </cell>
          <cell r="AA1613">
            <v>-6037758</v>
          </cell>
          <cell r="AJ1613">
            <v>-815707.75</v>
          </cell>
          <cell r="AN1613">
            <v>-2950269.75</v>
          </cell>
          <cell r="AR1613">
            <v>-5023843.75</v>
          </cell>
          <cell r="AV1613">
            <v>-6220722</v>
          </cell>
          <cell r="AZ1613">
            <v>-6037758</v>
          </cell>
        </row>
        <row r="1614">
          <cell r="AV1614">
            <v>0</v>
          </cell>
          <cell r="AZ1614">
            <v>-190409.28416666668</v>
          </cell>
        </row>
        <row r="1615">
          <cell r="AV1615">
            <v>0</v>
          </cell>
          <cell r="AZ1615">
            <v>-138893.45083333334</v>
          </cell>
        </row>
        <row r="1616">
          <cell r="Q1616">
            <v>-18763387.649999999</v>
          </cell>
          <cell r="S1616">
            <v>-17527010.649999999</v>
          </cell>
          <cell r="U1616">
            <v>-16248721.65</v>
          </cell>
          <cell r="V1616">
            <v>-15599099.65</v>
          </cell>
          <cell r="W1616">
            <v>-14970432.65</v>
          </cell>
          <cell r="Y1616">
            <v>-13671188.65</v>
          </cell>
          <cell r="AA1616">
            <v>-12392899.65</v>
          </cell>
          <cell r="AJ1616">
            <v>-22038678.858333338</v>
          </cell>
          <cell r="AN1616">
            <v>-19718629.19166667</v>
          </cell>
          <cell r="AR1616">
            <v>-17464134.025000002</v>
          </cell>
          <cell r="AV1616">
            <v>-14955589.275000004</v>
          </cell>
          <cell r="AZ1616">
            <v>-12405996.94166667</v>
          </cell>
        </row>
        <row r="1617">
          <cell r="Q1617">
            <v>-4069475.84</v>
          </cell>
          <cell r="S1617">
            <v>-3972185.41</v>
          </cell>
          <cell r="U1617">
            <v>-3860489.97</v>
          </cell>
          <cell r="V1617">
            <v>-3800387.97</v>
          </cell>
          <cell r="W1617">
            <v>-3743967.97</v>
          </cell>
          <cell r="Y1617">
            <v>-3625593.88</v>
          </cell>
          <cell r="AA1617">
            <v>-3503941.73</v>
          </cell>
          <cell r="AJ1617">
            <v>-4440597.6379166665</v>
          </cell>
          <cell r="AN1617">
            <v>-4192514.8200000003</v>
          </cell>
          <cell r="AR1617">
            <v>-3963671.4670833331</v>
          </cell>
          <cell r="AV1617">
            <v>-3738513.0516666663</v>
          </cell>
          <cell r="AZ1617">
            <v>-3500501.2120833336</v>
          </cell>
        </row>
        <row r="1618">
          <cell r="Q1618">
            <v>-1247864</v>
          </cell>
          <cell r="S1618">
            <v>-1074252</v>
          </cell>
          <cell r="U1618">
            <v>-839540</v>
          </cell>
          <cell r="V1618">
            <v>-803534</v>
          </cell>
          <cell r="W1618">
            <v>-715256</v>
          </cell>
          <cell r="Y1618">
            <v>-532816</v>
          </cell>
          <cell r="AA1618">
            <v>-353318</v>
          </cell>
          <cell r="AJ1618">
            <v>-2005745.0416666667</v>
          </cell>
          <cell r="AN1618">
            <v>-1524217.875</v>
          </cell>
          <cell r="AR1618">
            <v>-1090927.0833333333</v>
          </cell>
          <cell r="AV1618">
            <v>-708570.66666666663</v>
          </cell>
          <cell r="AZ1618">
            <v>-402183.70833333331</v>
          </cell>
        </row>
        <row r="1619">
          <cell r="AV1619">
            <v>0</v>
          </cell>
          <cell r="AZ1619">
            <v>0</v>
          </cell>
        </row>
        <row r="1620">
          <cell r="Q1620">
            <v>-8165809</v>
          </cell>
          <cell r="S1620">
            <v>-8165809</v>
          </cell>
          <cell r="U1620">
            <v>-8165809</v>
          </cell>
          <cell r="V1620">
            <v>-8165809</v>
          </cell>
          <cell r="W1620">
            <v>-8165809</v>
          </cell>
          <cell r="Y1620">
            <v>-8165809</v>
          </cell>
          <cell r="AA1620">
            <v>-8165809</v>
          </cell>
          <cell r="AJ1620">
            <v>-8165809</v>
          </cell>
          <cell r="AN1620">
            <v>-8165809</v>
          </cell>
          <cell r="AR1620">
            <v>-8165809</v>
          </cell>
          <cell r="AV1620">
            <v>-8165809</v>
          </cell>
          <cell r="AZ1620">
            <v>-8165809</v>
          </cell>
        </row>
        <row r="1621">
          <cell r="Q1621">
            <v>7497843</v>
          </cell>
          <cell r="S1621">
            <v>7638843</v>
          </cell>
          <cell r="U1621">
            <v>7722843</v>
          </cell>
          <cell r="V1621">
            <v>7749843</v>
          </cell>
          <cell r="W1621">
            <v>7789843</v>
          </cell>
          <cell r="Y1621">
            <v>7774843</v>
          </cell>
          <cell r="AA1621">
            <v>7752843</v>
          </cell>
          <cell r="AJ1621">
            <v>7106477.541666667</v>
          </cell>
          <cell r="AN1621">
            <v>7318628.208333333</v>
          </cell>
          <cell r="AR1621">
            <v>7540987.208333333</v>
          </cell>
          <cell r="AV1621">
            <v>7726253.333333333</v>
          </cell>
          <cell r="AZ1621">
            <v>7797327.666666667</v>
          </cell>
        </row>
        <row r="1622">
          <cell r="Q1622">
            <v>-802274.98</v>
          </cell>
          <cell r="S1622">
            <v>-755082.34</v>
          </cell>
          <cell r="U1622">
            <v>-707889.7</v>
          </cell>
          <cell r="V1622">
            <v>-684293.38</v>
          </cell>
          <cell r="W1622">
            <v>-660697.06000000006</v>
          </cell>
          <cell r="Y1622">
            <v>-613504.42000000004</v>
          </cell>
          <cell r="AA1622">
            <v>-566311.78</v>
          </cell>
          <cell r="AJ1622">
            <v>-1094283.8391666666</v>
          </cell>
          <cell r="AN1622">
            <v>-901657.94583333342</v>
          </cell>
          <cell r="AR1622">
            <v>-758152.35916666675</v>
          </cell>
          <cell r="AV1622">
            <v>-660697.06000000006</v>
          </cell>
          <cell r="AZ1622">
            <v>-548614.53583333327</v>
          </cell>
        </row>
        <row r="1623">
          <cell r="Q1623">
            <v>-161712.82999999999</v>
          </cell>
          <cell r="S1623">
            <v>-152200.31</v>
          </cell>
          <cell r="U1623">
            <v>-142687.79</v>
          </cell>
          <cell r="V1623">
            <v>-137931.53</v>
          </cell>
          <cell r="W1623">
            <v>-133175.26999999999</v>
          </cell>
          <cell r="Y1623">
            <v>-123662.75</v>
          </cell>
          <cell r="AA1623">
            <v>-114150.23</v>
          </cell>
          <cell r="AJ1623">
            <v>-219426.25583333333</v>
          </cell>
          <cell r="AN1623">
            <v>-181347.5891666667</v>
          </cell>
          <cell r="AR1623">
            <v>-152795.73583333334</v>
          </cell>
          <cell r="AV1623">
            <v>-133175.26999999999</v>
          </cell>
          <cell r="AZ1623">
            <v>-110583.03541666665</v>
          </cell>
        </row>
        <row r="1624">
          <cell r="Q1624">
            <v>-5851.43</v>
          </cell>
          <cell r="S1624">
            <v>-5507.23</v>
          </cell>
          <cell r="U1624">
            <v>-5163.03</v>
          </cell>
          <cell r="V1624">
            <v>-4990.93</v>
          </cell>
          <cell r="W1624">
            <v>-4818.83</v>
          </cell>
          <cell r="Y1624">
            <v>-4474.63</v>
          </cell>
          <cell r="AA1624">
            <v>-4130.43</v>
          </cell>
          <cell r="AJ1624">
            <v>-6181.288333333333</v>
          </cell>
          <cell r="AN1624">
            <v>-5951.8216666666667</v>
          </cell>
          <cell r="AR1624">
            <v>-5492.8883333333333</v>
          </cell>
          <cell r="AV1624">
            <v>-4818.829999999999</v>
          </cell>
          <cell r="AZ1624">
            <v>-4001.3537499999998</v>
          </cell>
        </row>
        <row r="1625">
          <cell r="Q1625">
            <v>-1245502.8600000001</v>
          </cell>
          <cell r="S1625">
            <v>-1240219.77</v>
          </cell>
          <cell r="U1625">
            <v>-1366269.66</v>
          </cell>
          <cell r="V1625">
            <v>-952259.06</v>
          </cell>
          <cell r="W1625">
            <v>-919422.54</v>
          </cell>
          <cell r="Y1625">
            <v>-853749.5</v>
          </cell>
          <cell r="AA1625">
            <v>-788076.46</v>
          </cell>
          <cell r="AJ1625">
            <v>-1226867.93875</v>
          </cell>
          <cell r="AN1625">
            <v>-1266022.7133333334</v>
          </cell>
          <cell r="AR1625">
            <v>-1181303.1916666667</v>
          </cell>
          <cell r="AV1625">
            <v>-1014938.42</v>
          </cell>
          <cell r="AZ1625">
            <v>-779331.32416666672</v>
          </cell>
        </row>
        <row r="1626">
          <cell r="V1626">
            <v>-819929.85</v>
          </cell>
          <cell r="W1626">
            <v>-830133.46</v>
          </cell>
          <cell r="Y1626">
            <v>-1170132.25</v>
          </cell>
          <cell r="AA1626">
            <v>-1524478.16</v>
          </cell>
          <cell r="AJ1626">
            <v>0</v>
          </cell>
          <cell r="AN1626">
            <v>0</v>
          </cell>
          <cell r="AR1626">
            <v>-283769.87541666668</v>
          </cell>
          <cell r="AV1626">
            <v>-748208.6958333333</v>
          </cell>
          <cell r="AZ1626">
            <v>-1198280.9099999999</v>
          </cell>
        </row>
        <row r="1627">
          <cell r="V1627">
            <v>0</v>
          </cell>
          <cell r="W1627">
            <v>0</v>
          </cell>
          <cell r="Y1627">
            <v>0</v>
          </cell>
          <cell r="AA1627">
            <v>0</v>
          </cell>
          <cell r="AJ1627">
            <v>0</v>
          </cell>
          <cell r="AN1627">
            <v>0</v>
          </cell>
          <cell r="AR1627">
            <v>0</v>
          </cell>
          <cell r="AV1627">
            <v>0</v>
          </cell>
          <cell r="AZ1627">
            <v>0</v>
          </cell>
        </row>
        <row r="1628">
          <cell r="AV1628">
            <v>0</v>
          </cell>
          <cell r="AZ1628">
            <v>-880.73291666666671</v>
          </cell>
        </row>
        <row r="1629">
          <cell r="AV1629">
            <v>0</v>
          </cell>
          <cell r="AZ1629">
            <v>-24925.417083333334</v>
          </cell>
        </row>
        <row r="1630">
          <cell r="AV1630">
            <v>0</v>
          </cell>
          <cell r="AZ1630">
            <v>-243130.92041666666</v>
          </cell>
        </row>
        <row r="1631">
          <cell r="Q1631">
            <v>-252077.73</v>
          </cell>
          <cell r="S1631">
            <v>-231911.51</v>
          </cell>
          <cell r="U1631">
            <v>-211745.29</v>
          </cell>
          <cell r="V1631">
            <v>-201662.18</v>
          </cell>
          <cell r="W1631">
            <v>-191579.07</v>
          </cell>
          <cell r="Y1631">
            <v>-171412.85</v>
          </cell>
          <cell r="AA1631">
            <v>-151246.63</v>
          </cell>
          <cell r="AJ1631">
            <v>-312576.32291666669</v>
          </cell>
          <cell r="AN1631">
            <v>-272243.90625000006</v>
          </cell>
          <cell r="AR1631">
            <v>-231911.48958333334</v>
          </cell>
          <cell r="AV1631">
            <v>-191579.06999999998</v>
          </cell>
          <cell r="AZ1631">
            <v>-151246.63</v>
          </cell>
        </row>
        <row r="1632">
          <cell r="Q1632">
            <v>0</v>
          </cell>
          <cell r="S1632">
            <v>0</v>
          </cell>
          <cell r="U1632">
            <v>0</v>
          </cell>
          <cell r="V1632">
            <v>0</v>
          </cell>
          <cell r="W1632">
            <v>0</v>
          </cell>
          <cell r="Y1632">
            <v>0</v>
          </cell>
          <cell r="AA1632">
            <v>0</v>
          </cell>
          <cell r="AJ1632">
            <v>0</v>
          </cell>
          <cell r="AN1632">
            <v>0</v>
          </cell>
          <cell r="AR1632">
            <v>0</v>
          </cell>
          <cell r="AV1632">
            <v>0</v>
          </cell>
          <cell r="AZ1632">
            <v>0</v>
          </cell>
        </row>
        <row r="1633">
          <cell r="Q1633">
            <v>0</v>
          </cell>
          <cell r="S1633">
            <v>0</v>
          </cell>
          <cell r="U1633">
            <v>0</v>
          </cell>
          <cell r="V1633">
            <v>0</v>
          </cell>
          <cell r="W1633">
            <v>0</v>
          </cell>
          <cell r="Y1633">
            <v>0</v>
          </cell>
          <cell r="AA1633">
            <v>0</v>
          </cell>
          <cell r="AJ1633">
            <v>0</v>
          </cell>
          <cell r="AN1633">
            <v>0</v>
          </cell>
          <cell r="AR1633">
            <v>0</v>
          </cell>
          <cell r="AV1633">
            <v>0</v>
          </cell>
          <cell r="AZ1633">
            <v>0</v>
          </cell>
        </row>
        <row r="1634">
          <cell r="Q1634">
            <v>-225923376.66999999</v>
          </cell>
          <cell r="S1634">
            <v>-232441376.66999999</v>
          </cell>
          <cell r="U1634">
            <v>-241815376.66999999</v>
          </cell>
          <cell r="V1634">
            <v>-245795376.66999999</v>
          </cell>
          <cell r="W1634">
            <v>-250495376.66999999</v>
          </cell>
          <cell r="Y1634">
            <v>-258707376.66999999</v>
          </cell>
          <cell r="AA1634">
            <v>-284209376.67000002</v>
          </cell>
          <cell r="AJ1634">
            <v>-207837310.37833336</v>
          </cell>
          <cell r="AN1634">
            <v>-221234700.37833336</v>
          </cell>
          <cell r="AR1634">
            <v>-234723882.04500005</v>
          </cell>
          <cell r="AV1634">
            <v>-254824698.50333336</v>
          </cell>
          <cell r="AZ1634">
            <v>-273380273.17000002</v>
          </cell>
        </row>
        <row r="1635">
          <cell r="Q1635">
            <v>-17674062</v>
          </cell>
          <cell r="S1635">
            <v>-17433062</v>
          </cell>
          <cell r="U1635">
            <v>-19715062</v>
          </cell>
          <cell r="V1635">
            <v>-20244062</v>
          </cell>
          <cell r="W1635">
            <v>-20770062</v>
          </cell>
          <cell r="Y1635">
            <v>-21803062</v>
          </cell>
          <cell r="AA1635">
            <v>-17119324</v>
          </cell>
          <cell r="AJ1635">
            <v>5348064.791666667</v>
          </cell>
          <cell r="AN1635">
            <v>-3094959.2083333335</v>
          </cell>
          <cell r="AR1635">
            <v>-12672024.875</v>
          </cell>
          <cell r="AV1635">
            <v>-18651692.541666668</v>
          </cell>
          <cell r="AZ1635">
            <v>-16263796.208333334</v>
          </cell>
        </row>
        <row r="1636">
          <cell r="Q1636">
            <v>0</v>
          </cell>
          <cell r="S1636">
            <v>0</v>
          </cell>
          <cell r="U1636">
            <v>0</v>
          </cell>
          <cell r="V1636">
            <v>0</v>
          </cell>
          <cell r="W1636">
            <v>0</v>
          </cell>
          <cell r="Y1636">
            <v>0</v>
          </cell>
          <cell r="AA1636">
            <v>0</v>
          </cell>
          <cell r="AJ1636">
            <v>-2571208.3333333335</v>
          </cell>
          <cell r="AN1636">
            <v>-1676875</v>
          </cell>
          <cell r="AR1636">
            <v>-782541.66666666663</v>
          </cell>
          <cell r="AV1636">
            <v>0</v>
          </cell>
          <cell r="AZ1636">
            <v>0</v>
          </cell>
        </row>
        <row r="1637">
          <cell r="Q1637">
            <v>0</v>
          </cell>
          <cell r="S1637">
            <v>0</v>
          </cell>
          <cell r="U1637">
            <v>0</v>
          </cell>
          <cell r="V1637">
            <v>0</v>
          </cell>
          <cell r="W1637">
            <v>0</v>
          </cell>
          <cell r="Y1637">
            <v>0</v>
          </cell>
          <cell r="AA1637">
            <v>0</v>
          </cell>
          <cell r="AJ1637">
            <v>-322613.33333333331</v>
          </cell>
          <cell r="AN1637">
            <v>-210400</v>
          </cell>
          <cell r="AR1637">
            <v>-98186.666666666672</v>
          </cell>
          <cell r="AV1637">
            <v>0</v>
          </cell>
          <cell r="AZ1637">
            <v>0</v>
          </cell>
        </row>
        <row r="1638">
          <cell r="Q1638">
            <v>-562517040</v>
          </cell>
          <cell r="S1638">
            <v>-574468040</v>
          </cell>
          <cell r="U1638">
            <v>-599703040</v>
          </cell>
          <cell r="V1638">
            <v>-608888040</v>
          </cell>
          <cell r="W1638">
            <v>-618047040</v>
          </cell>
          <cell r="Y1638">
            <v>-636557040</v>
          </cell>
          <cell r="AA1638">
            <v>-715888218.41999996</v>
          </cell>
          <cell r="AJ1638">
            <v>-526735779.16666669</v>
          </cell>
          <cell r="AN1638">
            <v>-555405387.16666663</v>
          </cell>
          <cell r="AR1638">
            <v>-583946245.16666663</v>
          </cell>
          <cell r="AV1638">
            <v>-634515744.83083332</v>
          </cell>
          <cell r="AZ1638">
            <v>-686361855.47083342</v>
          </cell>
        </row>
        <row r="1639">
          <cell r="Q1639">
            <v>0</v>
          </cell>
          <cell r="S1639">
            <v>0</v>
          </cell>
          <cell r="U1639">
            <v>0</v>
          </cell>
          <cell r="V1639">
            <v>0</v>
          </cell>
          <cell r="W1639">
            <v>0</v>
          </cell>
          <cell r="Y1639">
            <v>0</v>
          </cell>
          <cell r="AA1639">
            <v>0</v>
          </cell>
          <cell r="AJ1639">
            <v>-708208.33333333337</v>
          </cell>
          <cell r="AN1639">
            <v>-461875</v>
          </cell>
          <cell r="AR1639">
            <v>-215541.66666666666</v>
          </cell>
          <cell r="AV1639">
            <v>0</v>
          </cell>
          <cell r="AZ1639">
            <v>0</v>
          </cell>
        </row>
        <row r="1640">
          <cell r="Q1640">
            <v>0</v>
          </cell>
          <cell r="S1640">
            <v>0</v>
          </cell>
          <cell r="U1640">
            <v>0</v>
          </cell>
          <cell r="V1640">
            <v>0</v>
          </cell>
          <cell r="W1640">
            <v>0</v>
          </cell>
          <cell r="Y1640">
            <v>0</v>
          </cell>
          <cell r="AA1640">
            <v>0</v>
          </cell>
          <cell r="AJ1640">
            <v>0</v>
          </cell>
          <cell r="AN1640">
            <v>0</v>
          </cell>
          <cell r="AR1640">
            <v>0</v>
          </cell>
          <cell r="AV1640">
            <v>0</v>
          </cell>
          <cell r="AZ1640">
            <v>0</v>
          </cell>
        </row>
        <row r="1641">
          <cell r="Q1641">
            <v>0</v>
          </cell>
          <cell r="S1641">
            <v>0</v>
          </cell>
          <cell r="U1641">
            <v>0</v>
          </cell>
          <cell r="V1641">
            <v>0</v>
          </cell>
          <cell r="W1641">
            <v>0</v>
          </cell>
          <cell r="Y1641">
            <v>0</v>
          </cell>
          <cell r="AA1641">
            <v>0</v>
          </cell>
          <cell r="AJ1641">
            <v>0</v>
          </cell>
          <cell r="AN1641">
            <v>0</v>
          </cell>
          <cell r="AR1641">
            <v>0</v>
          </cell>
          <cell r="AV1641">
            <v>0</v>
          </cell>
          <cell r="AZ1641">
            <v>0</v>
          </cell>
        </row>
        <row r="1642">
          <cell r="Q1642">
            <v>0</v>
          </cell>
          <cell r="S1642">
            <v>0</v>
          </cell>
          <cell r="U1642">
            <v>0</v>
          </cell>
          <cell r="V1642">
            <v>0</v>
          </cell>
          <cell r="W1642">
            <v>0</v>
          </cell>
          <cell r="Y1642">
            <v>0</v>
          </cell>
          <cell r="AA1642">
            <v>0</v>
          </cell>
          <cell r="AJ1642">
            <v>0</v>
          </cell>
          <cell r="AN1642">
            <v>0</v>
          </cell>
          <cell r="AR1642">
            <v>0</v>
          </cell>
          <cell r="AV1642">
            <v>0</v>
          </cell>
          <cell r="AZ1642">
            <v>0</v>
          </cell>
        </row>
        <row r="1643">
          <cell r="Q1643">
            <v>0</v>
          </cell>
          <cell r="S1643">
            <v>0</v>
          </cell>
          <cell r="U1643">
            <v>0</v>
          </cell>
          <cell r="V1643">
            <v>0</v>
          </cell>
          <cell r="W1643">
            <v>0</v>
          </cell>
          <cell r="Y1643">
            <v>0</v>
          </cell>
          <cell r="AA1643">
            <v>0</v>
          </cell>
          <cell r="AJ1643">
            <v>0</v>
          </cell>
          <cell r="AN1643">
            <v>0</v>
          </cell>
          <cell r="AR1643">
            <v>0</v>
          </cell>
          <cell r="AV1643">
            <v>0</v>
          </cell>
          <cell r="AZ1643">
            <v>0</v>
          </cell>
        </row>
        <row r="1644">
          <cell r="Q1644">
            <v>-25900290</v>
          </cell>
          <cell r="S1644">
            <v>-25900290</v>
          </cell>
          <cell r="U1644">
            <v>-25900290</v>
          </cell>
          <cell r="V1644">
            <v>-25900290</v>
          </cell>
          <cell r="W1644">
            <v>-25900290</v>
          </cell>
          <cell r="Y1644">
            <v>-25900290</v>
          </cell>
          <cell r="AA1644">
            <v>0</v>
          </cell>
          <cell r="AJ1644">
            <v>-24424184.458333332</v>
          </cell>
          <cell r="AN1644">
            <v>-25152609.125</v>
          </cell>
          <cell r="AR1644">
            <v>-25482992.125</v>
          </cell>
          <cell r="AV1644">
            <v>-18346038.75</v>
          </cell>
          <cell r="AZ1644">
            <v>-9712608.75</v>
          </cell>
        </row>
        <row r="1645">
          <cell r="Q1645">
            <v>-4155604</v>
          </cell>
          <cell r="S1645">
            <v>-4155604</v>
          </cell>
          <cell r="U1645">
            <v>-4155604</v>
          </cell>
          <cell r="V1645">
            <v>-4155604</v>
          </cell>
          <cell r="W1645">
            <v>-4155604</v>
          </cell>
          <cell r="Y1645">
            <v>-4155604</v>
          </cell>
          <cell r="AA1645">
            <v>-4155604</v>
          </cell>
          <cell r="AJ1645">
            <v>-4155604</v>
          </cell>
          <cell r="AN1645">
            <v>-4155604</v>
          </cell>
          <cell r="AR1645">
            <v>-4155604</v>
          </cell>
          <cell r="AV1645">
            <v>-4155604</v>
          </cell>
          <cell r="AZ1645">
            <v>-3982453.8333333335</v>
          </cell>
        </row>
        <row r="1646">
          <cell r="Q1646">
            <v>-65695820</v>
          </cell>
          <cell r="S1646">
            <v>-75695708.079999998</v>
          </cell>
          <cell r="U1646">
            <v>-63311188.689999998</v>
          </cell>
          <cell r="V1646">
            <v>-50040846.079999998</v>
          </cell>
          <cell r="W1646">
            <v>-46912634.079999998</v>
          </cell>
          <cell r="Y1646">
            <v>-53204812.5</v>
          </cell>
          <cell r="AA1646">
            <v>-36554730.109999999</v>
          </cell>
          <cell r="AJ1646">
            <v>-14981518.458333334</v>
          </cell>
          <cell r="AN1646">
            <v>-37796075.551250003</v>
          </cell>
          <cell r="AR1646">
            <v>-54573698.561666667</v>
          </cell>
          <cell r="AV1646">
            <v>-51830974.967916667</v>
          </cell>
          <cell r="AZ1646">
            <v>-29556057.844583333</v>
          </cell>
        </row>
        <row r="1647">
          <cell r="Q1647">
            <v>0</v>
          </cell>
          <cell r="S1647">
            <v>0</v>
          </cell>
          <cell r="U1647">
            <v>0</v>
          </cell>
          <cell r="V1647">
            <v>0</v>
          </cell>
          <cell r="W1647">
            <v>0</v>
          </cell>
          <cell r="Y1647">
            <v>0</v>
          </cell>
          <cell r="AA1647">
            <v>-30000</v>
          </cell>
          <cell r="AJ1647">
            <v>-70166.666666666672</v>
          </cell>
          <cell r="AN1647">
            <v>0</v>
          </cell>
          <cell r="AR1647">
            <v>0</v>
          </cell>
          <cell r="AV1647">
            <v>-10000</v>
          </cell>
          <cell r="AZ1647">
            <v>-30000</v>
          </cell>
        </row>
        <row r="1648">
          <cell r="Q1648">
            <v>0</v>
          </cell>
          <cell r="S1648">
            <v>0</v>
          </cell>
          <cell r="U1648">
            <v>0</v>
          </cell>
          <cell r="V1648">
            <v>0</v>
          </cell>
          <cell r="W1648">
            <v>0</v>
          </cell>
          <cell r="Y1648">
            <v>0</v>
          </cell>
          <cell r="AA1648">
            <v>0</v>
          </cell>
          <cell r="AJ1648">
            <v>0</v>
          </cell>
          <cell r="AN1648">
            <v>0</v>
          </cell>
          <cell r="AR1648">
            <v>0</v>
          </cell>
          <cell r="AV1648">
            <v>0</v>
          </cell>
          <cell r="AZ1648">
            <v>0</v>
          </cell>
        </row>
        <row r="1649">
          <cell r="Q1649">
            <v>0</v>
          </cell>
          <cell r="S1649">
            <v>0</v>
          </cell>
          <cell r="U1649">
            <v>0</v>
          </cell>
          <cell r="V1649">
            <v>0</v>
          </cell>
          <cell r="W1649">
            <v>0</v>
          </cell>
          <cell r="Y1649">
            <v>0</v>
          </cell>
          <cell r="AA1649">
            <v>0</v>
          </cell>
          <cell r="AJ1649">
            <v>0</v>
          </cell>
          <cell r="AN1649">
            <v>0</v>
          </cell>
          <cell r="AR1649">
            <v>0</v>
          </cell>
          <cell r="AV1649">
            <v>0</v>
          </cell>
          <cell r="AZ1649">
            <v>0</v>
          </cell>
        </row>
        <row r="1650">
          <cell r="Q1650">
            <v>0</v>
          </cell>
          <cell r="S1650">
            <v>0</v>
          </cell>
          <cell r="U1650">
            <v>0</v>
          </cell>
          <cell r="V1650">
            <v>0</v>
          </cell>
          <cell r="W1650">
            <v>0</v>
          </cell>
          <cell r="Y1650">
            <v>0</v>
          </cell>
          <cell r="AA1650">
            <v>0</v>
          </cell>
          <cell r="AJ1650">
            <v>-19971312.083333332</v>
          </cell>
          <cell r="AN1650">
            <v>-13024768.75</v>
          </cell>
          <cell r="AR1650">
            <v>-6078225.416666667</v>
          </cell>
          <cell r="AV1650">
            <v>0</v>
          </cell>
          <cell r="AZ1650">
            <v>0</v>
          </cell>
        </row>
        <row r="1651">
          <cell r="Q1651">
            <v>-145379</v>
          </cell>
          <cell r="S1651">
            <v>-183846.74</v>
          </cell>
          <cell r="U1651">
            <v>-551394.42000000004</v>
          </cell>
          <cell r="V1651">
            <v>-495204.95</v>
          </cell>
          <cell r="W1651">
            <v>-357899.51</v>
          </cell>
          <cell r="Y1651">
            <v>-476689.54</v>
          </cell>
          <cell r="AA1651">
            <v>-744413.88</v>
          </cell>
          <cell r="AJ1651">
            <v>-15685506.833333334</v>
          </cell>
          <cell r="AN1651">
            <v>-12517527.558333335</v>
          </cell>
          <cell r="AR1651">
            <v>-2054490.425</v>
          </cell>
          <cell r="AV1651">
            <v>-552155.8041666667</v>
          </cell>
          <cell r="AZ1651">
            <v>-791996.74083333334</v>
          </cell>
        </row>
        <row r="1652">
          <cell r="Q1652">
            <v>0</v>
          </cell>
          <cell r="S1652">
            <v>0</v>
          </cell>
          <cell r="U1652">
            <v>0</v>
          </cell>
          <cell r="V1652">
            <v>0</v>
          </cell>
          <cell r="W1652">
            <v>0</v>
          </cell>
          <cell r="Y1652">
            <v>0</v>
          </cell>
          <cell r="AA1652">
            <v>0</v>
          </cell>
          <cell r="AJ1652">
            <v>0</v>
          </cell>
          <cell r="AN1652">
            <v>0</v>
          </cell>
          <cell r="AR1652">
            <v>0</v>
          </cell>
          <cell r="AV1652">
            <v>0</v>
          </cell>
          <cell r="AZ1652">
            <v>0</v>
          </cell>
        </row>
        <row r="1653">
          <cell r="Q1653">
            <v>-46058869</v>
          </cell>
          <cell r="S1653">
            <v>-45977869</v>
          </cell>
          <cell r="U1653">
            <v>-45895869</v>
          </cell>
          <cell r="V1653">
            <v>-44928869</v>
          </cell>
          <cell r="W1653">
            <v>-47098869</v>
          </cell>
          <cell r="Y1653">
            <v>-49320869</v>
          </cell>
          <cell r="AA1653">
            <v>-56152607</v>
          </cell>
          <cell r="AJ1653">
            <v>-37530195.5</v>
          </cell>
          <cell r="AN1653">
            <v>-40546367.833333336</v>
          </cell>
          <cell r="AR1653">
            <v>-43880873.5</v>
          </cell>
          <cell r="AV1653">
            <v>-49476042.583333336</v>
          </cell>
          <cell r="AZ1653">
            <v>-53053580.25</v>
          </cell>
        </row>
        <row r="1654">
          <cell r="Q1654">
            <v>-187730</v>
          </cell>
          <cell r="S1654">
            <v>-303359.07</v>
          </cell>
          <cell r="U1654">
            <v>-417350.83</v>
          </cell>
          <cell r="V1654">
            <v>-1291557.27</v>
          </cell>
          <cell r="W1654">
            <v>-1137075.49</v>
          </cell>
          <cell r="Y1654">
            <v>-553801.24</v>
          </cell>
          <cell r="AA1654">
            <v>-1316105.46</v>
          </cell>
          <cell r="AJ1654">
            <v>-16529942.5</v>
          </cell>
          <cell r="AN1654">
            <v>-14287806.985416666</v>
          </cell>
          <cell r="AR1654">
            <v>-2747895.5150000001</v>
          </cell>
          <cell r="AV1654">
            <v>-815731.5045833335</v>
          </cell>
          <cell r="AZ1654">
            <v>-780478.70458333322</v>
          </cell>
        </row>
        <row r="1655">
          <cell r="Q1655">
            <v>0</v>
          </cell>
          <cell r="S1655">
            <v>0</v>
          </cell>
          <cell r="U1655">
            <v>0</v>
          </cell>
          <cell r="V1655">
            <v>0</v>
          </cell>
          <cell r="W1655">
            <v>0</v>
          </cell>
          <cell r="Y1655">
            <v>0</v>
          </cell>
          <cell r="AA1655">
            <v>0</v>
          </cell>
          <cell r="AJ1655">
            <v>0</v>
          </cell>
          <cell r="AN1655">
            <v>0</v>
          </cell>
          <cell r="AR1655">
            <v>0</v>
          </cell>
          <cell r="AV1655">
            <v>0</v>
          </cell>
          <cell r="AZ1655">
            <v>0</v>
          </cell>
        </row>
        <row r="1656">
          <cell r="Q1656">
            <v>-7713943</v>
          </cell>
          <cell r="S1656">
            <v>-7649943</v>
          </cell>
          <cell r="U1656">
            <v>-7585943</v>
          </cell>
          <cell r="V1656">
            <v>-7553943</v>
          </cell>
          <cell r="W1656">
            <v>-7521943</v>
          </cell>
          <cell r="Y1656">
            <v>-7457943</v>
          </cell>
          <cell r="AA1656">
            <v>-7393943</v>
          </cell>
          <cell r="AJ1656">
            <v>-7904984.666666667</v>
          </cell>
          <cell r="AN1656">
            <v>-7777318</v>
          </cell>
          <cell r="AR1656">
            <v>-7649651.333333333</v>
          </cell>
          <cell r="AV1656">
            <v>-7521984.666666667</v>
          </cell>
          <cell r="AZ1656">
            <v>-7394318</v>
          </cell>
        </row>
        <row r="1657">
          <cell r="Q1657">
            <v>295</v>
          </cell>
          <cell r="S1657">
            <v>295</v>
          </cell>
          <cell r="U1657">
            <v>0</v>
          </cell>
          <cell r="V1657">
            <v>0</v>
          </cell>
          <cell r="W1657">
            <v>0</v>
          </cell>
          <cell r="Y1657">
            <v>0</v>
          </cell>
          <cell r="AA1657">
            <v>0</v>
          </cell>
          <cell r="AJ1657">
            <v>21889.791666666668</v>
          </cell>
          <cell r="AN1657">
            <v>12421.625</v>
          </cell>
          <cell r="AR1657">
            <v>544.29166666666663</v>
          </cell>
          <cell r="AV1657">
            <v>61.458333333333336</v>
          </cell>
          <cell r="AZ1657">
            <v>0</v>
          </cell>
        </row>
        <row r="1658">
          <cell r="Q1658">
            <v>0</v>
          </cell>
          <cell r="S1658">
            <v>0</v>
          </cell>
          <cell r="U1658">
            <v>0</v>
          </cell>
          <cell r="V1658">
            <v>0</v>
          </cell>
          <cell r="W1658">
            <v>0</v>
          </cell>
          <cell r="Y1658">
            <v>0</v>
          </cell>
          <cell r="AA1658">
            <v>0</v>
          </cell>
          <cell r="AJ1658">
            <v>0</v>
          </cell>
          <cell r="AN1658">
            <v>0</v>
          </cell>
          <cell r="AR1658">
            <v>0</v>
          </cell>
          <cell r="AV1658">
            <v>0</v>
          </cell>
          <cell r="AZ1658">
            <v>0</v>
          </cell>
        </row>
        <row r="1659">
          <cell r="Q1659">
            <v>-248764</v>
          </cell>
          <cell r="S1659">
            <v>-248764</v>
          </cell>
          <cell r="U1659">
            <v>-248764</v>
          </cell>
          <cell r="V1659">
            <v>-248764</v>
          </cell>
          <cell r="W1659">
            <v>-248764</v>
          </cell>
          <cell r="Y1659">
            <v>-248764</v>
          </cell>
          <cell r="AA1659">
            <v>-248764</v>
          </cell>
          <cell r="AJ1659">
            <v>-248764</v>
          </cell>
          <cell r="AN1659">
            <v>-248764</v>
          </cell>
          <cell r="AR1659">
            <v>-248764</v>
          </cell>
          <cell r="AV1659">
            <v>-248764</v>
          </cell>
          <cell r="AZ1659">
            <v>-248764</v>
          </cell>
        </row>
        <row r="1660">
          <cell r="Q1660">
            <v>349</v>
          </cell>
          <cell r="S1660">
            <v>349</v>
          </cell>
          <cell r="U1660">
            <v>0</v>
          </cell>
          <cell r="V1660">
            <v>0</v>
          </cell>
          <cell r="W1660">
            <v>0</v>
          </cell>
          <cell r="Y1660">
            <v>0</v>
          </cell>
          <cell r="AA1660">
            <v>0</v>
          </cell>
          <cell r="AJ1660">
            <v>68832.791666666672</v>
          </cell>
          <cell r="AN1660">
            <v>63291.5</v>
          </cell>
          <cell r="AR1660">
            <v>9686.25</v>
          </cell>
          <cell r="AV1660">
            <v>72.708333333333329</v>
          </cell>
          <cell r="AZ1660">
            <v>0</v>
          </cell>
        </row>
        <row r="1661">
          <cell r="Q1661">
            <v>0</v>
          </cell>
          <cell r="S1661">
            <v>0</v>
          </cell>
          <cell r="U1661">
            <v>0</v>
          </cell>
          <cell r="V1661">
            <v>0</v>
          </cell>
          <cell r="W1661">
            <v>0</v>
          </cell>
          <cell r="Y1661">
            <v>0</v>
          </cell>
          <cell r="AA1661">
            <v>0</v>
          </cell>
          <cell r="AJ1661">
            <v>0</v>
          </cell>
          <cell r="AN1661">
            <v>0</v>
          </cell>
          <cell r="AR1661">
            <v>0</v>
          </cell>
          <cell r="AV1661">
            <v>0</v>
          </cell>
          <cell r="AZ1661">
            <v>0</v>
          </cell>
        </row>
        <row r="1662">
          <cell r="Q1662">
            <v>0</v>
          </cell>
          <cell r="S1662">
            <v>0</v>
          </cell>
          <cell r="U1662">
            <v>0</v>
          </cell>
          <cell r="V1662">
            <v>0</v>
          </cell>
          <cell r="W1662">
            <v>0</v>
          </cell>
          <cell r="Y1662">
            <v>0</v>
          </cell>
          <cell r="AA1662">
            <v>0</v>
          </cell>
          <cell r="AJ1662">
            <v>-17448.204999999998</v>
          </cell>
          <cell r="AN1662">
            <v>-17448.204999999998</v>
          </cell>
          <cell r="AR1662">
            <v>0</v>
          </cell>
          <cell r="AV1662">
            <v>0</v>
          </cell>
          <cell r="AZ1662">
            <v>0</v>
          </cell>
        </row>
        <row r="1663">
          <cell r="Q1663">
            <v>0</v>
          </cell>
          <cell r="S1663">
            <v>0</v>
          </cell>
          <cell r="U1663">
            <v>0</v>
          </cell>
          <cell r="V1663">
            <v>0</v>
          </cell>
          <cell r="W1663">
            <v>0</v>
          </cell>
          <cell r="Y1663">
            <v>0</v>
          </cell>
          <cell r="AA1663">
            <v>0</v>
          </cell>
          <cell r="AJ1663">
            <v>0</v>
          </cell>
          <cell r="AN1663">
            <v>0</v>
          </cell>
          <cell r="AR1663">
            <v>0</v>
          </cell>
          <cell r="AV1663">
            <v>0</v>
          </cell>
          <cell r="AZ1663">
            <v>0</v>
          </cell>
        </row>
        <row r="1664">
          <cell r="Q1664">
            <v>0</v>
          </cell>
          <cell r="S1664">
            <v>0</v>
          </cell>
          <cell r="U1664">
            <v>0</v>
          </cell>
          <cell r="V1664">
            <v>0</v>
          </cell>
          <cell r="W1664">
            <v>0</v>
          </cell>
          <cell r="Y1664">
            <v>0</v>
          </cell>
          <cell r="AA1664">
            <v>0</v>
          </cell>
          <cell r="AJ1664">
            <v>0</v>
          </cell>
          <cell r="AN1664">
            <v>0</v>
          </cell>
          <cell r="AR1664">
            <v>0</v>
          </cell>
          <cell r="AV1664">
            <v>0</v>
          </cell>
          <cell r="AZ1664">
            <v>0</v>
          </cell>
        </row>
        <row r="1665">
          <cell r="Q1665">
            <v>0</v>
          </cell>
          <cell r="S1665">
            <v>0</v>
          </cell>
          <cell r="U1665">
            <v>0</v>
          </cell>
          <cell r="V1665">
            <v>0</v>
          </cell>
          <cell r="W1665">
            <v>0</v>
          </cell>
          <cell r="Y1665">
            <v>0</v>
          </cell>
          <cell r="AA1665">
            <v>0</v>
          </cell>
          <cell r="AJ1665">
            <v>0</v>
          </cell>
          <cell r="AN1665">
            <v>0</v>
          </cell>
          <cell r="AR1665">
            <v>0</v>
          </cell>
          <cell r="AV1665">
            <v>0</v>
          </cell>
          <cell r="AZ1665">
            <v>0</v>
          </cell>
        </row>
        <row r="1666">
          <cell r="Q1666">
            <v>0</v>
          </cell>
          <cell r="S1666">
            <v>0</v>
          </cell>
          <cell r="U1666">
            <v>0</v>
          </cell>
          <cell r="V1666">
            <v>0</v>
          </cell>
          <cell r="W1666">
            <v>0</v>
          </cell>
          <cell r="Y1666">
            <v>0</v>
          </cell>
          <cell r="AA1666">
            <v>0</v>
          </cell>
          <cell r="AJ1666">
            <v>0</v>
          </cell>
          <cell r="AN1666">
            <v>0</v>
          </cell>
          <cell r="AR1666">
            <v>0</v>
          </cell>
          <cell r="AV1666">
            <v>0</v>
          </cell>
          <cell r="AZ1666">
            <v>0</v>
          </cell>
        </row>
        <row r="1667">
          <cell r="Q1667">
            <v>0</v>
          </cell>
          <cell r="S1667">
            <v>0</v>
          </cell>
          <cell r="U1667">
            <v>0</v>
          </cell>
          <cell r="V1667">
            <v>0</v>
          </cell>
          <cell r="W1667">
            <v>0</v>
          </cell>
          <cell r="Y1667">
            <v>0</v>
          </cell>
          <cell r="AA1667">
            <v>0</v>
          </cell>
          <cell r="AJ1667">
            <v>0</v>
          </cell>
          <cell r="AN1667">
            <v>0</v>
          </cell>
          <cell r="AR1667">
            <v>0</v>
          </cell>
          <cell r="AV1667">
            <v>0</v>
          </cell>
          <cell r="AZ1667">
            <v>0</v>
          </cell>
        </row>
        <row r="1668">
          <cell r="Q1668">
            <v>0</v>
          </cell>
          <cell r="S1668">
            <v>0</v>
          </cell>
          <cell r="U1668">
            <v>0</v>
          </cell>
          <cell r="V1668">
            <v>0</v>
          </cell>
          <cell r="W1668">
            <v>0</v>
          </cell>
          <cell r="Y1668">
            <v>0</v>
          </cell>
          <cell r="AA1668">
            <v>0</v>
          </cell>
          <cell r="AJ1668">
            <v>0</v>
          </cell>
          <cell r="AN1668">
            <v>0</v>
          </cell>
          <cell r="AR1668">
            <v>0</v>
          </cell>
          <cell r="AV1668">
            <v>0</v>
          </cell>
          <cell r="AZ1668">
            <v>0</v>
          </cell>
        </row>
        <row r="1669">
          <cell r="Q1669">
            <v>0</v>
          </cell>
          <cell r="S1669">
            <v>0</v>
          </cell>
          <cell r="U1669">
            <v>0</v>
          </cell>
          <cell r="V1669">
            <v>0</v>
          </cell>
          <cell r="W1669">
            <v>0</v>
          </cell>
          <cell r="Y1669">
            <v>0</v>
          </cell>
          <cell r="AA1669">
            <v>0</v>
          </cell>
          <cell r="AJ1669">
            <v>0</v>
          </cell>
          <cell r="AN1669">
            <v>0</v>
          </cell>
          <cell r="AR1669">
            <v>0</v>
          </cell>
          <cell r="AV1669">
            <v>0</v>
          </cell>
          <cell r="AZ1669">
            <v>0</v>
          </cell>
        </row>
        <row r="1670">
          <cell r="Q1670">
            <v>0</v>
          </cell>
          <cell r="S1670">
            <v>0</v>
          </cell>
          <cell r="U1670">
            <v>0</v>
          </cell>
          <cell r="V1670">
            <v>0</v>
          </cell>
          <cell r="W1670">
            <v>0</v>
          </cell>
          <cell r="Y1670">
            <v>0</v>
          </cell>
          <cell r="AA1670">
            <v>0</v>
          </cell>
          <cell r="AJ1670">
            <v>0</v>
          </cell>
          <cell r="AN1670">
            <v>0</v>
          </cell>
          <cell r="AR1670">
            <v>0</v>
          </cell>
          <cell r="AV1670">
            <v>0</v>
          </cell>
          <cell r="AZ1670">
            <v>0</v>
          </cell>
        </row>
        <row r="1671">
          <cell r="Q1671">
            <v>0</v>
          </cell>
          <cell r="S1671">
            <v>0</v>
          </cell>
          <cell r="U1671">
            <v>0</v>
          </cell>
          <cell r="V1671">
            <v>0</v>
          </cell>
          <cell r="W1671">
            <v>0</v>
          </cell>
          <cell r="Y1671">
            <v>0</v>
          </cell>
          <cell r="AA1671">
            <v>0</v>
          </cell>
          <cell r="AJ1671">
            <v>0</v>
          </cell>
          <cell r="AN1671">
            <v>0</v>
          </cell>
          <cell r="AR1671">
            <v>0</v>
          </cell>
          <cell r="AV1671">
            <v>0</v>
          </cell>
          <cell r="AZ1671">
            <v>0</v>
          </cell>
        </row>
        <row r="1672">
          <cell r="Q1672">
            <v>-5331275</v>
          </cell>
          <cell r="S1672">
            <v>-7023226.1900000004</v>
          </cell>
          <cell r="U1672">
            <v>-5367153.71</v>
          </cell>
          <cell r="V1672">
            <v>-4979877.13</v>
          </cell>
          <cell r="W1672">
            <v>-4459855.1399999997</v>
          </cell>
          <cell r="Y1672">
            <v>-3884235.47</v>
          </cell>
          <cell r="AA1672">
            <v>-3608498.53</v>
          </cell>
          <cell r="AJ1672">
            <v>-17227517.458333332</v>
          </cell>
          <cell r="AN1672">
            <v>-17043051.713750001</v>
          </cell>
          <cell r="AR1672">
            <v>-6994854.3954166668</v>
          </cell>
          <cell r="AV1672">
            <v>-5006221.6362499995</v>
          </cell>
          <cell r="AZ1672">
            <v>-4048126.0479166671</v>
          </cell>
        </row>
        <row r="1673">
          <cell r="Q1673">
            <v>0</v>
          </cell>
          <cell r="S1673">
            <v>0</v>
          </cell>
          <cell r="U1673">
            <v>0</v>
          </cell>
          <cell r="V1673">
            <v>0</v>
          </cell>
          <cell r="W1673">
            <v>0</v>
          </cell>
          <cell r="Y1673">
            <v>0</v>
          </cell>
          <cell r="AA1673">
            <v>0</v>
          </cell>
          <cell r="AJ1673">
            <v>0</v>
          </cell>
          <cell r="AN1673">
            <v>0</v>
          </cell>
          <cell r="AR1673">
            <v>0</v>
          </cell>
          <cell r="AV1673">
            <v>0</v>
          </cell>
          <cell r="AZ1673">
            <v>0</v>
          </cell>
        </row>
        <row r="1674">
          <cell r="Q1674">
            <v>-2165925</v>
          </cell>
          <cell r="S1674">
            <v>-3021165.15</v>
          </cell>
          <cell r="U1674">
            <v>-2876766.36</v>
          </cell>
          <cell r="V1674">
            <v>-3069104.86</v>
          </cell>
          <cell r="W1674">
            <v>-2530542.2799999998</v>
          </cell>
          <cell r="Y1674">
            <v>-1291171.6000000001</v>
          </cell>
          <cell r="AA1674">
            <v>-1837830.67</v>
          </cell>
          <cell r="AJ1674">
            <v>-6945527.875</v>
          </cell>
          <cell r="AN1674">
            <v>-6898498.9450000003</v>
          </cell>
          <cell r="AR1674">
            <v>-3004875.7116666674</v>
          </cell>
          <cell r="AV1674">
            <v>-2453611.6137500005</v>
          </cell>
          <cell r="AZ1674">
            <v>-1663008.1616666664</v>
          </cell>
        </row>
        <row r="1675">
          <cell r="Q1675">
            <v>0</v>
          </cell>
          <cell r="S1675">
            <v>0</v>
          </cell>
          <cell r="U1675">
            <v>0</v>
          </cell>
          <cell r="V1675">
            <v>0</v>
          </cell>
          <cell r="W1675">
            <v>0</v>
          </cell>
          <cell r="Y1675">
            <v>0</v>
          </cell>
          <cell r="AA1675">
            <v>0</v>
          </cell>
          <cell r="AJ1675">
            <v>-1317708.3333333333</v>
          </cell>
          <cell r="AN1675">
            <v>-859375</v>
          </cell>
          <cell r="AR1675">
            <v>-401041.66666666669</v>
          </cell>
          <cell r="AV1675">
            <v>0</v>
          </cell>
          <cell r="AZ1675">
            <v>0</v>
          </cell>
        </row>
        <row r="1676">
          <cell r="Q1676">
            <v>9916</v>
          </cell>
          <cell r="S1676">
            <v>9916</v>
          </cell>
          <cell r="U1676">
            <v>0</v>
          </cell>
          <cell r="V1676">
            <v>0</v>
          </cell>
          <cell r="W1676">
            <v>0</v>
          </cell>
          <cell r="Y1676">
            <v>0</v>
          </cell>
          <cell r="AA1676">
            <v>0</v>
          </cell>
          <cell r="AJ1676">
            <v>19005.666666666668</v>
          </cell>
          <cell r="AN1676">
            <v>13199.75</v>
          </cell>
          <cell r="AR1676">
            <v>2956.9583333333335</v>
          </cell>
          <cell r="AV1676">
            <v>2065.8333333333335</v>
          </cell>
          <cell r="AZ1676">
            <v>0</v>
          </cell>
        </row>
        <row r="1677">
          <cell r="Q1677">
            <v>0</v>
          </cell>
          <cell r="S1677">
            <v>0</v>
          </cell>
          <cell r="U1677">
            <v>0</v>
          </cell>
          <cell r="V1677">
            <v>0</v>
          </cell>
          <cell r="W1677">
            <v>0</v>
          </cell>
          <cell r="Y1677">
            <v>0</v>
          </cell>
          <cell r="AA1677">
            <v>0</v>
          </cell>
          <cell r="AJ1677">
            <v>0</v>
          </cell>
          <cell r="AN1677">
            <v>0</v>
          </cell>
          <cell r="AR1677">
            <v>0</v>
          </cell>
          <cell r="AV1677">
            <v>0</v>
          </cell>
          <cell r="AZ1677">
            <v>0</v>
          </cell>
        </row>
        <row r="1678">
          <cell r="Q1678">
            <v>0</v>
          </cell>
          <cell r="S1678">
            <v>0</v>
          </cell>
          <cell r="U1678">
            <v>0</v>
          </cell>
          <cell r="V1678">
            <v>0</v>
          </cell>
          <cell r="W1678">
            <v>0</v>
          </cell>
          <cell r="Y1678">
            <v>0</v>
          </cell>
          <cell r="AA1678">
            <v>0</v>
          </cell>
          <cell r="AJ1678">
            <v>0</v>
          </cell>
          <cell r="AN1678">
            <v>0</v>
          </cell>
          <cell r="AR1678">
            <v>0</v>
          </cell>
          <cell r="AV1678">
            <v>0</v>
          </cell>
          <cell r="AZ1678">
            <v>0</v>
          </cell>
        </row>
        <row r="1679">
          <cell r="Q1679">
            <v>169525</v>
          </cell>
          <cell r="S1679">
            <v>169525</v>
          </cell>
          <cell r="U1679">
            <v>0</v>
          </cell>
          <cell r="V1679">
            <v>0</v>
          </cell>
          <cell r="W1679">
            <v>0</v>
          </cell>
          <cell r="Y1679">
            <v>0</v>
          </cell>
          <cell r="AA1679">
            <v>0</v>
          </cell>
          <cell r="AJ1679">
            <v>193528.04166666666</v>
          </cell>
          <cell r="AN1679">
            <v>228845.75</v>
          </cell>
          <cell r="AR1679">
            <v>232391.16666666666</v>
          </cell>
          <cell r="AV1679">
            <v>35317.708333333336</v>
          </cell>
          <cell r="AZ1679">
            <v>0</v>
          </cell>
        </row>
        <row r="1680">
          <cell r="Q1680">
            <v>0</v>
          </cell>
          <cell r="S1680">
            <v>0</v>
          </cell>
          <cell r="U1680">
            <v>0</v>
          </cell>
          <cell r="V1680">
            <v>0</v>
          </cell>
          <cell r="W1680">
            <v>0</v>
          </cell>
          <cell r="Y1680">
            <v>0</v>
          </cell>
          <cell r="AA1680">
            <v>0</v>
          </cell>
          <cell r="AJ1680">
            <v>-2482149.4583333335</v>
          </cell>
          <cell r="AN1680">
            <v>-1618793.125</v>
          </cell>
          <cell r="AR1680">
            <v>-755436.79166666663</v>
          </cell>
          <cell r="AV1680">
            <v>0</v>
          </cell>
          <cell r="AZ1680">
            <v>0</v>
          </cell>
        </row>
        <row r="1681">
          <cell r="Q1681">
            <v>4256</v>
          </cell>
          <cell r="S1681">
            <v>4256</v>
          </cell>
          <cell r="U1681">
            <v>0</v>
          </cell>
          <cell r="V1681">
            <v>0</v>
          </cell>
          <cell r="W1681">
            <v>0</v>
          </cell>
          <cell r="Y1681">
            <v>0</v>
          </cell>
          <cell r="AA1681">
            <v>0</v>
          </cell>
          <cell r="AJ1681">
            <v>9933.5833333333339</v>
          </cell>
          <cell r="AN1681">
            <v>8360.625</v>
          </cell>
          <cell r="AR1681">
            <v>1871.2083333333333</v>
          </cell>
          <cell r="AV1681">
            <v>886.66666666666663</v>
          </cell>
          <cell r="AZ1681">
            <v>0</v>
          </cell>
        </row>
        <row r="1682">
          <cell r="Q1682">
            <v>-35980000</v>
          </cell>
          <cell r="S1682">
            <v>-35516000</v>
          </cell>
          <cell r="U1682">
            <v>-34964000</v>
          </cell>
          <cell r="V1682">
            <v>-34524000</v>
          </cell>
          <cell r="W1682">
            <v>-34084000</v>
          </cell>
          <cell r="Y1682">
            <v>-33204000</v>
          </cell>
          <cell r="AA1682">
            <v>-32324000</v>
          </cell>
          <cell r="AJ1682">
            <v>-36670041.666666664</v>
          </cell>
          <cell r="AN1682">
            <v>-36080875</v>
          </cell>
          <cell r="AR1682">
            <v>-35302541.666666664</v>
          </cell>
          <cell r="AV1682">
            <v>-33970958.333333336</v>
          </cell>
          <cell r="AZ1682">
            <v>-32322458.333333332</v>
          </cell>
        </row>
        <row r="1683">
          <cell r="Q1683">
            <v>-991187</v>
          </cell>
          <cell r="S1683">
            <v>-905187</v>
          </cell>
          <cell r="U1683">
            <v>-819187</v>
          </cell>
          <cell r="V1683">
            <v>-776187</v>
          </cell>
          <cell r="W1683">
            <v>-733187</v>
          </cell>
          <cell r="Y1683">
            <v>-647187</v>
          </cell>
          <cell r="AA1683">
            <v>-561187</v>
          </cell>
          <cell r="AJ1683">
            <v>-4455853.666666667</v>
          </cell>
          <cell r="AN1683">
            <v>-1012687</v>
          </cell>
          <cell r="AR1683">
            <v>-898020.33333333337</v>
          </cell>
          <cell r="AV1683">
            <v>-732978.66666666663</v>
          </cell>
          <cell r="AZ1683">
            <v>-560228.66666666663</v>
          </cell>
        </row>
        <row r="1684">
          <cell r="AV1684">
            <v>0</v>
          </cell>
          <cell r="AZ1684">
            <v>-10368586.075000001</v>
          </cell>
        </row>
        <row r="1685">
          <cell r="Q1685">
            <v>0</v>
          </cell>
          <cell r="S1685">
            <v>0</v>
          </cell>
          <cell r="U1685">
            <v>0</v>
          </cell>
          <cell r="V1685">
            <v>0</v>
          </cell>
          <cell r="W1685">
            <v>0</v>
          </cell>
          <cell r="Y1685">
            <v>0</v>
          </cell>
          <cell r="AA1685">
            <v>0</v>
          </cell>
          <cell r="AJ1685">
            <v>-3239.5833333333335</v>
          </cell>
          <cell r="AN1685">
            <v>-1656.25</v>
          </cell>
          <cell r="AR1685">
            <v>-72.916666666666671</v>
          </cell>
          <cell r="AV1685">
            <v>0</v>
          </cell>
          <cell r="AZ1685">
            <v>0</v>
          </cell>
        </row>
        <row r="1686">
          <cell r="Q1686">
            <v>0</v>
          </cell>
          <cell r="S1686">
            <v>0</v>
          </cell>
          <cell r="U1686">
            <v>0</v>
          </cell>
          <cell r="V1686">
            <v>0</v>
          </cell>
          <cell r="W1686">
            <v>0</v>
          </cell>
          <cell r="Y1686">
            <v>0</v>
          </cell>
          <cell r="AA1686">
            <v>0</v>
          </cell>
          <cell r="AJ1686">
            <v>-958.33333333333337</v>
          </cell>
          <cell r="AN1686">
            <v>-625</v>
          </cell>
          <cell r="AR1686">
            <v>-291.66666666666669</v>
          </cell>
          <cell r="AV1686">
            <v>0</v>
          </cell>
          <cell r="AZ1686">
            <v>0</v>
          </cell>
        </row>
        <row r="1687">
          <cell r="Q1687">
            <v>0</v>
          </cell>
          <cell r="S1687">
            <v>0</v>
          </cell>
          <cell r="U1687">
            <v>0</v>
          </cell>
          <cell r="V1687">
            <v>0</v>
          </cell>
          <cell r="W1687">
            <v>0</v>
          </cell>
          <cell r="Y1687">
            <v>0</v>
          </cell>
          <cell r="AA1687">
            <v>0</v>
          </cell>
          <cell r="AJ1687">
            <v>0</v>
          </cell>
          <cell r="AN1687">
            <v>0</v>
          </cell>
          <cell r="AR1687">
            <v>0</v>
          </cell>
          <cell r="AV1687">
            <v>0</v>
          </cell>
          <cell r="AZ1687">
            <v>0</v>
          </cell>
        </row>
        <row r="1688">
          <cell r="Q1688">
            <v>0</v>
          </cell>
          <cell r="S1688">
            <v>0</v>
          </cell>
          <cell r="U1688">
            <v>0</v>
          </cell>
          <cell r="V1688">
            <v>0</v>
          </cell>
          <cell r="W1688">
            <v>0</v>
          </cell>
          <cell r="Y1688">
            <v>0</v>
          </cell>
          <cell r="AA1688">
            <v>0</v>
          </cell>
          <cell r="AJ1688">
            <v>0</v>
          </cell>
          <cell r="AN1688">
            <v>0</v>
          </cell>
          <cell r="AR1688">
            <v>0</v>
          </cell>
          <cell r="AV1688">
            <v>0</v>
          </cell>
          <cell r="AZ1688">
            <v>0</v>
          </cell>
        </row>
        <row r="1689">
          <cell r="Q1689">
            <v>-729674</v>
          </cell>
          <cell r="S1689">
            <v>-313674</v>
          </cell>
          <cell r="U1689">
            <v>0</v>
          </cell>
          <cell r="V1689">
            <v>0</v>
          </cell>
          <cell r="W1689">
            <v>0</v>
          </cell>
          <cell r="Y1689">
            <v>0</v>
          </cell>
          <cell r="AA1689">
            <v>0</v>
          </cell>
          <cell r="AJ1689">
            <v>-1469007.3333333333</v>
          </cell>
          <cell r="AN1689">
            <v>-967937.58333333337</v>
          </cell>
          <cell r="AR1689">
            <v>-471379.58333333331</v>
          </cell>
          <cell r="AV1689">
            <v>-108821.58333333333</v>
          </cell>
          <cell r="AZ1689">
            <v>0</v>
          </cell>
        </row>
        <row r="1690">
          <cell r="Q1690">
            <v>0</v>
          </cell>
          <cell r="S1690">
            <v>0</v>
          </cell>
          <cell r="U1690">
            <v>0</v>
          </cell>
          <cell r="V1690">
            <v>0</v>
          </cell>
          <cell r="W1690">
            <v>0</v>
          </cell>
          <cell r="Y1690">
            <v>0</v>
          </cell>
          <cell r="AA1690">
            <v>0</v>
          </cell>
          <cell r="AJ1690">
            <v>-6272.1958333333341</v>
          </cell>
          <cell r="AN1690">
            <v>-4090.5625</v>
          </cell>
          <cell r="AR1690">
            <v>-1908.9291666666666</v>
          </cell>
          <cell r="AV1690">
            <v>0</v>
          </cell>
          <cell r="AZ1690">
            <v>0</v>
          </cell>
        </row>
        <row r="1691">
          <cell r="Q1691">
            <v>-27910</v>
          </cell>
          <cell r="S1691">
            <v>-27910</v>
          </cell>
          <cell r="U1691">
            <v>-26641</v>
          </cell>
          <cell r="V1691">
            <v>-26641</v>
          </cell>
          <cell r="W1691">
            <v>-25372</v>
          </cell>
          <cell r="Y1691">
            <v>-25372</v>
          </cell>
          <cell r="AA1691">
            <v>-24104</v>
          </cell>
          <cell r="AJ1691">
            <v>-30871</v>
          </cell>
          <cell r="AN1691">
            <v>-29179</v>
          </cell>
          <cell r="AR1691">
            <v>-27487</v>
          </cell>
          <cell r="AV1691">
            <v>-25795.333333333332</v>
          </cell>
          <cell r="AZ1691">
            <v>-24104</v>
          </cell>
        </row>
        <row r="1692">
          <cell r="Q1692">
            <v>0</v>
          </cell>
          <cell r="S1692">
            <v>0</v>
          </cell>
          <cell r="U1692">
            <v>0</v>
          </cell>
          <cell r="V1692">
            <v>0</v>
          </cell>
          <cell r="W1692">
            <v>0</v>
          </cell>
          <cell r="Y1692">
            <v>0</v>
          </cell>
          <cell r="AA1692">
            <v>0</v>
          </cell>
          <cell r="AJ1692">
            <v>-4543908.75</v>
          </cell>
          <cell r="AN1692">
            <v>-2963418.75</v>
          </cell>
          <cell r="AR1692">
            <v>-1382928.75</v>
          </cell>
          <cell r="AV1692">
            <v>0</v>
          </cell>
          <cell r="AZ1692">
            <v>0</v>
          </cell>
        </row>
        <row r="1693">
          <cell r="Q1693">
            <v>-89053132</v>
          </cell>
          <cell r="S1693">
            <v>-89053132</v>
          </cell>
          <cell r="U1693">
            <v>-86078132</v>
          </cell>
          <cell r="V1693">
            <v>-86078132</v>
          </cell>
          <cell r="W1693">
            <v>-84678132</v>
          </cell>
          <cell r="Y1693">
            <v>-84678132</v>
          </cell>
          <cell r="AA1693">
            <v>-81655132</v>
          </cell>
          <cell r="AJ1693">
            <v>-91816619.625</v>
          </cell>
          <cell r="AN1693">
            <v>-89090732.625</v>
          </cell>
          <cell r="AR1693">
            <v>-87096720.625</v>
          </cell>
          <cell r="AV1693">
            <v>-85162757</v>
          </cell>
          <cell r="AZ1693">
            <v>-83419257</v>
          </cell>
        </row>
        <row r="1694">
          <cell r="Q1694">
            <v>-6363954</v>
          </cell>
          <cell r="S1694">
            <v>-6363954</v>
          </cell>
          <cell r="U1694">
            <v>-6123954</v>
          </cell>
          <cell r="V1694">
            <v>-6123954</v>
          </cell>
          <cell r="W1694">
            <v>-5883954</v>
          </cell>
          <cell r="Y1694">
            <v>-5883954</v>
          </cell>
          <cell r="AA1694">
            <v>-5643954</v>
          </cell>
          <cell r="AJ1694">
            <v>-7009378.583333333</v>
          </cell>
          <cell r="AN1694">
            <v>-6716785.25</v>
          </cell>
          <cell r="AR1694">
            <v>-6391691.916666667</v>
          </cell>
          <cell r="AV1694">
            <v>-5952579</v>
          </cell>
          <cell r="AZ1694">
            <v>-5550329</v>
          </cell>
        </row>
        <row r="1695">
          <cell r="Q1695">
            <v>0</v>
          </cell>
          <cell r="S1695">
            <v>0</v>
          </cell>
          <cell r="U1695">
            <v>0</v>
          </cell>
          <cell r="V1695">
            <v>0</v>
          </cell>
          <cell r="W1695">
            <v>0</v>
          </cell>
          <cell r="Y1695">
            <v>0</v>
          </cell>
          <cell r="AA1695">
            <v>0</v>
          </cell>
          <cell r="AJ1695">
            <v>0</v>
          </cell>
          <cell r="AN1695">
            <v>0</v>
          </cell>
          <cell r="AR1695">
            <v>0</v>
          </cell>
          <cell r="AV1695">
            <v>0</v>
          </cell>
          <cell r="AZ1695">
            <v>0</v>
          </cell>
        </row>
        <row r="1696">
          <cell r="Q1696">
            <v>0</v>
          </cell>
          <cell r="S1696">
            <v>0</v>
          </cell>
          <cell r="U1696">
            <v>0</v>
          </cell>
          <cell r="V1696">
            <v>0</v>
          </cell>
          <cell r="W1696">
            <v>0</v>
          </cell>
          <cell r="Y1696">
            <v>0</v>
          </cell>
          <cell r="AA1696">
            <v>0</v>
          </cell>
          <cell r="AJ1696">
            <v>0</v>
          </cell>
          <cell r="AN1696">
            <v>0</v>
          </cell>
          <cell r="AR1696">
            <v>0</v>
          </cell>
          <cell r="AV1696">
            <v>0</v>
          </cell>
          <cell r="AZ1696">
            <v>0</v>
          </cell>
        </row>
        <row r="1697">
          <cell r="Q1697">
            <v>0</v>
          </cell>
          <cell r="S1697">
            <v>0</v>
          </cell>
          <cell r="U1697">
            <v>0</v>
          </cell>
          <cell r="V1697">
            <v>0</v>
          </cell>
          <cell r="W1697">
            <v>0</v>
          </cell>
          <cell r="Y1697">
            <v>0</v>
          </cell>
          <cell r="AA1697">
            <v>0</v>
          </cell>
          <cell r="AJ1697">
            <v>0</v>
          </cell>
          <cell r="AN1697">
            <v>0</v>
          </cell>
          <cell r="AR1697">
            <v>0</v>
          </cell>
          <cell r="AV1697">
            <v>0</v>
          </cell>
          <cell r="AZ1697">
            <v>0</v>
          </cell>
        </row>
        <row r="1698">
          <cell r="Q1698">
            <v>-9573084</v>
          </cell>
          <cell r="S1698">
            <v>-9116084</v>
          </cell>
          <cell r="U1698">
            <v>-8844084</v>
          </cell>
          <cell r="V1698">
            <v>-8758084</v>
          </cell>
          <cell r="W1698">
            <v>-8626084</v>
          </cell>
          <cell r="Y1698">
            <v>-8676084</v>
          </cell>
          <cell r="AA1698">
            <v>-8748084</v>
          </cell>
          <cell r="AJ1698">
            <v>-10025292.916666666</v>
          </cell>
          <cell r="AN1698">
            <v>-9645761.916666666</v>
          </cell>
          <cell r="AR1698">
            <v>-9229605.916666666</v>
          </cell>
          <cell r="AV1698">
            <v>-8833658.25</v>
          </cell>
          <cell r="AZ1698">
            <v>-8604877.25</v>
          </cell>
        </row>
        <row r="1699">
          <cell r="Q1699">
            <v>0</v>
          </cell>
          <cell r="S1699">
            <v>0</v>
          </cell>
          <cell r="U1699">
            <v>0</v>
          </cell>
          <cell r="V1699">
            <v>0</v>
          </cell>
          <cell r="W1699">
            <v>0</v>
          </cell>
          <cell r="Y1699">
            <v>0</v>
          </cell>
          <cell r="AA1699">
            <v>0</v>
          </cell>
          <cell r="AJ1699">
            <v>0</v>
          </cell>
          <cell r="AN1699">
            <v>0</v>
          </cell>
          <cell r="AR1699">
            <v>0</v>
          </cell>
          <cell r="AV1699">
            <v>0</v>
          </cell>
          <cell r="AZ1699">
            <v>0</v>
          </cell>
        </row>
        <row r="1700">
          <cell r="Q1700">
            <v>-5956000</v>
          </cell>
          <cell r="S1700">
            <v>-5632000</v>
          </cell>
          <cell r="U1700">
            <v>-5308000</v>
          </cell>
          <cell r="V1700">
            <v>-5146000</v>
          </cell>
          <cell r="W1700">
            <v>-4984000</v>
          </cell>
          <cell r="Y1700">
            <v>-4660000</v>
          </cell>
          <cell r="AA1700">
            <v>-4336000</v>
          </cell>
          <cell r="AJ1700">
            <v>-6807666.666666667</v>
          </cell>
          <cell r="AN1700">
            <v>-6233000</v>
          </cell>
          <cell r="AR1700">
            <v>-5629000</v>
          </cell>
          <cell r="AV1700">
            <v>-4984041.666666667</v>
          </cell>
          <cell r="AZ1700">
            <v>-4320375</v>
          </cell>
        </row>
        <row r="1701">
          <cell r="Q1701">
            <v>0</v>
          </cell>
          <cell r="S1701">
            <v>0</v>
          </cell>
          <cell r="U1701">
            <v>0</v>
          </cell>
          <cell r="V1701">
            <v>0</v>
          </cell>
          <cell r="W1701">
            <v>0</v>
          </cell>
          <cell r="Y1701">
            <v>0</v>
          </cell>
          <cell r="AA1701">
            <v>0</v>
          </cell>
          <cell r="AJ1701">
            <v>0</v>
          </cell>
          <cell r="AN1701">
            <v>0</v>
          </cell>
          <cell r="AR1701">
            <v>0</v>
          </cell>
          <cell r="AV1701">
            <v>0</v>
          </cell>
          <cell r="AZ1701">
            <v>0</v>
          </cell>
        </row>
        <row r="1702">
          <cell r="Q1702">
            <v>0</v>
          </cell>
          <cell r="S1702">
            <v>0</v>
          </cell>
          <cell r="U1702">
            <v>0</v>
          </cell>
          <cell r="V1702">
            <v>0</v>
          </cell>
          <cell r="W1702">
            <v>0</v>
          </cell>
          <cell r="Y1702">
            <v>0</v>
          </cell>
          <cell r="AA1702">
            <v>0</v>
          </cell>
          <cell r="AJ1702">
            <v>-112333.33333333333</v>
          </cell>
          <cell r="AN1702">
            <v>-53958.333333333336</v>
          </cell>
          <cell r="AR1702">
            <v>-23250</v>
          </cell>
          <cell r="AV1702">
            <v>0</v>
          </cell>
          <cell r="AZ1702">
            <v>0</v>
          </cell>
        </row>
        <row r="1703">
          <cell r="Q1703">
            <v>0</v>
          </cell>
          <cell r="S1703">
            <v>0</v>
          </cell>
          <cell r="U1703">
            <v>0</v>
          </cell>
          <cell r="V1703">
            <v>0</v>
          </cell>
          <cell r="W1703">
            <v>0</v>
          </cell>
          <cell r="Y1703">
            <v>0</v>
          </cell>
          <cell r="AA1703">
            <v>0</v>
          </cell>
          <cell r="AJ1703">
            <v>0</v>
          </cell>
          <cell r="AN1703">
            <v>0</v>
          </cell>
          <cell r="AR1703">
            <v>0</v>
          </cell>
          <cell r="AV1703">
            <v>0</v>
          </cell>
          <cell r="AZ1703">
            <v>0</v>
          </cell>
        </row>
        <row r="1704">
          <cell r="Q1704">
            <v>-3844000</v>
          </cell>
          <cell r="S1704">
            <v>-3612000</v>
          </cell>
          <cell r="U1704">
            <v>-3390000</v>
          </cell>
          <cell r="V1704">
            <v>-3282000</v>
          </cell>
          <cell r="W1704">
            <v>-3176000</v>
          </cell>
          <cell r="Y1704">
            <v>-2974000</v>
          </cell>
          <cell r="AA1704">
            <v>-2780000</v>
          </cell>
          <cell r="AJ1704">
            <v>-4594416.666666667</v>
          </cell>
          <cell r="AN1704">
            <v>-4096250</v>
          </cell>
          <cell r="AR1704">
            <v>-3625750</v>
          </cell>
          <cell r="AV1704">
            <v>-3190250</v>
          </cell>
          <cell r="AZ1704">
            <v>-2788708.3333333335</v>
          </cell>
        </row>
        <row r="1705">
          <cell r="Q1705">
            <v>0</v>
          </cell>
          <cell r="S1705">
            <v>0</v>
          </cell>
          <cell r="U1705">
            <v>0</v>
          </cell>
          <cell r="V1705">
            <v>0</v>
          </cell>
          <cell r="W1705">
            <v>0</v>
          </cell>
          <cell r="Y1705">
            <v>0</v>
          </cell>
          <cell r="AA1705">
            <v>0</v>
          </cell>
          <cell r="AJ1705">
            <v>0</v>
          </cell>
          <cell r="AN1705">
            <v>0</v>
          </cell>
          <cell r="AR1705">
            <v>0</v>
          </cell>
          <cell r="AV1705">
            <v>0</v>
          </cell>
          <cell r="AZ1705">
            <v>0</v>
          </cell>
        </row>
        <row r="1706">
          <cell r="Q1706">
            <v>-996538</v>
          </cell>
          <cell r="S1706">
            <v>-1082538</v>
          </cell>
          <cell r="U1706">
            <v>-1173538</v>
          </cell>
          <cell r="V1706">
            <v>-1225538</v>
          </cell>
          <cell r="W1706">
            <v>-1253538</v>
          </cell>
          <cell r="Y1706">
            <v>-1331538</v>
          </cell>
          <cell r="AA1706">
            <v>-1412538</v>
          </cell>
          <cell r="AJ1706">
            <v>-821871.33333333337</v>
          </cell>
          <cell r="AN1706">
            <v>-947913</v>
          </cell>
          <cell r="AR1706">
            <v>-1093746.3333333333</v>
          </cell>
          <cell r="AV1706">
            <v>-1250579.6666666667</v>
          </cell>
          <cell r="AZ1706">
            <v>-1410163</v>
          </cell>
        </row>
        <row r="1707">
          <cell r="Q1707">
            <v>-6591615</v>
          </cell>
          <cell r="S1707">
            <v>-6550159</v>
          </cell>
          <cell r="U1707">
            <v>-6508703</v>
          </cell>
          <cell r="V1707">
            <v>-6487975</v>
          </cell>
          <cell r="W1707">
            <v>-6467247</v>
          </cell>
          <cell r="Y1707">
            <v>-6425791</v>
          </cell>
          <cell r="AA1707">
            <v>-6384335</v>
          </cell>
          <cell r="AJ1707">
            <v>-6715983</v>
          </cell>
          <cell r="AN1707">
            <v>-6633071</v>
          </cell>
          <cell r="AR1707">
            <v>-6550159</v>
          </cell>
          <cell r="AV1707">
            <v>-6467247</v>
          </cell>
          <cell r="AZ1707">
            <v>-6384335</v>
          </cell>
        </row>
        <row r="1708">
          <cell r="Q1708">
            <v>-631000</v>
          </cell>
          <cell r="S1708">
            <v>-631000</v>
          </cell>
          <cell r="U1708">
            <v>-631000</v>
          </cell>
          <cell r="V1708">
            <v>-608000</v>
          </cell>
          <cell r="W1708">
            <v>-481000</v>
          </cell>
          <cell r="Y1708">
            <v>-291000</v>
          </cell>
          <cell r="AA1708">
            <v>-409000</v>
          </cell>
          <cell r="AJ1708">
            <v>-199583.33333333334</v>
          </cell>
          <cell r="AN1708">
            <v>-199583.33333333334</v>
          </cell>
          <cell r="AR1708">
            <v>-456416.66666666669</v>
          </cell>
          <cell r="AV1708">
            <v>-581375</v>
          </cell>
          <cell r="AZ1708">
            <v>-1575375</v>
          </cell>
        </row>
        <row r="1709">
          <cell r="Q1709">
            <v>0</v>
          </cell>
          <cell r="S1709">
            <v>0</v>
          </cell>
          <cell r="U1709">
            <v>0</v>
          </cell>
          <cell r="V1709">
            <v>0</v>
          </cell>
          <cell r="W1709">
            <v>0</v>
          </cell>
          <cell r="Y1709">
            <v>0</v>
          </cell>
          <cell r="AA1709">
            <v>0</v>
          </cell>
          <cell r="AJ1709">
            <v>0</v>
          </cell>
          <cell r="AN1709">
            <v>0</v>
          </cell>
          <cell r="AR1709">
            <v>0</v>
          </cell>
          <cell r="AV1709">
            <v>0</v>
          </cell>
          <cell r="AZ1709">
            <v>0</v>
          </cell>
        </row>
        <row r="1710">
          <cell r="Q1710">
            <v>-4828633</v>
          </cell>
          <cell r="S1710">
            <v>-4828633</v>
          </cell>
          <cell r="U1710">
            <v>-4828633</v>
          </cell>
          <cell r="V1710">
            <v>-4828633</v>
          </cell>
          <cell r="W1710">
            <v>-4828633</v>
          </cell>
          <cell r="Y1710">
            <v>-4828633</v>
          </cell>
          <cell r="AA1710">
            <v>-4828633</v>
          </cell>
          <cell r="AJ1710">
            <v>-4825184.625</v>
          </cell>
          <cell r="AN1710">
            <v>-4829770.625</v>
          </cell>
          <cell r="AR1710">
            <v>-4830064.958333333</v>
          </cell>
          <cell r="AV1710">
            <v>-4828633</v>
          </cell>
          <cell r="AZ1710">
            <v>-4828633</v>
          </cell>
        </row>
        <row r="1711">
          <cell r="Q1711">
            <v>-3584000</v>
          </cell>
          <cell r="S1711">
            <v>-3374000</v>
          </cell>
          <cell r="U1711">
            <v>-3164000</v>
          </cell>
          <cell r="V1711">
            <v>-3059000</v>
          </cell>
          <cell r="W1711">
            <v>-2954000</v>
          </cell>
          <cell r="Y1711">
            <v>-2744000</v>
          </cell>
          <cell r="AA1711">
            <v>-2534000</v>
          </cell>
          <cell r="AJ1711">
            <v>-3777458.3333333335</v>
          </cell>
          <cell r="AN1711">
            <v>-3637125</v>
          </cell>
          <cell r="AR1711">
            <v>-3356791.6666666665</v>
          </cell>
          <cell r="AV1711">
            <v>-2953791.6666666665</v>
          </cell>
          <cell r="AZ1711">
            <v>-2532125</v>
          </cell>
        </row>
        <row r="1712">
          <cell r="Q1712">
            <v>-544000</v>
          </cell>
          <cell r="S1712">
            <v>-512000</v>
          </cell>
          <cell r="U1712">
            <v>-480000</v>
          </cell>
          <cell r="V1712">
            <v>-464000</v>
          </cell>
          <cell r="W1712">
            <v>-448000</v>
          </cell>
          <cell r="Y1712">
            <v>-416000</v>
          </cell>
          <cell r="AA1712">
            <v>-384000</v>
          </cell>
          <cell r="AJ1712">
            <v>-427833.33333333331</v>
          </cell>
          <cell r="AN1712">
            <v>-499833.33333333331</v>
          </cell>
          <cell r="AR1712">
            <v>-503833.33333333331</v>
          </cell>
          <cell r="AV1712">
            <v>-449333.33333333331</v>
          </cell>
          <cell r="AZ1712">
            <v>-384000</v>
          </cell>
        </row>
        <row r="1713">
          <cell r="Q1713">
            <v>-9042017</v>
          </cell>
          <cell r="S1713">
            <v>-9601017</v>
          </cell>
          <cell r="U1713">
            <v>-10161017</v>
          </cell>
          <cell r="V1713">
            <v>-10441017</v>
          </cell>
          <cell r="W1713">
            <v>-10721017</v>
          </cell>
          <cell r="Y1713">
            <v>-11281017</v>
          </cell>
          <cell r="AA1713">
            <v>-11836017</v>
          </cell>
          <cell r="AJ1713">
            <v>-2684504.9583333335</v>
          </cell>
          <cell r="AN1713">
            <v>-5885135.625</v>
          </cell>
          <cell r="AR1713">
            <v>-9364807.958333334</v>
          </cell>
          <cell r="AV1713">
            <v>-10719683.666666666</v>
          </cell>
          <cell r="AZ1713">
            <v>-11836225.333333334</v>
          </cell>
        </row>
        <row r="1714">
          <cell r="Q1714">
            <v>-813000</v>
          </cell>
          <cell r="S1714">
            <v>0</v>
          </cell>
          <cell r="U1714">
            <v>0</v>
          </cell>
          <cell r="V1714">
            <v>0</v>
          </cell>
          <cell r="W1714">
            <v>0</v>
          </cell>
          <cell r="Y1714">
            <v>0</v>
          </cell>
          <cell r="AA1714">
            <v>0</v>
          </cell>
          <cell r="AJ1714">
            <v>-33875</v>
          </cell>
          <cell r="AN1714">
            <v>-281083.33333333331</v>
          </cell>
          <cell r="AR1714">
            <v>-281083.33333333331</v>
          </cell>
          <cell r="AV1714">
            <v>-247208.33333333334</v>
          </cell>
          <cell r="AZ1714">
            <v>0</v>
          </cell>
        </row>
        <row r="1715">
          <cell r="Q1715">
            <v>-253000</v>
          </cell>
          <cell r="S1715">
            <v>-877000</v>
          </cell>
          <cell r="U1715">
            <v>917000</v>
          </cell>
          <cell r="V1715">
            <v>746000</v>
          </cell>
          <cell r="W1715">
            <v>-131000</v>
          </cell>
          <cell r="Y1715">
            <v>-1184000</v>
          </cell>
          <cell r="AA1715">
            <v>-3074000</v>
          </cell>
          <cell r="AJ1715">
            <v>-10541.666666666666</v>
          </cell>
          <cell r="AN1715">
            <v>40958.333333333336</v>
          </cell>
          <cell r="AR1715">
            <v>57166.666666666664</v>
          </cell>
          <cell r="AV1715">
            <v>-994000</v>
          </cell>
          <cell r="AZ1715">
            <v>-3295000</v>
          </cell>
        </row>
        <row r="1716">
          <cell r="Q1716">
            <v>-499000</v>
          </cell>
          <cell r="S1716">
            <v>-607000</v>
          </cell>
          <cell r="U1716">
            <v>-726000</v>
          </cell>
          <cell r="V1716">
            <v>-726000</v>
          </cell>
          <cell r="W1716">
            <v>-726000</v>
          </cell>
          <cell r="Y1716">
            <v>-724000</v>
          </cell>
          <cell r="AA1716">
            <v>-724000</v>
          </cell>
          <cell r="AJ1716">
            <v>-20791.666666666668</v>
          </cell>
          <cell r="AN1716">
            <v>-233500</v>
          </cell>
          <cell r="AR1716">
            <v>-475250</v>
          </cell>
          <cell r="AV1716">
            <v>-696541.66666666663</v>
          </cell>
          <cell r="AZ1716">
            <v>-727166.66666666663</v>
          </cell>
        </row>
        <row r="1717">
          <cell r="S1717">
            <v>280000</v>
          </cell>
          <cell r="U1717">
            <v>688000</v>
          </cell>
          <cell r="V1717">
            <v>519000</v>
          </cell>
          <cell r="W1717">
            <v>439000</v>
          </cell>
          <cell r="Y1717">
            <v>1697000</v>
          </cell>
          <cell r="AA1717">
            <v>3527000</v>
          </cell>
          <cell r="AJ1717">
            <v>0</v>
          </cell>
          <cell r="AN1717">
            <v>113416.66666666667</v>
          </cell>
          <cell r="AR1717">
            <v>352041.66666666669</v>
          </cell>
          <cell r="AV1717">
            <v>1471666.6666666667</v>
          </cell>
          <cell r="AZ1717">
            <v>2420000</v>
          </cell>
        </row>
        <row r="1718">
          <cell r="S1718">
            <v>-3332000</v>
          </cell>
          <cell r="U1718">
            <v>-5721000</v>
          </cell>
          <cell r="V1718">
            <v>-6874000</v>
          </cell>
          <cell r="W1718">
            <v>-8198000</v>
          </cell>
          <cell r="Y1718">
            <v>-10652000</v>
          </cell>
          <cell r="AA1718">
            <v>-13253000</v>
          </cell>
          <cell r="AJ1718">
            <v>0</v>
          </cell>
          <cell r="AN1718">
            <v>-898125</v>
          </cell>
          <cell r="AR1718">
            <v>-3621333.3333333335</v>
          </cell>
          <cell r="AV1718">
            <v>-8032791.666666667</v>
          </cell>
          <cell r="AZ1718">
            <v>-12343208.333333334</v>
          </cell>
        </row>
        <row r="1719">
          <cell r="U1719">
            <v>-7000</v>
          </cell>
          <cell r="V1719">
            <v>0</v>
          </cell>
          <cell r="W1719">
            <v>0</v>
          </cell>
          <cell r="Y1719">
            <v>0</v>
          </cell>
          <cell r="AA1719">
            <v>0</v>
          </cell>
          <cell r="AJ1719">
            <v>0</v>
          </cell>
          <cell r="AN1719">
            <v>-875</v>
          </cell>
          <cell r="AR1719">
            <v>-1166.6666666666667</v>
          </cell>
          <cell r="AV1719">
            <v>-1166.6666666666667</v>
          </cell>
          <cell r="AZ1719">
            <v>-291.66666666666669</v>
          </cell>
        </row>
        <row r="1720">
          <cell r="AR1720">
            <v>0</v>
          </cell>
          <cell r="AV1720">
            <v>7000</v>
          </cell>
          <cell r="AZ1720">
            <v>86416.666666666672</v>
          </cell>
        </row>
        <row r="1721">
          <cell r="AR1721">
            <v>0</v>
          </cell>
          <cell r="AV1721">
            <v>-68625</v>
          </cell>
          <cell r="AZ1721">
            <v>-495750</v>
          </cell>
        </row>
        <row r="1722">
          <cell r="AV1722">
            <v>-464916.66666666669</v>
          </cell>
          <cell r="AZ1722">
            <v>-4272583.333333333</v>
          </cell>
        </row>
        <row r="1723">
          <cell r="AV1723">
            <v>0</v>
          </cell>
          <cell r="AZ1723">
            <v>-625250</v>
          </cell>
        </row>
        <row r="1724">
          <cell r="AV1724">
            <v>0</v>
          </cell>
          <cell r="AZ1724">
            <v>-66708.333333333328</v>
          </cell>
        </row>
        <row r="1725">
          <cell r="Q1725">
            <v>-8967750072.1799965</v>
          </cell>
          <cell r="S1725">
            <v>-8796799245.0899925</v>
          </cell>
          <cell r="U1725">
            <v>-8544073521.8699989</v>
          </cell>
          <cell r="V1725">
            <v>-8443211198.159997</v>
          </cell>
          <cell r="W1725">
            <v>-8402764384.1999931</v>
          </cell>
          <cell r="Y1725">
            <v>-8586482260.5900021</v>
          </cell>
          <cell r="AA1725">
            <v>-8619310602.7900009</v>
          </cell>
          <cell r="AJ1725">
            <v>-7962404785.0204105</v>
          </cell>
          <cell r="AN1725">
            <v>-8288180862.1062536</v>
          </cell>
          <cell r="AR1725">
            <v>-8498242242.4287558</v>
          </cell>
          <cell r="AV1725">
            <v>-8671515549.4954147</v>
          </cell>
          <cell r="AZ1725">
            <v>-8673305475.4054165</v>
          </cell>
        </row>
        <row r="1726">
          <cell r="Q1726">
            <v>0</v>
          </cell>
          <cell r="S1726">
            <v>9.5367431640625E-6</v>
          </cell>
          <cell r="U1726">
            <v>8.58306884765625E-6</v>
          </cell>
          <cell r="V1726">
            <v>0</v>
          </cell>
          <cell r="W1726">
            <v>0</v>
          </cell>
          <cell r="Y1726">
            <v>0</v>
          </cell>
          <cell r="AA1726">
            <v>0</v>
          </cell>
          <cell r="AJ1726">
            <v>1.5894571940104167E-6</v>
          </cell>
          <cell r="AR1726">
            <v>2.5033950805664063E-6</v>
          </cell>
          <cell r="AV1726">
            <v>2.1457672119140625E-6</v>
          </cell>
          <cell r="AZ1726">
            <v>9.9341074625651049E-7</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
      <sheetName val="****"/>
      <sheetName val="Summary"/>
      <sheetName val="data"/>
      <sheetName val="JE"/>
      <sheetName val="Therms Upload"/>
      <sheetName val="Unbilled-R&amp;C"/>
      <sheetName val="Current Billings"/>
      <sheetName val="Sendout-R&amp;C"/>
      <sheetName val="Sendout"/>
      <sheetName val="Transp Unbilled"/>
      <sheetName val="Transp Data"/>
      <sheetName val="Revenue Data"/>
      <sheetName val="Customer Charges"/>
      <sheetName val="Net of cust chrg"/>
      <sheetName val="Read Schedules"/>
      <sheetName val="Degree Days"/>
      <sheetName val="dd296398"/>
    </sheetNames>
    <sheetDataSet>
      <sheetData sheetId="0" refreshError="1"/>
      <sheetData sheetId="1" refreshError="1"/>
      <sheetData sheetId="2"/>
      <sheetData sheetId="3"/>
      <sheetData sheetId="4"/>
      <sheetData sheetId="5"/>
      <sheetData sheetId="6"/>
      <sheetData sheetId="7"/>
      <sheetData sheetId="8"/>
      <sheetData sheetId="9"/>
      <sheetData sheetId="10"/>
      <sheetData sheetId="11" refreshError="1">
        <row r="7">
          <cell r="A7" t="str">
            <v xml:space="preserve"> </v>
          </cell>
        </row>
        <row r="8">
          <cell r="A8" t="str">
            <v>CL/RT</v>
          </cell>
          <cell r="B8" t="str">
            <v>ID #</v>
          </cell>
          <cell r="C8" t="str">
            <v>NAME</v>
          </cell>
        </row>
        <row r="9">
          <cell r="A9">
            <v>66057</v>
          </cell>
          <cell r="B9">
            <v>27</v>
          </cell>
          <cell r="C9" t="str">
            <v>ASHGROVE CEM</v>
          </cell>
          <cell r="H9">
            <v>2655.5</v>
          </cell>
          <cell r="I9">
            <v>89995.9</v>
          </cell>
        </row>
        <row r="10">
          <cell r="A10">
            <v>66057</v>
          </cell>
          <cell r="B10">
            <v>30</v>
          </cell>
          <cell r="C10" t="str">
            <v>CSR ASSOCIATED</v>
          </cell>
          <cell r="H10">
            <v>0</v>
          </cell>
          <cell r="I10">
            <v>103544.7</v>
          </cell>
        </row>
        <row r="11">
          <cell r="A11">
            <v>66057</v>
          </cell>
          <cell r="B11">
            <v>33</v>
          </cell>
          <cell r="C11" t="str">
            <v>M A SEGALE TUKWILA</v>
          </cell>
          <cell r="H11">
            <v>0</v>
          </cell>
          <cell r="I11">
            <v>38698.300000000003</v>
          </cell>
        </row>
        <row r="12">
          <cell r="A12">
            <v>66057</v>
          </cell>
          <cell r="B12">
            <v>40</v>
          </cell>
          <cell r="C12" t="str">
            <v>ATLAS FOUNDRY</v>
          </cell>
          <cell r="H12">
            <v>0</v>
          </cell>
          <cell r="I12">
            <v>109022.1</v>
          </cell>
        </row>
        <row r="13">
          <cell r="A13">
            <v>26057</v>
          </cell>
          <cell r="B13">
            <v>54</v>
          </cell>
          <cell r="C13" t="str">
            <v>SWEDISH HOSP-SEA</v>
          </cell>
          <cell r="H13">
            <v>4774</v>
          </cell>
          <cell r="I13">
            <v>22343.5</v>
          </cell>
        </row>
        <row r="14">
          <cell r="A14">
            <v>66057</v>
          </cell>
          <cell r="B14">
            <v>90</v>
          </cell>
          <cell r="C14" t="str">
            <v>BIRMINGHAM STEEL</v>
          </cell>
          <cell r="H14">
            <v>464264.6</v>
          </cell>
          <cell r="I14">
            <v>625956.1</v>
          </cell>
        </row>
        <row r="15">
          <cell r="A15">
            <v>66099</v>
          </cell>
          <cell r="B15">
            <v>92</v>
          </cell>
          <cell r="C15" t="str">
            <v>FREDRICKSON</v>
          </cell>
          <cell r="H15">
            <v>0</v>
          </cell>
          <cell r="I15">
            <v>289977.40000000002</v>
          </cell>
        </row>
        <row r="16">
          <cell r="A16">
            <v>66099</v>
          </cell>
          <cell r="B16">
            <v>99</v>
          </cell>
          <cell r="C16" t="str">
            <v>BOEING - RENTON</v>
          </cell>
          <cell r="H16">
            <v>68200</v>
          </cell>
          <cell r="I16">
            <v>1424337.3</v>
          </cell>
        </row>
        <row r="17">
          <cell r="A17">
            <v>66099</v>
          </cell>
          <cell r="B17">
            <v>103</v>
          </cell>
          <cell r="C17" t="str">
            <v>BOEING - EVERETT</v>
          </cell>
          <cell r="H17">
            <v>620000</v>
          </cell>
          <cell r="I17">
            <v>607192.4</v>
          </cell>
        </row>
        <row r="18">
          <cell r="A18">
            <v>66099</v>
          </cell>
          <cell r="B18">
            <v>109</v>
          </cell>
          <cell r="C18" t="str">
            <v>BOEING - AUBURN</v>
          </cell>
          <cell r="H18">
            <v>217000</v>
          </cell>
          <cell r="I18">
            <v>508703.5</v>
          </cell>
        </row>
        <row r="19">
          <cell r="A19">
            <v>66057</v>
          </cell>
          <cell r="B19">
            <v>116</v>
          </cell>
          <cell r="C19" t="str">
            <v>MUTUAL MATERIALS</v>
          </cell>
          <cell r="H19">
            <v>3720</v>
          </cell>
          <cell r="I19">
            <v>163476.6</v>
          </cell>
        </row>
        <row r="20">
          <cell r="A20">
            <v>66057</v>
          </cell>
          <cell r="B20">
            <v>121</v>
          </cell>
          <cell r="C20" t="str">
            <v>BUSE LUMBER</v>
          </cell>
          <cell r="H20">
            <v>74</v>
          </cell>
          <cell r="I20">
            <v>27319.8</v>
          </cell>
        </row>
        <row r="21">
          <cell r="A21">
            <v>66057</v>
          </cell>
          <cell r="B21">
            <v>130</v>
          </cell>
          <cell r="C21" t="str">
            <v>PABCO ROOFING</v>
          </cell>
          <cell r="H21">
            <v>62</v>
          </cell>
          <cell r="I21">
            <v>62806</v>
          </cell>
        </row>
        <row r="22">
          <cell r="A22">
            <v>66057</v>
          </cell>
          <cell r="B22">
            <v>132</v>
          </cell>
          <cell r="C22" t="str">
            <v>INTERSTATE BRANDS</v>
          </cell>
          <cell r="H22">
            <v>25990</v>
          </cell>
          <cell r="I22">
            <v>31</v>
          </cell>
        </row>
        <row r="23">
          <cell r="A23">
            <v>26057</v>
          </cell>
          <cell r="B23">
            <v>137</v>
          </cell>
          <cell r="C23" t="str">
            <v>CINTAS CORP</v>
          </cell>
          <cell r="H23">
            <v>13355.4</v>
          </cell>
          <cell r="I23">
            <v>12799.1</v>
          </cell>
        </row>
        <row r="24">
          <cell r="A24">
            <v>66057</v>
          </cell>
          <cell r="B24">
            <v>141</v>
          </cell>
          <cell r="C24" t="str">
            <v>LOUISIANA PACIFIC</v>
          </cell>
          <cell r="H24">
            <v>58</v>
          </cell>
          <cell r="I24">
            <v>126384.4</v>
          </cell>
        </row>
        <row r="25">
          <cell r="A25">
            <v>26057</v>
          </cell>
          <cell r="B25">
            <v>142</v>
          </cell>
          <cell r="C25" t="str">
            <v>CHILDREN'S HOSPITAL</v>
          </cell>
          <cell r="H25">
            <v>3565</v>
          </cell>
          <cell r="I25">
            <v>90409.9</v>
          </cell>
        </row>
        <row r="26">
          <cell r="A26">
            <v>66057</v>
          </cell>
          <cell r="B26">
            <v>145</v>
          </cell>
          <cell r="C26" t="str">
            <v>CROWN PACIFIC</v>
          </cell>
          <cell r="H26">
            <v>0</v>
          </cell>
          <cell r="I26">
            <v>23322.6</v>
          </cell>
        </row>
        <row r="27">
          <cell r="A27">
            <v>66057</v>
          </cell>
          <cell r="B27">
            <v>147</v>
          </cell>
          <cell r="C27" t="str">
            <v>CHEVRON</v>
          </cell>
          <cell r="H27">
            <v>62</v>
          </cell>
          <cell r="I27">
            <v>199891.4</v>
          </cell>
        </row>
        <row r="28">
          <cell r="A28">
            <v>66057</v>
          </cell>
          <cell r="B28">
            <v>155</v>
          </cell>
          <cell r="C28" t="str">
            <v>WESTFARM FOODS - ISSAQUAH</v>
          </cell>
          <cell r="H28">
            <v>0</v>
          </cell>
          <cell r="I28">
            <v>62427</v>
          </cell>
        </row>
        <row r="29">
          <cell r="A29">
            <v>66057</v>
          </cell>
          <cell r="B29">
            <v>156</v>
          </cell>
          <cell r="C29" t="str">
            <v>WESTFARM FOODS - RAINIER</v>
          </cell>
          <cell r="H29">
            <v>1860</v>
          </cell>
          <cell r="I29">
            <v>21805.3</v>
          </cell>
        </row>
        <row r="30">
          <cell r="A30">
            <v>66057</v>
          </cell>
          <cell r="B30">
            <v>161</v>
          </cell>
          <cell r="C30" t="str">
            <v>JEFFERSON SMURFIT</v>
          </cell>
          <cell r="H30">
            <v>0</v>
          </cell>
          <cell r="I30">
            <v>298779.2</v>
          </cell>
        </row>
        <row r="31">
          <cell r="A31">
            <v>66057</v>
          </cell>
          <cell r="B31">
            <v>166</v>
          </cell>
          <cell r="C31" t="str">
            <v>COLUMBIA  BEVERAG</v>
          </cell>
          <cell r="H31">
            <v>3441</v>
          </cell>
          <cell r="I31">
            <v>31771.8</v>
          </cell>
        </row>
        <row r="32">
          <cell r="A32">
            <v>66057</v>
          </cell>
          <cell r="B32">
            <v>178</v>
          </cell>
          <cell r="C32" t="str">
            <v>COM BAY CORRAGATED</v>
          </cell>
          <cell r="H32">
            <v>62</v>
          </cell>
          <cell r="I32">
            <v>49457</v>
          </cell>
        </row>
        <row r="33">
          <cell r="A33">
            <v>66057</v>
          </cell>
          <cell r="B33">
            <v>186</v>
          </cell>
          <cell r="C33" t="str">
            <v>DAVIS WIRE</v>
          </cell>
          <cell r="H33">
            <v>92036.5</v>
          </cell>
          <cell r="I33">
            <v>0</v>
          </cell>
        </row>
        <row r="34">
          <cell r="A34">
            <v>66057</v>
          </cell>
          <cell r="B34">
            <v>190</v>
          </cell>
          <cell r="C34" t="str">
            <v>DYNO OVERLAYS</v>
          </cell>
          <cell r="H34">
            <v>88357.6</v>
          </cell>
          <cell r="I34">
            <v>41877.199999999997</v>
          </cell>
        </row>
        <row r="35">
          <cell r="A35">
            <v>66057</v>
          </cell>
          <cell r="B35">
            <v>193</v>
          </cell>
          <cell r="C35" t="str">
            <v>GP GYPSUM CORP</v>
          </cell>
          <cell r="H35">
            <v>2400</v>
          </cell>
          <cell r="I35">
            <v>598500.30000000005</v>
          </cell>
        </row>
        <row r="36">
          <cell r="A36">
            <v>26057</v>
          </cell>
          <cell r="B36">
            <v>245</v>
          </cell>
          <cell r="C36" t="str">
            <v>EVERGREEN HOSP</v>
          </cell>
          <cell r="H36">
            <v>2108</v>
          </cell>
          <cell r="I36">
            <v>53473.9</v>
          </cell>
        </row>
        <row r="37">
          <cell r="A37">
            <v>26057</v>
          </cell>
          <cell r="B37">
            <v>263</v>
          </cell>
          <cell r="C37" t="str">
            <v>FIRCREST SCHOOL</v>
          </cell>
          <cell r="H37">
            <v>16414</v>
          </cell>
          <cell r="I37">
            <v>83258</v>
          </cell>
        </row>
        <row r="38">
          <cell r="A38">
            <v>66057</v>
          </cell>
          <cell r="B38">
            <v>280</v>
          </cell>
          <cell r="C38" t="str">
            <v>GENIE INDUSTRIES</v>
          </cell>
          <cell r="H38">
            <v>43196.1</v>
          </cell>
          <cell r="I38">
            <v>0</v>
          </cell>
        </row>
        <row r="39">
          <cell r="A39">
            <v>66057</v>
          </cell>
          <cell r="B39">
            <v>290</v>
          </cell>
          <cell r="C39" t="str">
            <v>GAIS BAKERY</v>
          </cell>
          <cell r="H39">
            <v>58214.1</v>
          </cell>
          <cell r="I39">
            <v>8971.7000000000007</v>
          </cell>
        </row>
        <row r="40">
          <cell r="A40">
            <v>66057</v>
          </cell>
          <cell r="B40">
            <v>296</v>
          </cell>
          <cell r="C40" t="str">
            <v>GEORGIA PACIFIC</v>
          </cell>
          <cell r="H40">
            <v>8432</v>
          </cell>
          <cell r="I40">
            <v>47048.1</v>
          </cell>
        </row>
        <row r="41">
          <cell r="A41">
            <v>66057</v>
          </cell>
          <cell r="B41">
            <v>307</v>
          </cell>
          <cell r="C41" t="str">
            <v>FIELDS CORP</v>
          </cell>
          <cell r="H41">
            <v>62</v>
          </cell>
          <cell r="I41">
            <v>70764.899999999994</v>
          </cell>
        </row>
        <row r="42">
          <cell r="A42">
            <v>26057</v>
          </cell>
          <cell r="B42">
            <v>309</v>
          </cell>
          <cell r="C42" t="str">
            <v>GROUP HEALTH EAST</v>
          </cell>
          <cell r="H42">
            <v>2046</v>
          </cell>
          <cell r="I42">
            <v>31951.200000000001</v>
          </cell>
        </row>
        <row r="43">
          <cell r="A43">
            <v>26057</v>
          </cell>
          <cell r="B43">
            <v>318</v>
          </cell>
          <cell r="C43" t="str">
            <v>GOOD SAMARITAN</v>
          </cell>
          <cell r="H43">
            <v>837</v>
          </cell>
          <cell r="I43">
            <v>33811.199999999997</v>
          </cell>
        </row>
        <row r="44">
          <cell r="A44">
            <v>66057</v>
          </cell>
          <cell r="B44">
            <v>325</v>
          </cell>
          <cell r="C44" t="str">
            <v>HEXCEL STRUCTURES</v>
          </cell>
          <cell r="H44">
            <v>0</v>
          </cell>
          <cell r="I44">
            <v>30412.3</v>
          </cell>
        </row>
        <row r="45">
          <cell r="A45">
            <v>26057</v>
          </cell>
          <cell r="B45">
            <v>328</v>
          </cell>
          <cell r="C45" t="str">
            <v>GROUP HEALTH SEA</v>
          </cell>
          <cell r="H45">
            <v>1891</v>
          </cell>
          <cell r="I45">
            <v>63177.9</v>
          </cell>
        </row>
        <row r="46">
          <cell r="A46">
            <v>66057</v>
          </cell>
          <cell r="B46">
            <v>333</v>
          </cell>
          <cell r="C46" t="str">
            <v>M A SEGALE SEATTLE</v>
          </cell>
          <cell r="H46">
            <v>0</v>
          </cell>
          <cell r="I46">
            <v>28928.1</v>
          </cell>
        </row>
        <row r="47">
          <cell r="A47">
            <v>66057</v>
          </cell>
          <cell r="B47">
            <v>355</v>
          </cell>
          <cell r="C47" t="str">
            <v>PIONEER CHLOR ALKALI</v>
          </cell>
          <cell r="H47">
            <v>0</v>
          </cell>
          <cell r="I47">
            <v>345051.4</v>
          </cell>
        </row>
        <row r="48">
          <cell r="A48">
            <v>26057</v>
          </cell>
          <cell r="B48">
            <v>359</v>
          </cell>
          <cell r="C48" t="str">
            <v>HOSPITAL CENTRAL SVCS</v>
          </cell>
          <cell r="H48">
            <v>23250</v>
          </cell>
          <cell r="I48">
            <v>29496</v>
          </cell>
        </row>
        <row r="49">
          <cell r="A49">
            <v>66057</v>
          </cell>
          <cell r="B49">
            <v>361</v>
          </cell>
          <cell r="C49" t="str">
            <v>HYTEK INC</v>
          </cell>
          <cell r="H49">
            <v>41429.1</v>
          </cell>
          <cell r="I49">
            <v>0</v>
          </cell>
        </row>
        <row r="50">
          <cell r="A50">
            <v>66057</v>
          </cell>
          <cell r="B50">
            <v>375</v>
          </cell>
          <cell r="C50" t="str">
            <v>LAFARGE  CORP.</v>
          </cell>
          <cell r="H50">
            <v>5830.7</v>
          </cell>
          <cell r="I50">
            <v>25917.5</v>
          </cell>
        </row>
        <row r="51">
          <cell r="A51">
            <v>66057</v>
          </cell>
          <cell r="B51">
            <v>395</v>
          </cell>
          <cell r="C51" t="str">
            <v>JORGENSON STEEL</v>
          </cell>
          <cell r="H51">
            <v>27900</v>
          </cell>
          <cell r="I51">
            <v>401608.2</v>
          </cell>
        </row>
        <row r="52">
          <cell r="A52">
            <v>66057</v>
          </cell>
          <cell r="B52">
            <v>400</v>
          </cell>
          <cell r="C52" t="str">
            <v>J A JACK &amp; SONS</v>
          </cell>
          <cell r="H52">
            <v>18417.5</v>
          </cell>
          <cell r="I52">
            <v>84.6</v>
          </cell>
        </row>
        <row r="53">
          <cell r="A53">
            <v>66057</v>
          </cell>
          <cell r="B53">
            <v>425</v>
          </cell>
          <cell r="C53" t="str">
            <v>DARLING INTER.</v>
          </cell>
          <cell r="H53">
            <v>52</v>
          </cell>
          <cell r="I53">
            <v>83756.800000000003</v>
          </cell>
        </row>
        <row r="54">
          <cell r="A54">
            <v>66057</v>
          </cell>
          <cell r="B54">
            <v>438</v>
          </cell>
          <cell r="C54" t="str">
            <v>JAMES HARDIE (SUMNER)</v>
          </cell>
          <cell r="H54">
            <v>0</v>
          </cell>
          <cell r="I54">
            <v>127975.6</v>
          </cell>
        </row>
        <row r="55">
          <cell r="A55">
            <v>66057</v>
          </cell>
          <cell r="B55">
            <v>439</v>
          </cell>
          <cell r="C55" t="str">
            <v>KAISER ALUMINUM</v>
          </cell>
          <cell r="H55">
            <v>108500</v>
          </cell>
          <cell r="I55">
            <v>30740.3</v>
          </cell>
        </row>
        <row r="56">
          <cell r="A56">
            <v>66057</v>
          </cell>
          <cell r="B56">
            <v>440</v>
          </cell>
          <cell r="C56" t="str">
            <v>JAMES HARDIE</v>
          </cell>
          <cell r="H56">
            <v>1860</v>
          </cell>
          <cell r="I56">
            <v>1184284.8999999999</v>
          </cell>
        </row>
        <row r="57">
          <cell r="A57">
            <v>66057</v>
          </cell>
          <cell r="B57">
            <v>445</v>
          </cell>
          <cell r="C57" t="str">
            <v>KENWORTH SEATTLE</v>
          </cell>
          <cell r="H57">
            <v>24534.7</v>
          </cell>
          <cell r="I57">
            <v>0</v>
          </cell>
        </row>
        <row r="58">
          <cell r="A58">
            <v>66099</v>
          </cell>
          <cell r="B58">
            <v>455</v>
          </cell>
          <cell r="C58" t="str">
            <v>LAKESIDE IND. (COV)</v>
          </cell>
          <cell r="H58">
            <v>0</v>
          </cell>
          <cell r="I58">
            <v>91955.199999999997</v>
          </cell>
        </row>
        <row r="59">
          <cell r="A59">
            <v>66057</v>
          </cell>
          <cell r="B59">
            <v>456</v>
          </cell>
          <cell r="C59" t="str">
            <v>CSR ASSOCIATED(NE)</v>
          </cell>
          <cell r="H59">
            <v>0</v>
          </cell>
          <cell r="I59">
            <v>57190.7</v>
          </cell>
        </row>
        <row r="60">
          <cell r="A60">
            <v>66057</v>
          </cell>
          <cell r="B60">
            <v>475</v>
          </cell>
          <cell r="C60" t="str">
            <v>GAI'S BAKERY</v>
          </cell>
          <cell r="H60">
            <v>32478</v>
          </cell>
          <cell r="I60">
            <v>0</v>
          </cell>
        </row>
        <row r="61">
          <cell r="A61">
            <v>66057</v>
          </cell>
          <cell r="B61">
            <v>485</v>
          </cell>
          <cell r="C61" t="str">
            <v>DARIGOLD CHEHALIS</v>
          </cell>
          <cell r="H61">
            <v>93000</v>
          </cell>
          <cell r="I61">
            <v>133417</v>
          </cell>
        </row>
        <row r="62">
          <cell r="A62">
            <v>66057</v>
          </cell>
          <cell r="B62">
            <v>500</v>
          </cell>
          <cell r="C62" t="str">
            <v>LONGVIEW  FIBRE</v>
          </cell>
          <cell r="H62">
            <v>1537</v>
          </cell>
          <cell r="I62">
            <v>28624.5</v>
          </cell>
        </row>
        <row r="63">
          <cell r="A63">
            <v>26057</v>
          </cell>
          <cell r="B63">
            <v>575</v>
          </cell>
          <cell r="C63" t="str">
            <v>MCCORD AIR BASE</v>
          </cell>
          <cell r="H63">
            <v>0</v>
          </cell>
          <cell r="I63">
            <v>193358.9</v>
          </cell>
        </row>
        <row r="64">
          <cell r="A64">
            <v>66057</v>
          </cell>
          <cell r="B64">
            <v>579</v>
          </cell>
          <cell r="C64" t="str">
            <v>MANKE LUMBER-SUM</v>
          </cell>
          <cell r="H64">
            <v>6200</v>
          </cell>
          <cell r="I64">
            <v>42266.8</v>
          </cell>
        </row>
        <row r="65">
          <cell r="A65">
            <v>66057</v>
          </cell>
          <cell r="B65">
            <v>601</v>
          </cell>
          <cell r="C65" t="str">
            <v>NORTHWEST  COOP</v>
          </cell>
          <cell r="H65">
            <v>11132.1</v>
          </cell>
          <cell r="I65">
            <v>29698.6</v>
          </cell>
        </row>
        <row r="66">
          <cell r="A66">
            <v>66057</v>
          </cell>
          <cell r="B66">
            <v>602</v>
          </cell>
          <cell r="C66" t="str">
            <v>BALL FOSTER  GLASS</v>
          </cell>
          <cell r="H66">
            <v>196850</v>
          </cell>
          <cell r="I66">
            <v>538767.1</v>
          </cell>
        </row>
        <row r="67">
          <cell r="A67">
            <v>66057</v>
          </cell>
          <cell r="B67">
            <v>606</v>
          </cell>
          <cell r="C67" t="str">
            <v>JELD-WEN OF EVERETT</v>
          </cell>
          <cell r="H67">
            <v>0</v>
          </cell>
          <cell r="I67">
            <v>48451.4</v>
          </cell>
        </row>
        <row r="68">
          <cell r="A68">
            <v>26057</v>
          </cell>
          <cell r="B68">
            <v>624</v>
          </cell>
          <cell r="C68" t="str">
            <v>OVERLAKE HOSPITAL</v>
          </cell>
          <cell r="H68">
            <v>1085</v>
          </cell>
          <cell r="I68">
            <v>47911.5</v>
          </cell>
        </row>
        <row r="69">
          <cell r="A69">
            <v>66057</v>
          </cell>
          <cell r="B69">
            <v>625</v>
          </cell>
          <cell r="C69" t="str">
            <v>PABST BREWING</v>
          </cell>
          <cell r="H69">
            <v>465</v>
          </cell>
          <cell r="I69">
            <v>294159.59999999998</v>
          </cell>
        </row>
        <row r="70">
          <cell r="A70">
            <v>26057</v>
          </cell>
          <cell r="B70">
            <v>626</v>
          </cell>
          <cell r="C70" t="str">
            <v>OSTROMS FARM</v>
          </cell>
          <cell r="H70">
            <v>0</v>
          </cell>
          <cell r="I70">
            <v>43597.9</v>
          </cell>
        </row>
        <row r="71">
          <cell r="A71">
            <v>66057</v>
          </cell>
          <cell r="B71">
            <v>645</v>
          </cell>
          <cell r="C71" t="str">
            <v>KENWORTH RENTON</v>
          </cell>
          <cell r="H71">
            <v>39104.9</v>
          </cell>
          <cell r="I71">
            <v>0</v>
          </cell>
        </row>
        <row r="72">
          <cell r="A72">
            <v>26057</v>
          </cell>
          <cell r="B72">
            <v>656</v>
          </cell>
          <cell r="C72" t="str">
            <v>ST JOSEPHS HOSP.</v>
          </cell>
          <cell r="H72">
            <v>62</v>
          </cell>
          <cell r="I72">
            <v>72983.5</v>
          </cell>
        </row>
        <row r="73">
          <cell r="A73">
            <v>66057</v>
          </cell>
          <cell r="B73">
            <v>662</v>
          </cell>
          <cell r="C73" t="str">
            <v>PQ CORP</v>
          </cell>
          <cell r="H73">
            <v>0</v>
          </cell>
          <cell r="I73">
            <v>132022.6</v>
          </cell>
        </row>
        <row r="74">
          <cell r="A74">
            <v>66057</v>
          </cell>
          <cell r="B74">
            <v>664</v>
          </cell>
          <cell r="C74" t="str">
            <v>PORTAC INC</v>
          </cell>
          <cell r="H74">
            <v>0</v>
          </cell>
          <cell r="I74">
            <v>43395.6</v>
          </cell>
        </row>
        <row r="75">
          <cell r="A75">
            <v>66057</v>
          </cell>
          <cell r="B75">
            <v>675</v>
          </cell>
          <cell r="C75" t="str">
            <v>NATIONAL FROZEN FD</v>
          </cell>
          <cell r="H75">
            <v>323</v>
          </cell>
          <cell r="I75">
            <v>74142.5</v>
          </cell>
        </row>
        <row r="76">
          <cell r="A76">
            <v>26057</v>
          </cell>
          <cell r="B76">
            <v>677</v>
          </cell>
          <cell r="C76" t="str">
            <v>PIERCE TRANSIT</v>
          </cell>
          <cell r="H76">
            <v>88858.2</v>
          </cell>
          <cell r="I76">
            <v>75414</v>
          </cell>
        </row>
        <row r="77">
          <cell r="A77">
            <v>66057</v>
          </cell>
          <cell r="B77">
            <v>699</v>
          </cell>
          <cell r="C77" t="str">
            <v>CENTRAL  PRE-MIX</v>
          </cell>
          <cell r="H77">
            <v>0</v>
          </cell>
          <cell r="I77">
            <v>25292.799999999999</v>
          </cell>
        </row>
        <row r="78">
          <cell r="A78">
            <v>66057</v>
          </cell>
          <cell r="B78">
            <v>701</v>
          </cell>
          <cell r="C78" t="str">
            <v>QUALI-CAST FDRY</v>
          </cell>
          <cell r="H78">
            <v>0</v>
          </cell>
          <cell r="I78">
            <v>24726.3</v>
          </cell>
        </row>
        <row r="79">
          <cell r="A79">
            <v>26057</v>
          </cell>
          <cell r="B79">
            <v>706</v>
          </cell>
          <cell r="C79" t="str">
            <v>OVERALL LAUNDRY</v>
          </cell>
          <cell r="H79">
            <v>65644.2</v>
          </cell>
          <cell r="I79">
            <v>0</v>
          </cell>
        </row>
        <row r="80">
          <cell r="A80">
            <v>66057</v>
          </cell>
          <cell r="B80">
            <v>729</v>
          </cell>
          <cell r="C80" t="str">
            <v>REDHOOK  ALE</v>
          </cell>
          <cell r="H80">
            <v>19498.099999999999</v>
          </cell>
          <cell r="I80">
            <v>0</v>
          </cell>
        </row>
        <row r="81">
          <cell r="A81">
            <v>66057</v>
          </cell>
          <cell r="B81">
            <v>732</v>
          </cell>
          <cell r="C81" t="str">
            <v>RAMCO CON. TOOL</v>
          </cell>
          <cell r="H81">
            <v>8566.2999999999993</v>
          </cell>
          <cell r="I81">
            <v>14577.6</v>
          </cell>
        </row>
        <row r="82">
          <cell r="A82">
            <v>66057</v>
          </cell>
          <cell r="B82">
            <v>736</v>
          </cell>
          <cell r="C82" t="str">
            <v>BALL CORP - KENT</v>
          </cell>
          <cell r="H82">
            <v>46500</v>
          </cell>
          <cell r="I82">
            <v>8522</v>
          </cell>
        </row>
        <row r="83">
          <cell r="A83">
            <v>66057</v>
          </cell>
          <cell r="B83">
            <v>738</v>
          </cell>
          <cell r="C83" t="str">
            <v>LAKESIDE ISSAQUAH</v>
          </cell>
          <cell r="H83">
            <v>0</v>
          </cell>
          <cell r="I83">
            <v>141680.4</v>
          </cell>
        </row>
        <row r="84">
          <cell r="A84">
            <v>26057</v>
          </cell>
          <cell r="B84">
            <v>757</v>
          </cell>
          <cell r="C84" t="str">
            <v>SAFEWAY</v>
          </cell>
          <cell r="H84">
            <v>13795</v>
          </cell>
          <cell r="I84">
            <v>75728.3</v>
          </cell>
        </row>
        <row r="85">
          <cell r="A85">
            <v>66057</v>
          </cell>
          <cell r="B85">
            <v>767</v>
          </cell>
          <cell r="C85" t="str">
            <v>SIMPSON</v>
          </cell>
          <cell r="H85">
            <v>66390.7</v>
          </cell>
          <cell r="I85">
            <v>578204.6</v>
          </cell>
        </row>
        <row r="86">
          <cell r="A86">
            <v>66057</v>
          </cell>
          <cell r="B86">
            <v>770</v>
          </cell>
          <cell r="C86" t="str">
            <v>KIMBERLY CLARK</v>
          </cell>
          <cell r="H86">
            <v>420351.5</v>
          </cell>
          <cell r="I86">
            <v>1452398.2</v>
          </cell>
        </row>
        <row r="87">
          <cell r="A87">
            <v>66057</v>
          </cell>
          <cell r="B87">
            <v>781</v>
          </cell>
          <cell r="C87" t="str">
            <v>BAKER COMMODITIES</v>
          </cell>
          <cell r="H87">
            <v>50790.8</v>
          </cell>
          <cell r="I87">
            <v>95343</v>
          </cell>
        </row>
        <row r="88">
          <cell r="A88">
            <v>66057</v>
          </cell>
          <cell r="B88">
            <v>785</v>
          </cell>
          <cell r="C88" t="str">
            <v>SEATTLE SNOHO MILL</v>
          </cell>
          <cell r="H88">
            <v>0</v>
          </cell>
          <cell r="I88">
            <v>103843.9</v>
          </cell>
        </row>
        <row r="89">
          <cell r="A89">
            <v>66057</v>
          </cell>
          <cell r="B89">
            <v>788</v>
          </cell>
          <cell r="C89" t="str">
            <v>SPECTRUM GLASS</v>
          </cell>
          <cell r="H89">
            <v>108500</v>
          </cell>
          <cell r="I89">
            <v>91090.2</v>
          </cell>
        </row>
        <row r="90">
          <cell r="A90">
            <v>66057</v>
          </cell>
          <cell r="B90">
            <v>792</v>
          </cell>
          <cell r="C90" t="str">
            <v>M A SEGALE - AUBURN</v>
          </cell>
          <cell r="H90">
            <v>0</v>
          </cell>
          <cell r="I90">
            <v>132514.5</v>
          </cell>
        </row>
        <row r="91">
          <cell r="A91">
            <v>66057</v>
          </cell>
          <cell r="B91">
            <v>812</v>
          </cell>
          <cell r="C91" t="str">
            <v>SOUND REFINERY</v>
          </cell>
          <cell r="H91">
            <v>61938</v>
          </cell>
          <cell r="I91">
            <v>54902.3</v>
          </cell>
        </row>
        <row r="92">
          <cell r="A92">
            <v>26057</v>
          </cell>
          <cell r="B92">
            <v>813</v>
          </cell>
          <cell r="C92" t="str">
            <v>SMITH GARDENS</v>
          </cell>
          <cell r="H92">
            <v>43973.4</v>
          </cell>
          <cell r="I92">
            <v>0</v>
          </cell>
        </row>
        <row r="93">
          <cell r="A93">
            <v>66057</v>
          </cell>
          <cell r="B93">
            <v>823</v>
          </cell>
          <cell r="C93" t="str">
            <v>ASSOCIATED SAND &amp; GRAVEL</v>
          </cell>
          <cell r="H93">
            <v>0</v>
          </cell>
          <cell r="I93">
            <v>82428</v>
          </cell>
        </row>
        <row r="94">
          <cell r="A94">
            <v>66057</v>
          </cell>
          <cell r="B94">
            <v>869</v>
          </cell>
          <cell r="C94" t="str">
            <v>GAI'S BAKERY-RED</v>
          </cell>
          <cell r="H94">
            <v>22635.599999999999</v>
          </cell>
          <cell r="I94">
            <v>0</v>
          </cell>
        </row>
        <row r="95">
          <cell r="A95">
            <v>66057</v>
          </cell>
          <cell r="B95">
            <v>876</v>
          </cell>
          <cell r="C95" t="str">
            <v>TUCCI AND SONS</v>
          </cell>
          <cell r="H95">
            <v>0</v>
          </cell>
          <cell r="I95">
            <v>1335.9</v>
          </cell>
        </row>
        <row r="96">
          <cell r="A96">
            <v>66057</v>
          </cell>
          <cell r="B96">
            <v>886</v>
          </cell>
          <cell r="C96" t="str">
            <v>TODD SHIPYARDS</v>
          </cell>
          <cell r="H96">
            <v>64945.3</v>
          </cell>
          <cell r="I96">
            <v>0</v>
          </cell>
        </row>
        <row r="97">
          <cell r="A97">
            <v>66057</v>
          </cell>
          <cell r="B97">
            <v>898</v>
          </cell>
          <cell r="C97" t="str">
            <v>WESTERN INSULFOAM</v>
          </cell>
          <cell r="H97">
            <v>0</v>
          </cell>
          <cell r="I97">
            <v>86642.1</v>
          </cell>
        </row>
        <row r="98">
          <cell r="A98">
            <v>26057</v>
          </cell>
          <cell r="B98">
            <v>905</v>
          </cell>
          <cell r="C98" t="str">
            <v>VALLEY MEDICAL</v>
          </cell>
          <cell r="H98">
            <v>185596.3</v>
          </cell>
          <cell r="I98">
            <v>12999.9</v>
          </cell>
        </row>
        <row r="99">
          <cell r="A99">
            <v>26057</v>
          </cell>
          <cell r="B99">
            <v>911</v>
          </cell>
          <cell r="C99" t="str">
            <v>VETERANS HOSP.</v>
          </cell>
          <cell r="H99">
            <v>0</v>
          </cell>
          <cell r="I99">
            <v>101236.5</v>
          </cell>
        </row>
        <row r="100">
          <cell r="A100">
            <v>66057</v>
          </cell>
          <cell r="B100">
            <v>917</v>
          </cell>
          <cell r="C100" t="str">
            <v>UNISEA  FOODS</v>
          </cell>
          <cell r="H100">
            <v>23014.9</v>
          </cell>
          <cell r="I100">
            <v>0</v>
          </cell>
        </row>
        <row r="101">
          <cell r="A101">
            <v>66057</v>
          </cell>
          <cell r="B101">
            <v>935</v>
          </cell>
          <cell r="C101" t="str">
            <v>U. S. OIL</v>
          </cell>
          <cell r="H101">
            <v>48267</v>
          </cell>
          <cell r="I101">
            <v>83113.5</v>
          </cell>
        </row>
        <row r="102">
          <cell r="A102">
            <v>66057</v>
          </cell>
          <cell r="B102">
            <v>955</v>
          </cell>
          <cell r="C102" t="str">
            <v>LAKESIDE SEATTLE</v>
          </cell>
          <cell r="H102">
            <v>0</v>
          </cell>
          <cell r="I102">
            <v>15318.1</v>
          </cell>
        </row>
        <row r="103">
          <cell r="A103">
            <v>66057</v>
          </cell>
          <cell r="B103">
            <v>958</v>
          </cell>
          <cell r="C103" t="str">
            <v>WILLAMETTE IND</v>
          </cell>
          <cell r="H103">
            <v>54</v>
          </cell>
          <cell r="I103">
            <v>33553.800000000003</v>
          </cell>
        </row>
        <row r="104">
          <cell r="A104">
            <v>66057</v>
          </cell>
          <cell r="B104">
            <v>959</v>
          </cell>
          <cell r="C104" t="str">
            <v>WOODWORTH &amp; CO</v>
          </cell>
          <cell r="H104">
            <v>0</v>
          </cell>
          <cell r="I104">
            <v>380116.3</v>
          </cell>
        </row>
        <row r="105">
          <cell r="A105">
            <v>66057</v>
          </cell>
          <cell r="B105">
            <v>961</v>
          </cell>
          <cell r="C105" t="str">
            <v>WEYERHAEUSER</v>
          </cell>
          <cell r="H105">
            <v>62</v>
          </cell>
          <cell r="I105">
            <v>41034.9</v>
          </cell>
        </row>
        <row r="106">
          <cell r="A106">
            <v>66057</v>
          </cell>
          <cell r="B106">
            <v>964</v>
          </cell>
          <cell r="C106" t="str">
            <v>LAKESIDE REDMOND</v>
          </cell>
          <cell r="H106">
            <v>0</v>
          </cell>
          <cell r="I106">
            <v>21863.1</v>
          </cell>
        </row>
        <row r="107">
          <cell r="A107">
            <v>66057</v>
          </cell>
          <cell r="B107">
            <v>965</v>
          </cell>
          <cell r="C107" t="str">
            <v>ABITIBI CONS SALES</v>
          </cell>
          <cell r="H107">
            <v>0</v>
          </cell>
          <cell r="I107">
            <v>128587.7</v>
          </cell>
        </row>
        <row r="108">
          <cell r="A108">
            <v>66057</v>
          </cell>
          <cell r="B108">
            <v>973</v>
          </cell>
          <cell r="C108" t="str">
            <v>SAFEWAY BAKERY</v>
          </cell>
          <cell r="H108">
            <v>62</v>
          </cell>
          <cell r="I108">
            <v>26643.4</v>
          </cell>
        </row>
        <row r="109">
          <cell r="A109">
            <v>66057</v>
          </cell>
          <cell r="B109">
            <v>3187</v>
          </cell>
          <cell r="C109" t="str">
            <v>LASCO BATHWARE</v>
          </cell>
          <cell r="H109">
            <v>29454.9</v>
          </cell>
          <cell r="I109">
            <v>144.19999999999999</v>
          </cell>
        </row>
        <row r="110">
          <cell r="A110">
            <v>66057</v>
          </cell>
          <cell r="B110">
            <v>3498</v>
          </cell>
          <cell r="C110" t="str">
            <v>KING'S COMM MEATS</v>
          </cell>
          <cell r="H110">
            <v>59529.2</v>
          </cell>
          <cell r="I110">
            <v>48645.1</v>
          </cell>
        </row>
      </sheetData>
      <sheetData sheetId="12"/>
      <sheetData sheetId="13"/>
      <sheetData sheetId="14"/>
      <sheetData sheetId="15"/>
      <sheetData sheetId="16"/>
      <sheetData sheetId="17"/>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sheetName val="Summary"/>
      <sheetName val="Option Analysis"/>
      <sheetName val="Virtual 49 Back-Up"/>
      <sheetName val="Sch 40 Back-Up"/>
      <sheetName val="East Roll-Up"/>
      <sheetName val="West Roll-Up"/>
      <sheetName val="RedWest Roll-Up"/>
      <sheetName val="Other Roll-Up"/>
      <sheetName val="Account Detail"/>
      <sheetName val="COS"/>
    </sheetNames>
    <sheetDataSet>
      <sheetData sheetId="0" refreshError="1"/>
      <sheetData sheetId="1" refreshError="1"/>
      <sheetData sheetId="2" refreshError="1"/>
      <sheetData sheetId="3" refreshError="1">
        <row r="20">
          <cell r="B20">
            <v>0.13120000000000001</v>
          </cell>
        </row>
        <row r="21">
          <cell r="B21">
            <v>3.8233999999999997E-2</v>
          </cell>
        </row>
        <row r="54">
          <cell r="E54">
            <v>0.23</v>
          </cell>
        </row>
      </sheetData>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vg Amts"/>
      <sheetName val="Inc Stmt"/>
      <sheetName val="Open Items"/>
      <sheetName val="Data"/>
    </sheetNames>
    <sheetDataSet>
      <sheetData sheetId="0" refreshError="1">
        <row r="5">
          <cell r="E5">
            <v>35430</v>
          </cell>
          <cell r="F5">
            <v>35064</v>
          </cell>
          <cell r="G5">
            <v>34699</v>
          </cell>
          <cell r="H5">
            <v>34334</v>
          </cell>
          <cell r="I5">
            <v>33969</v>
          </cell>
          <cell r="J5">
            <v>33603</v>
          </cell>
          <cell r="K5">
            <v>33238</v>
          </cell>
          <cell r="L5">
            <v>32873</v>
          </cell>
          <cell r="M5">
            <v>32508</v>
          </cell>
          <cell r="N5">
            <v>32142</v>
          </cell>
          <cell r="O5">
            <v>31777</v>
          </cell>
          <cell r="P5">
            <v>31412</v>
          </cell>
          <cell r="Q5">
            <v>31047</v>
          </cell>
          <cell r="R5">
            <v>30681</v>
          </cell>
          <cell r="S5">
            <v>30316</v>
          </cell>
          <cell r="T5">
            <v>29951</v>
          </cell>
          <cell r="V5">
            <v>35155</v>
          </cell>
          <cell r="W5">
            <v>34789</v>
          </cell>
          <cell r="X5">
            <v>34424</v>
          </cell>
          <cell r="Y5">
            <v>34059</v>
          </cell>
          <cell r="Z5">
            <v>33694</v>
          </cell>
          <cell r="AA5">
            <v>33328</v>
          </cell>
          <cell r="AB5">
            <v>32963</v>
          </cell>
          <cell r="AC5">
            <v>32598</v>
          </cell>
          <cell r="AD5">
            <v>32233</v>
          </cell>
          <cell r="AE5">
            <v>31867</v>
          </cell>
          <cell r="AF5">
            <v>31502</v>
          </cell>
          <cell r="AG5">
            <v>31137</v>
          </cell>
          <cell r="AH5">
            <v>30772</v>
          </cell>
          <cell r="AI5">
            <v>30406</v>
          </cell>
          <cell r="AJ5">
            <v>30041</v>
          </cell>
          <cell r="AL5">
            <v>35246</v>
          </cell>
          <cell r="AM5">
            <v>34880</v>
          </cell>
          <cell r="AN5">
            <v>34515</v>
          </cell>
          <cell r="AO5">
            <v>34150</v>
          </cell>
          <cell r="AP5">
            <v>33785</v>
          </cell>
          <cell r="AQ5">
            <v>33419</v>
          </cell>
          <cell r="AR5">
            <v>33054</v>
          </cell>
          <cell r="AS5">
            <v>32689</v>
          </cell>
          <cell r="AT5">
            <v>32324</v>
          </cell>
          <cell r="AU5">
            <v>31958</v>
          </cell>
          <cell r="AV5">
            <v>31593</v>
          </cell>
          <cell r="AW5">
            <v>31228</v>
          </cell>
          <cell r="AX5">
            <v>30863</v>
          </cell>
          <cell r="AY5">
            <v>30497</v>
          </cell>
          <cell r="AZ5">
            <v>30132</v>
          </cell>
          <cell r="BB5">
            <v>35338</v>
          </cell>
          <cell r="BC5">
            <v>34972</v>
          </cell>
          <cell r="BD5">
            <v>34607</v>
          </cell>
          <cell r="BE5">
            <v>34242</v>
          </cell>
          <cell r="BF5">
            <v>33877</v>
          </cell>
          <cell r="BG5">
            <v>33511</v>
          </cell>
          <cell r="BH5">
            <v>33146</v>
          </cell>
          <cell r="BI5">
            <v>32781</v>
          </cell>
          <cell r="BJ5">
            <v>32416</v>
          </cell>
          <cell r="BK5">
            <v>32050</v>
          </cell>
          <cell r="BL5">
            <v>31685</v>
          </cell>
          <cell r="BM5">
            <v>31320</v>
          </cell>
          <cell r="BN5">
            <v>30955</v>
          </cell>
          <cell r="BO5">
            <v>30589</v>
          </cell>
          <cell r="BP5">
            <v>30224</v>
          </cell>
        </row>
        <row r="6">
          <cell r="E6" t="str">
            <v xml:space="preserve">         </v>
          </cell>
          <cell r="F6" t="str">
            <v xml:space="preserve">         </v>
          </cell>
          <cell r="G6" t="str">
            <v xml:space="preserve">         </v>
          </cell>
          <cell r="H6" t="str">
            <v xml:space="preserve">         </v>
          </cell>
          <cell r="I6" t="str">
            <v xml:space="preserve">         </v>
          </cell>
          <cell r="J6" t="str">
            <v xml:space="preserve">         </v>
          </cell>
          <cell r="K6" t="str">
            <v xml:space="preserve">         </v>
          </cell>
          <cell r="L6" t="str">
            <v xml:space="preserve">         </v>
          </cell>
          <cell r="M6" t="str">
            <v xml:space="preserve">         </v>
          </cell>
          <cell r="N6" t="str">
            <v xml:space="preserve">         </v>
          </cell>
          <cell r="O6" t="str">
            <v xml:space="preserve">         </v>
          </cell>
          <cell r="P6" t="str">
            <v xml:space="preserve">         </v>
          </cell>
          <cell r="Q6" t="str">
            <v xml:space="preserve">         </v>
          </cell>
          <cell r="R6" t="str">
            <v xml:space="preserve">         </v>
          </cell>
          <cell r="S6" t="str">
            <v xml:space="preserve">         </v>
          </cell>
          <cell r="T6" t="str">
            <v xml:space="preserve">         </v>
          </cell>
          <cell r="V6" t="str">
            <v xml:space="preserve">         </v>
          </cell>
          <cell r="W6" t="str">
            <v xml:space="preserve">         </v>
          </cell>
          <cell r="X6" t="str">
            <v xml:space="preserve">         </v>
          </cell>
          <cell r="Y6" t="str">
            <v xml:space="preserve">         </v>
          </cell>
          <cell r="Z6" t="str">
            <v xml:space="preserve">         </v>
          </cell>
          <cell r="AA6" t="str">
            <v xml:space="preserve">         </v>
          </cell>
          <cell r="AB6" t="str">
            <v xml:space="preserve">         </v>
          </cell>
          <cell r="AC6" t="str">
            <v xml:space="preserve">         </v>
          </cell>
          <cell r="AD6" t="str">
            <v xml:space="preserve">         </v>
          </cell>
          <cell r="AE6" t="str">
            <v xml:space="preserve">         </v>
          </cell>
          <cell r="AF6" t="str">
            <v xml:space="preserve">         </v>
          </cell>
          <cell r="AG6" t="str">
            <v xml:space="preserve">         </v>
          </cell>
          <cell r="AH6" t="str">
            <v xml:space="preserve">         </v>
          </cell>
          <cell r="AI6" t="str">
            <v xml:space="preserve">         </v>
          </cell>
          <cell r="AJ6" t="str">
            <v xml:space="preserve">         </v>
          </cell>
          <cell r="AL6" t="str">
            <v xml:space="preserve">         </v>
          </cell>
          <cell r="AM6" t="str">
            <v xml:space="preserve">         </v>
          </cell>
          <cell r="AN6" t="str">
            <v xml:space="preserve">         </v>
          </cell>
          <cell r="AO6" t="str">
            <v xml:space="preserve">         </v>
          </cell>
          <cell r="AP6" t="str">
            <v xml:space="preserve">         </v>
          </cell>
          <cell r="AQ6" t="str">
            <v xml:space="preserve">         </v>
          </cell>
          <cell r="AR6" t="str">
            <v xml:space="preserve">         </v>
          </cell>
          <cell r="AS6" t="str">
            <v xml:space="preserve">         </v>
          </cell>
          <cell r="AT6" t="str">
            <v xml:space="preserve">         </v>
          </cell>
          <cell r="AU6" t="str">
            <v xml:space="preserve">         </v>
          </cell>
          <cell r="AV6" t="str">
            <v xml:space="preserve">         </v>
          </cell>
          <cell r="AW6" t="str">
            <v xml:space="preserve">         </v>
          </cell>
          <cell r="AX6" t="str">
            <v xml:space="preserve">         </v>
          </cell>
          <cell r="AY6" t="str">
            <v xml:space="preserve">         </v>
          </cell>
          <cell r="AZ6" t="str">
            <v xml:space="preserve">         </v>
          </cell>
          <cell r="BB6" t="str">
            <v xml:space="preserve">         </v>
          </cell>
          <cell r="BC6" t="str">
            <v xml:space="preserve">         </v>
          </cell>
          <cell r="BD6" t="str">
            <v xml:space="preserve">         </v>
          </cell>
          <cell r="BE6" t="str">
            <v xml:space="preserve">         </v>
          </cell>
          <cell r="BF6" t="str">
            <v xml:space="preserve">         </v>
          </cell>
          <cell r="BG6" t="str">
            <v xml:space="preserve">         </v>
          </cell>
          <cell r="BH6" t="str">
            <v xml:space="preserve">         </v>
          </cell>
          <cell r="BI6" t="str">
            <v xml:space="preserve">         </v>
          </cell>
          <cell r="BJ6" t="str">
            <v xml:space="preserve">         </v>
          </cell>
          <cell r="BK6" t="str">
            <v xml:space="preserve">         </v>
          </cell>
          <cell r="BL6" t="str">
            <v xml:space="preserve">         </v>
          </cell>
          <cell r="BM6" t="str">
            <v xml:space="preserve">         </v>
          </cell>
          <cell r="BN6" t="str">
            <v xml:space="preserve">         </v>
          </cell>
          <cell r="BO6" t="str">
            <v xml:space="preserve">         </v>
          </cell>
          <cell r="BP6" t="str">
            <v xml:space="preserve">         </v>
          </cell>
        </row>
        <row r="8">
          <cell r="A8" t="str">
            <v>AVERAGE SHARES</v>
          </cell>
        </row>
        <row r="9">
          <cell r="A9" t="str">
            <v>Three months</v>
          </cell>
          <cell r="E9">
            <v>24279</v>
          </cell>
          <cell r="F9">
            <v>24080.345000000001</v>
          </cell>
          <cell r="G9">
            <v>23736.924999999999</v>
          </cell>
          <cell r="H9">
            <v>23332.706999999999</v>
          </cell>
          <cell r="I9">
            <v>22590.834999999999</v>
          </cell>
          <cell r="J9">
            <v>19515.207999999999</v>
          </cell>
          <cell r="K9">
            <v>16156.154</v>
          </cell>
          <cell r="L9">
            <v>13868.337</v>
          </cell>
          <cell r="M9">
            <v>13556.504999999999</v>
          </cell>
          <cell r="N9">
            <v>13255.821</v>
          </cell>
          <cell r="O9">
            <v>11693.950999999999</v>
          </cell>
          <cell r="P9">
            <v>11437.504999999999</v>
          </cell>
          <cell r="Q9">
            <v>9917.2849999999999</v>
          </cell>
          <cell r="R9">
            <v>8314.2109999999993</v>
          </cell>
          <cell r="S9">
            <v>8007.741</v>
          </cell>
          <cell r="T9">
            <v>6905.1109999999999</v>
          </cell>
          <cell r="V9">
            <v>24138.839</v>
          </cell>
          <cell r="W9">
            <v>23859.282999999999</v>
          </cell>
          <cell r="X9">
            <v>23442.97</v>
          </cell>
          <cell r="Y9">
            <v>23037.26</v>
          </cell>
          <cell r="Z9">
            <v>19618.123</v>
          </cell>
          <cell r="AA9">
            <v>17842.893</v>
          </cell>
          <cell r="AB9">
            <v>15390.004999999999</v>
          </cell>
          <cell r="AC9">
            <v>13641.705</v>
          </cell>
          <cell r="AD9">
            <v>13336.936</v>
          </cell>
          <cell r="AE9">
            <v>11753.85</v>
          </cell>
          <cell r="AF9">
            <v>11511.103999999999</v>
          </cell>
          <cell r="AG9">
            <v>10014.69</v>
          </cell>
          <cell r="AH9">
            <v>8392.7479999999996</v>
          </cell>
          <cell r="AI9">
            <v>8074.1030000000001</v>
          </cell>
          <cell r="AJ9">
            <v>6939.5429999999997</v>
          </cell>
          <cell r="AL9">
            <v>24183.284</v>
          </cell>
          <cell r="AM9">
            <v>23949.906999999999</v>
          </cell>
          <cell r="AN9">
            <v>23529.24</v>
          </cell>
          <cell r="AO9">
            <v>23129.272000000001</v>
          </cell>
          <cell r="AP9">
            <v>19705.044999999998</v>
          </cell>
          <cell r="AQ9">
            <v>19326.517</v>
          </cell>
          <cell r="AR9">
            <v>16010.960999999999</v>
          </cell>
          <cell r="AS9">
            <v>13720.17</v>
          </cell>
          <cell r="AT9">
            <v>13405.09</v>
          </cell>
          <cell r="AU9">
            <v>12392.547</v>
          </cell>
          <cell r="AV9">
            <v>11575.248</v>
          </cell>
          <cell r="AW9">
            <v>10985.165000000001</v>
          </cell>
          <cell r="AX9">
            <v>8598.6569999999992</v>
          </cell>
          <cell r="AY9">
            <v>8149.0010000000002</v>
          </cell>
          <cell r="AZ9">
            <v>6987.3869999999997</v>
          </cell>
          <cell r="BB9">
            <v>24235.097000000002</v>
          </cell>
          <cell r="BC9">
            <v>24026.437999999998</v>
          </cell>
          <cell r="BD9">
            <v>23636.644</v>
          </cell>
          <cell r="BE9">
            <v>23229.434000000001</v>
          </cell>
          <cell r="BF9">
            <v>19796.866999999998</v>
          </cell>
          <cell r="BG9">
            <v>19422.824000000001</v>
          </cell>
          <cell r="BH9">
            <v>16088.194</v>
          </cell>
          <cell r="BI9">
            <v>13800.527</v>
          </cell>
          <cell r="BJ9">
            <v>13484.787</v>
          </cell>
          <cell r="BK9">
            <v>13185.998</v>
          </cell>
          <cell r="BL9">
            <v>11636.672</v>
          </cell>
          <cell r="BM9">
            <v>11373.278</v>
          </cell>
          <cell r="BN9">
            <v>9820.8960000000006</v>
          </cell>
          <cell r="BO9">
            <v>8245.4159999999993</v>
          </cell>
        </row>
        <row r="10">
          <cell r="A10" t="str">
            <v>Year to date</v>
          </cell>
          <cell r="E10">
            <v>24279</v>
          </cell>
          <cell r="F10">
            <v>24080.345000000001</v>
          </cell>
          <cell r="G10">
            <v>23736.924999999999</v>
          </cell>
          <cell r="H10">
            <v>23332.706999999999</v>
          </cell>
          <cell r="I10">
            <v>22590.834999999999</v>
          </cell>
          <cell r="J10">
            <v>19515.207999999999</v>
          </cell>
          <cell r="K10">
            <v>16156.154</v>
          </cell>
          <cell r="L10">
            <v>13868.337</v>
          </cell>
          <cell r="M10">
            <v>13556.504999999999</v>
          </cell>
          <cell r="N10">
            <v>13255.821</v>
          </cell>
          <cell r="O10">
            <v>11693.950999999999</v>
          </cell>
          <cell r="P10">
            <v>11437.504999999999</v>
          </cell>
          <cell r="Q10">
            <v>9917.2849999999999</v>
          </cell>
          <cell r="R10">
            <v>8314.2109999999993</v>
          </cell>
          <cell r="S10">
            <v>8007.741</v>
          </cell>
          <cell r="T10">
            <v>6905.1109999999999</v>
          </cell>
          <cell r="V10">
            <v>24109.432000000001</v>
          </cell>
          <cell r="W10">
            <v>23797.432000000001</v>
          </cell>
          <cell r="X10">
            <v>23387.227999999999</v>
          </cell>
          <cell r="Y10">
            <v>22811.594000000001</v>
          </cell>
          <cell r="Z10">
            <v>19566.383999999998</v>
          </cell>
          <cell r="AA10">
            <v>16990.256000000001</v>
          </cell>
          <cell r="AB10">
            <v>14620.81</v>
          </cell>
          <cell r="AC10">
            <v>13598.637000000001</v>
          </cell>
          <cell r="AD10">
            <v>13296.156999999999</v>
          </cell>
          <cell r="AE10">
            <v>11723.571</v>
          </cell>
          <cell r="AF10">
            <v>11473.898999999999</v>
          </cell>
          <cell r="AG10">
            <v>9965.4529999999995</v>
          </cell>
          <cell r="AH10">
            <v>8353.2649999999994</v>
          </cell>
          <cell r="AI10">
            <v>8041.4790000000003</v>
          </cell>
          <cell r="AJ10">
            <v>6922.1369999999997</v>
          </cell>
          <cell r="AL10">
            <v>24133.96</v>
          </cell>
          <cell r="AM10">
            <v>23848.257000000001</v>
          </cell>
          <cell r="AN10">
            <v>23434.567999999999</v>
          </cell>
          <cell r="AO10">
            <v>22917.491000000002</v>
          </cell>
          <cell r="AP10">
            <v>19612.460999999999</v>
          </cell>
          <cell r="AQ10">
            <v>17769.009999999998</v>
          </cell>
          <cell r="AR10">
            <v>15084.200999999999</v>
          </cell>
          <cell r="AS10">
            <v>13639.147999999999</v>
          </cell>
          <cell r="AT10">
            <v>13332.335999999999</v>
          </cell>
          <cell r="AU10">
            <v>11946.563</v>
          </cell>
          <cell r="AV10">
            <v>11507.682000000001</v>
          </cell>
          <cell r="AW10">
            <v>10305.369000000001</v>
          </cell>
          <cell r="AX10">
            <v>8434.7639999999992</v>
          </cell>
          <cell r="AY10">
            <v>8076.7049999999999</v>
          </cell>
          <cell r="AZ10">
            <v>6943.8869999999997</v>
          </cell>
          <cell r="BB10">
            <v>24159.382000000001</v>
          </cell>
          <cell r="BC10">
            <v>23893.168000000001</v>
          </cell>
          <cell r="BD10">
            <v>23485.503000000001</v>
          </cell>
          <cell r="BE10">
            <v>22996.117999999999</v>
          </cell>
          <cell r="BF10">
            <v>19658.814999999999</v>
          </cell>
          <cell r="BG10">
            <v>18185.975999999999</v>
          </cell>
          <cell r="BH10">
            <v>15337.262000000001</v>
          </cell>
          <cell r="BI10">
            <v>13679.824000000001</v>
          </cell>
          <cell r="BJ10">
            <v>13370.662</v>
          </cell>
          <cell r="BK10">
            <v>12258.968999999999</v>
          </cell>
          <cell r="BL10">
            <v>11540.195</v>
          </cell>
          <cell r="BM10">
            <v>10574.602999999999</v>
          </cell>
          <cell r="BN10">
            <v>8783.19</v>
          </cell>
          <cell r="BO10">
            <v>8119.23</v>
          </cell>
          <cell r="BP10">
            <v>6977</v>
          </cell>
        </row>
        <row r="11">
          <cell r="A11" t="str">
            <v>Twelve months</v>
          </cell>
          <cell r="E11">
            <v>24193</v>
          </cell>
          <cell r="F11">
            <v>23979.755000000001</v>
          </cell>
          <cell r="G11">
            <v>23587.387999999999</v>
          </cell>
          <cell r="H11">
            <v>23183.11</v>
          </cell>
          <cell r="I11">
            <v>20431.922999999999</v>
          </cell>
          <cell r="J11">
            <v>19032.642</v>
          </cell>
          <cell r="K11">
            <v>15913.923000000001</v>
          </cell>
          <cell r="L11">
            <v>13758.423000000001</v>
          </cell>
          <cell r="M11">
            <v>13446.243</v>
          </cell>
          <cell r="N11">
            <v>12652.646000000001</v>
          </cell>
          <cell r="O11">
            <v>11604.834000000001</v>
          </cell>
          <cell r="P11">
            <v>10957.781999999999</v>
          </cell>
          <cell r="Q11">
            <v>9186.1489999999994</v>
          </cell>
          <cell r="R11">
            <v>8196.4770000000008</v>
          </cell>
          <cell r="S11">
            <v>7254.924</v>
          </cell>
          <cell r="V11">
            <v>24048.934000000001</v>
          </cell>
          <cell r="W11">
            <v>23690.04</v>
          </cell>
          <cell r="X11">
            <v>23283.143</v>
          </cell>
          <cell r="Y11">
            <v>21277.207999999999</v>
          </cell>
          <cell r="Z11">
            <v>19470.773000000001</v>
          </cell>
          <cell r="AA11">
            <v>16518.740000000002</v>
          </cell>
          <cell r="AB11">
            <v>14189.511</v>
          </cell>
          <cell r="AC11">
            <v>13521.691000000001</v>
          </cell>
          <cell r="AD11">
            <v>13043.799000000001</v>
          </cell>
          <cell r="AE11">
            <v>11664.689</v>
          </cell>
          <cell r="AF11">
            <v>11326.751</v>
          </cell>
          <cell r="AG11">
            <v>9588.2540000000008</v>
          </cell>
          <cell r="AH11">
            <v>8275.3680000000004</v>
          </cell>
          <cell r="AI11">
            <v>7534.6790000000001</v>
          </cell>
          <cell r="AL11">
            <v>24106.958999999999</v>
          </cell>
          <cell r="AM11">
            <v>23794.919000000002</v>
          </cell>
          <cell r="AN11">
            <v>23382.863000000001</v>
          </cell>
          <cell r="AO11">
            <v>22130.922999999999</v>
          </cell>
          <cell r="AP11">
            <v>19564.793000000001</v>
          </cell>
          <cell r="AQ11">
            <v>17345.358</v>
          </cell>
          <cell r="AR11">
            <v>14760.645</v>
          </cell>
          <cell r="AS11">
            <v>13600.241</v>
          </cell>
          <cell r="AT11">
            <v>13295.550999999999</v>
          </cell>
          <cell r="AU11">
            <v>11868.454</v>
          </cell>
          <cell r="AV11">
            <v>11473.805</v>
          </cell>
          <cell r="AW11">
            <v>10183.255999999999</v>
          </cell>
          <cell r="AX11">
            <v>8387.1679999999997</v>
          </cell>
          <cell r="AY11">
            <v>7824.2870000000003</v>
          </cell>
          <cell r="BB11">
            <v>24159.382000000001</v>
          </cell>
          <cell r="BC11">
            <v>23893.168000000001</v>
          </cell>
          <cell r="BD11">
            <v>23485.503000000001</v>
          </cell>
          <cell r="BE11">
            <v>22996.117999999999</v>
          </cell>
          <cell r="BF11">
            <v>19658.814999999999</v>
          </cell>
          <cell r="BG11">
            <v>18185.975999999999</v>
          </cell>
          <cell r="BH11">
            <v>15337.262000000001</v>
          </cell>
          <cell r="BI11">
            <v>13679.824000000001</v>
          </cell>
          <cell r="BJ11">
            <v>13370.662</v>
          </cell>
          <cell r="BK11">
            <v>12258.968999999999</v>
          </cell>
          <cell r="BL11">
            <v>11540.195</v>
          </cell>
          <cell r="BM11">
            <v>10574.602999999999</v>
          </cell>
          <cell r="BN11">
            <v>8783.19</v>
          </cell>
          <cell r="BO11">
            <v>8119.23</v>
          </cell>
          <cell r="BP11">
            <v>6977</v>
          </cell>
        </row>
        <row r="13">
          <cell r="A13" t="str">
            <v>Shares outstanding at period end</v>
          </cell>
          <cell r="E13">
            <v>24319</v>
          </cell>
          <cell r="F13">
            <v>24127.74</v>
          </cell>
          <cell r="G13">
            <v>23839.66</v>
          </cell>
          <cell r="H13">
            <v>23417.769</v>
          </cell>
          <cell r="I13">
            <v>23013.494999999999</v>
          </cell>
          <cell r="J13">
            <v>19596.958999999999</v>
          </cell>
          <cell r="K13">
            <v>16235.082</v>
          </cell>
          <cell r="L13">
            <v>13930.348</v>
          </cell>
          <cell r="R13">
            <v>120202</v>
          </cell>
          <cell r="V13">
            <v>24174.141</v>
          </cell>
          <cell r="W13">
            <v>23937.774000000001</v>
          </cell>
          <cell r="X13">
            <v>23512.170999999998</v>
          </cell>
          <cell r="Y13">
            <v>23103.562000000002</v>
          </cell>
          <cell r="Z13">
            <v>19683.032999999999</v>
          </cell>
          <cell r="AA13">
            <v>19303.478999999999</v>
          </cell>
          <cell r="AB13">
            <v>15996.521000000001</v>
          </cell>
          <cell r="AL13">
            <v>24225.759999999998</v>
          </cell>
          <cell r="AM13">
            <v>24014.883999999998</v>
          </cell>
          <cell r="AN13">
            <v>23617.903999999999</v>
          </cell>
          <cell r="AO13">
            <v>23210.955999999998</v>
          </cell>
          <cell r="AP13">
            <v>19780.011999999999</v>
          </cell>
          <cell r="AQ13">
            <v>19399.419999999998</v>
          </cell>
          <cell r="AR13">
            <v>16073.199000000001</v>
          </cell>
          <cell r="BB13">
            <v>24267.887999999999</v>
          </cell>
          <cell r="BC13">
            <v>24069.644</v>
          </cell>
          <cell r="BD13">
            <v>23713.687999999998</v>
          </cell>
          <cell r="BE13">
            <v>23311.375</v>
          </cell>
          <cell r="BF13">
            <v>19850</v>
          </cell>
          <cell r="BG13">
            <v>19487</v>
          </cell>
          <cell r="BH13">
            <v>16141.66</v>
          </cell>
          <cell r="BI13">
            <v>13846.353999999999</v>
          </cell>
        </row>
        <row r="14">
          <cell r="R14">
            <v>6970</v>
          </cell>
        </row>
        <row r="17">
          <cell r="A17" t="str">
            <v>AVERAGE CUSTOMERS</v>
          </cell>
        </row>
        <row r="18">
          <cell r="A18" t="str">
            <v>Avg Customers: Firm</v>
          </cell>
        </row>
        <row r="19">
          <cell r="A19" t="str">
            <v>Avg Customers: FirmThree months</v>
          </cell>
          <cell r="B19" t="str">
            <v>Three months</v>
          </cell>
          <cell r="E19">
            <v>495896</v>
          </cell>
          <cell r="F19">
            <v>473599</v>
          </cell>
          <cell r="G19">
            <v>457486</v>
          </cell>
          <cell r="H19">
            <v>435829</v>
          </cell>
          <cell r="I19">
            <v>413693</v>
          </cell>
          <cell r="J19">
            <v>389261</v>
          </cell>
          <cell r="V19">
            <v>482629</v>
          </cell>
          <cell r="W19">
            <v>464605</v>
          </cell>
          <cell r="X19">
            <v>443257</v>
          </cell>
          <cell r="Y19">
            <v>421631</v>
          </cell>
          <cell r="Z19">
            <v>398611</v>
          </cell>
          <cell r="AL19">
            <v>486714</v>
          </cell>
          <cell r="AM19">
            <v>467085</v>
          </cell>
          <cell r="AN19">
            <v>446570</v>
          </cell>
          <cell r="AO19">
            <v>425222</v>
          </cell>
          <cell r="AP19">
            <v>402226</v>
          </cell>
          <cell r="AQ19">
            <v>377234</v>
          </cell>
          <cell r="BB19">
            <v>489054</v>
          </cell>
          <cell r="BC19">
            <v>468130</v>
          </cell>
          <cell r="BD19">
            <v>448670</v>
          </cell>
          <cell r="BE19">
            <v>427798</v>
          </cell>
          <cell r="BF19">
            <v>405158</v>
          </cell>
          <cell r="BG19">
            <v>380182</v>
          </cell>
        </row>
        <row r="20">
          <cell r="A20" t="str">
            <v>Avg Customers: FirmYear to date</v>
          </cell>
          <cell r="B20" t="str">
            <v>Year to date</v>
          </cell>
          <cell r="E20">
            <v>495896</v>
          </cell>
          <cell r="F20">
            <v>473599</v>
          </cell>
          <cell r="G20">
            <v>457486</v>
          </cell>
          <cell r="H20">
            <v>435829</v>
          </cell>
          <cell r="I20">
            <v>413693</v>
          </cell>
          <cell r="J20">
            <v>389261</v>
          </cell>
          <cell r="K20">
            <v>0</v>
          </cell>
          <cell r="L20">
            <v>0</v>
          </cell>
          <cell r="M20">
            <v>0</v>
          </cell>
          <cell r="N20">
            <v>0</v>
          </cell>
          <cell r="O20">
            <v>0</v>
          </cell>
          <cell r="P20">
            <v>0</v>
          </cell>
          <cell r="Q20">
            <v>0</v>
          </cell>
          <cell r="R20">
            <v>55777</v>
          </cell>
          <cell r="S20">
            <v>0</v>
          </cell>
          <cell r="T20">
            <v>0</v>
          </cell>
          <cell r="V20">
            <v>478114</v>
          </cell>
          <cell r="W20">
            <v>461047</v>
          </cell>
          <cell r="X20">
            <v>439536</v>
          </cell>
          <cell r="Y20">
            <v>417662</v>
          </cell>
          <cell r="Z20">
            <v>393936</v>
          </cell>
          <cell r="AA20">
            <v>368628</v>
          </cell>
          <cell r="AL20">
            <v>480981</v>
          </cell>
          <cell r="AM20">
            <v>463060</v>
          </cell>
          <cell r="AN20">
            <v>441881</v>
          </cell>
          <cell r="AO20">
            <v>420182</v>
          </cell>
          <cell r="AP20">
            <v>396699</v>
          </cell>
          <cell r="AQ20">
            <v>371497</v>
          </cell>
          <cell r="BB20">
            <v>482999</v>
          </cell>
          <cell r="BC20">
            <v>464327</v>
          </cell>
          <cell r="BD20">
            <v>443578</v>
          </cell>
          <cell r="BE20">
            <v>422086</v>
          </cell>
          <cell r="BF20">
            <v>398814</v>
          </cell>
          <cell r="BG20">
            <v>373668</v>
          </cell>
        </row>
        <row r="21">
          <cell r="A21" t="str">
            <v>Avg Customers: FirmTwelve months</v>
          </cell>
          <cell r="B21" t="str">
            <v>Twelve months</v>
          </cell>
          <cell r="E21">
            <v>488574</v>
          </cell>
          <cell r="F21">
            <v>468354</v>
          </cell>
          <cell r="G21">
            <v>448992</v>
          </cell>
          <cell r="H21">
            <v>427620</v>
          </cell>
          <cell r="I21">
            <v>404922</v>
          </cell>
          <cell r="J21">
            <v>380018</v>
          </cell>
          <cell r="V21">
            <v>472862</v>
          </cell>
          <cell r="W21">
            <v>454346</v>
          </cell>
          <cell r="X21">
            <v>433023</v>
          </cell>
          <cell r="Y21">
            <v>410677</v>
          </cell>
          <cell r="Z21">
            <v>386322</v>
          </cell>
          <cell r="AL21">
            <v>477769</v>
          </cell>
          <cell r="AM21">
            <v>459460</v>
          </cell>
          <cell r="AN21">
            <v>438360</v>
          </cell>
          <cell r="AO21">
            <v>416426</v>
          </cell>
          <cell r="AP21">
            <v>392570</v>
          </cell>
          <cell r="AQ21">
            <v>367192</v>
          </cell>
          <cell r="BB21">
            <v>482999</v>
          </cell>
          <cell r="BC21">
            <v>464327</v>
          </cell>
          <cell r="BD21">
            <v>443578</v>
          </cell>
          <cell r="BE21">
            <v>422086</v>
          </cell>
          <cell r="BF21">
            <v>398814</v>
          </cell>
          <cell r="BG21">
            <v>373668</v>
          </cell>
          <cell r="BH21">
            <v>0</v>
          </cell>
          <cell r="BI21">
            <v>0</v>
          </cell>
          <cell r="BJ21">
            <v>0</v>
          </cell>
          <cell r="BK21">
            <v>0</v>
          </cell>
          <cell r="BL21">
            <v>0</v>
          </cell>
          <cell r="BM21">
            <v>0</v>
          </cell>
          <cell r="BN21">
            <v>0</v>
          </cell>
          <cell r="BO21">
            <v>0</v>
          </cell>
          <cell r="BP21">
            <v>0</v>
          </cell>
        </row>
        <row r="22">
          <cell r="A22" t="str">
            <v>Avg Customers: Interruptible</v>
          </cell>
        </row>
        <row r="23">
          <cell r="A23" t="str">
            <v>Avg Customers: InterruptibleThree months</v>
          </cell>
          <cell r="B23" t="str">
            <v>Three months</v>
          </cell>
          <cell r="E23">
            <v>977</v>
          </cell>
          <cell r="F23">
            <v>1027</v>
          </cell>
          <cell r="G23">
            <v>1027</v>
          </cell>
          <cell r="H23">
            <v>1045</v>
          </cell>
          <cell r="I23">
            <v>1065</v>
          </cell>
          <cell r="J23">
            <v>1085</v>
          </cell>
          <cell r="V23">
            <v>1001</v>
          </cell>
          <cell r="W23">
            <v>1037</v>
          </cell>
          <cell r="X23">
            <v>1057</v>
          </cell>
          <cell r="Y23">
            <v>1107</v>
          </cell>
          <cell r="Z23">
            <v>1139</v>
          </cell>
          <cell r="AL23">
            <v>989</v>
          </cell>
          <cell r="AM23">
            <v>1038</v>
          </cell>
          <cell r="AN23">
            <v>1005</v>
          </cell>
          <cell r="AO23">
            <v>1009</v>
          </cell>
          <cell r="AP23">
            <v>1025</v>
          </cell>
          <cell r="AQ23">
            <v>1057</v>
          </cell>
          <cell r="BB23">
            <v>983</v>
          </cell>
          <cell r="BC23">
            <v>1046</v>
          </cell>
          <cell r="BD23">
            <v>1023</v>
          </cell>
          <cell r="BE23">
            <v>1043</v>
          </cell>
          <cell r="BF23">
            <v>1063</v>
          </cell>
          <cell r="BG23">
            <v>1059</v>
          </cell>
        </row>
        <row r="24">
          <cell r="A24" t="str">
            <v>Avg Customers: InterruptibleYear to date</v>
          </cell>
          <cell r="B24" t="str">
            <v>Year to date</v>
          </cell>
          <cell r="E24">
            <v>977</v>
          </cell>
          <cell r="F24">
            <v>1027</v>
          </cell>
          <cell r="G24">
            <v>1027</v>
          </cell>
          <cell r="H24">
            <v>1045</v>
          </cell>
          <cell r="I24">
            <v>1065</v>
          </cell>
          <cell r="J24">
            <v>1085</v>
          </cell>
          <cell r="K24">
            <v>0</v>
          </cell>
          <cell r="L24">
            <v>0</v>
          </cell>
          <cell r="M24">
            <v>0</v>
          </cell>
          <cell r="N24">
            <v>0</v>
          </cell>
          <cell r="O24">
            <v>0</v>
          </cell>
          <cell r="P24">
            <v>0</v>
          </cell>
          <cell r="Q24">
            <v>0</v>
          </cell>
          <cell r="R24">
            <v>0</v>
          </cell>
          <cell r="S24">
            <v>0</v>
          </cell>
          <cell r="T24">
            <v>0</v>
          </cell>
          <cell r="V24">
            <v>1014</v>
          </cell>
          <cell r="W24">
            <v>1032</v>
          </cell>
          <cell r="X24">
            <v>1076</v>
          </cell>
          <cell r="Y24">
            <v>1086</v>
          </cell>
          <cell r="Z24">
            <v>1112</v>
          </cell>
          <cell r="AA24">
            <v>1128</v>
          </cell>
          <cell r="AL24">
            <v>1006</v>
          </cell>
          <cell r="AM24">
            <v>1147</v>
          </cell>
          <cell r="AN24">
            <v>1052</v>
          </cell>
          <cell r="AO24">
            <v>1060</v>
          </cell>
          <cell r="AP24">
            <v>1083</v>
          </cell>
          <cell r="AQ24">
            <v>1104</v>
          </cell>
          <cell r="BB24">
            <v>1000</v>
          </cell>
          <cell r="BC24">
            <v>1037</v>
          </cell>
          <cell r="BD24">
            <v>1045</v>
          </cell>
          <cell r="BE24">
            <v>1056</v>
          </cell>
          <cell r="BF24">
            <v>1078</v>
          </cell>
          <cell r="BG24">
            <v>1093</v>
          </cell>
        </row>
        <row r="25">
          <cell r="A25" t="str">
            <v>Avg Customers: InterruptibleTwelve months</v>
          </cell>
          <cell r="B25" t="str">
            <v>Twelve months</v>
          </cell>
          <cell r="E25">
            <v>988</v>
          </cell>
          <cell r="F25">
            <v>1037</v>
          </cell>
          <cell r="G25">
            <v>1040</v>
          </cell>
          <cell r="H25">
            <v>1051</v>
          </cell>
          <cell r="I25">
            <v>1073</v>
          </cell>
          <cell r="J25">
            <v>1091</v>
          </cell>
          <cell r="V25">
            <v>1028</v>
          </cell>
          <cell r="W25">
            <v>1039</v>
          </cell>
          <cell r="X25">
            <v>1051</v>
          </cell>
          <cell r="Y25">
            <v>1065</v>
          </cell>
          <cell r="Z25">
            <v>1085</v>
          </cell>
          <cell r="AL25">
            <v>1016</v>
          </cell>
          <cell r="AM25">
            <v>1036</v>
          </cell>
          <cell r="AN25">
            <v>1050</v>
          </cell>
          <cell r="AO25">
            <v>1061</v>
          </cell>
          <cell r="AP25">
            <v>1077</v>
          </cell>
          <cell r="AQ25">
            <v>1085</v>
          </cell>
          <cell r="BB25">
            <v>1000</v>
          </cell>
          <cell r="BC25">
            <v>1037</v>
          </cell>
          <cell r="BD25">
            <v>1045</v>
          </cell>
          <cell r="BE25">
            <v>1056</v>
          </cell>
          <cell r="BF25">
            <v>1078</v>
          </cell>
          <cell r="BG25">
            <v>1093</v>
          </cell>
          <cell r="BH25">
            <v>0</v>
          </cell>
          <cell r="BI25">
            <v>0</v>
          </cell>
          <cell r="BJ25">
            <v>0</v>
          </cell>
          <cell r="BK25">
            <v>0</v>
          </cell>
          <cell r="BL25">
            <v>0</v>
          </cell>
          <cell r="BM25">
            <v>0</v>
          </cell>
          <cell r="BN25">
            <v>0</v>
          </cell>
          <cell r="BO25">
            <v>0</v>
          </cell>
          <cell r="BP25">
            <v>0</v>
          </cell>
        </row>
        <row r="26">
          <cell r="A26" t="str">
            <v>Avg Customers: Transportation</v>
          </cell>
        </row>
        <row r="27">
          <cell r="A27" t="str">
            <v>Avg Customers: TransportationThree months</v>
          </cell>
          <cell r="B27" t="str">
            <v>Three months</v>
          </cell>
          <cell r="E27">
            <v>120</v>
          </cell>
          <cell r="F27">
            <v>97</v>
          </cell>
          <cell r="G27">
            <v>50</v>
          </cell>
          <cell r="H27">
            <v>37.659999999999997</v>
          </cell>
          <cell r="I27">
            <v>121.66</v>
          </cell>
          <cell r="V27">
            <v>101</v>
          </cell>
          <cell r="W27">
            <v>50</v>
          </cell>
          <cell r="X27">
            <v>36</v>
          </cell>
          <cell r="Y27">
            <v>42</v>
          </cell>
          <cell r="AL27">
            <v>109</v>
          </cell>
          <cell r="AM27">
            <v>50</v>
          </cell>
          <cell r="AN27">
            <v>36</v>
          </cell>
          <cell r="BB27">
            <v>116</v>
          </cell>
          <cell r="BC27">
            <v>70</v>
          </cell>
          <cell r="BD27">
            <v>36</v>
          </cell>
          <cell r="BE27">
            <v>68</v>
          </cell>
        </row>
        <row r="28">
          <cell r="A28" t="str">
            <v>Avg Customers: TransportationYear to date</v>
          </cell>
          <cell r="B28" t="str">
            <v>Year to date</v>
          </cell>
          <cell r="E28">
            <v>120</v>
          </cell>
          <cell r="F28">
            <v>97</v>
          </cell>
          <cell r="G28">
            <v>50</v>
          </cell>
          <cell r="H28">
            <v>37.659999999999997</v>
          </cell>
          <cell r="I28">
            <v>121.66</v>
          </cell>
          <cell r="J28">
            <v>0</v>
          </cell>
          <cell r="K28">
            <v>0</v>
          </cell>
          <cell r="L28">
            <v>0</v>
          </cell>
          <cell r="M28">
            <v>0</v>
          </cell>
          <cell r="N28">
            <v>0</v>
          </cell>
          <cell r="O28">
            <v>0</v>
          </cell>
          <cell r="P28">
            <v>0</v>
          </cell>
          <cell r="Q28">
            <v>0</v>
          </cell>
          <cell r="R28">
            <v>0</v>
          </cell>
          <cell r="S28">
            <v>0</v>
          </cell>
          <cell r="T28">
            <v>0</v>
          </cell>
          <cell r="V28">
            <v>99</v>
          </cell>
          <cell r="W28">
            <v>50</v>
          </cell>
          <cell r="X28">
            <v>37</v>
          </cell>
          <cell r="Y28">
            <v>82</v>
          </cell>
          <cell r="AL28">
            <v>102</v>
          </cell>
          <cell r="AM28">
            <v>50</v>
          </cell>
          <cell r="AN28">
            <v>37</v>
          </cell>
          <cell r="BB28">
            <v>106</v>
          </cell>
          <cell r="BC28">
            <v>55</v>
          </cell>
          <cell r="BD28">
            <v>36.4</v>
          </cell>
          <cell r="BE28">
            <v>67.75</v>
          </cell>
          <cell r="BF28">
            <v>159.66999999999999</v>
          </cell>
        </row>
        <row r="29">
          <cell r="A29" t="str">
            <v>Avg Customers: TransportationTwelve months</v>
          </cell>
          <cell r="B29" t="str">
            <v>Twelve months</v>
          </cell>
          <cell r="E29">
            <v>111</v>
          </cell>
          <cell r="F29">
            <v>67</v>
          </cell>
          <cell r="G29">
            <v>40</v>
          </cell>
          <cell r="H29">
            <v>46.75</v>
          </cell>
          <cell r="I29">
            <v>126.25</v>
          </cell>
          <cell r="V29">
            <v>80</v>
          </cell>
          <cell r="W29">
            <v>43</v>
          </cell>
          <cell r="X29">
            <v>45</v>
          </cell>
          <cell r="Y29">
            <v>116</v>
          </cell>
          <cell r="AL29">
            <v>94</v>
          </cell>
          <cell r="AM29">
            <v>47</v>
          </cell>
          <cell r="AN29">
            <v>40</v>
          </cell>
          <cell r="BB29">
            <v>106</v>
          </cell>
          <cell r="BC29">
            <v>55</v>
          </cell>
          <cell r="BD29">
            <v>36.4</v>
          </cell>
          <cell r="BE29">
            <v>67.75</v>
          </cell>
          <cell r="BF29">
            <v>159.66999999999999</v>
          </cell>
          <cell r="BG29">
            <v>0</v>
          </cell>
          <cell r="BH29">
            <v>0</v>
          </cell>
          <cell r="BI29">
            <v>0</v>
          </cell>
          <cell r="BJ29">
            <v>0</v>
          </cell>
          <cell r="BK29">
            <v>0</v>
          </cell>
          <cell r="BL29">
            <v>0</v>
          </cell>
          <cell r="BM29">
            <v>0</v>
          </cell>
          <cell r="BN29">
            <v>0</v>
          </cell>
          <cell r="BO29">
            <v>0</v>
          </cell>
          <cell r="BP29">
            <v>0</v>
          </cell>
        </row>
        <row r="30">
          <cell r="A30" t="str">
            <v>Avg Customers: Total</v>
          </cell>
        </row>
        <row r="31">
          <cell r="A31" t="str">
            <v>Avg Customers: TotalThree months</v>
          </cell>
          <cell r="B31" t="str">
            <v>Three months</v>
          </cell>
          <cell r="E31">
            <v>496993</v>
          </cell>
          <cell r="F31">
            <v>474723</v>
          </cell>
          <cell r="G31">
            <v>458563</v>
          </cell>
          <cell r="H31">
            <v>436911.66</v>
          </cell>
          <cell r="I31">
            <v>414879.66</v>
          </cell>
          <cell r="J31">
            <v>390346</v>
          </cell>
          <cell r="K31">
            <v>364954</v>
          </cell>
          <cell r="L31">
            <v>338950</v>
          </cell>
          <cell r="V31">
            <v>483731</v>
          </cell>
          <cell r="W31">
            <v>465692</v>
          </cell>
          <cell r="X31">
            <v>444350</v>
          </cell>
          <cell r="Y31">
            <v>422780</v>
          </cell>
          <cell r="Z31">
            <v>399750</v>
          </cell>
          <cell r="AA31">
            <v>374558</v>
          </cell>
          <cell r="AB31">
            <v>347686</v>
          </cell>
          <cell r="AC31">
            <v>324458</v>
          </cell>
          <cell r="AD31">
            <v>306230</v>
          </cell>
          <cell r="AE31">
            <v>289394</v>
          </cell>
          <cell r="AF31">
            <v>276918</v>
          </cell>
          <cell r="AG31">
            <v>268738</v>
          </cell>
          <cell r="AL31">
            <v>487812</v>
          </cell>
          <cell r="AM31">
            <v>468173</v>
          </cell>
          <cell r="AN31">
            <v>447611</v>
          </cell>
          <cell r="AO31">
            <v>426231</v>
          </cell>
          <cell r="AP31">
            <v>403251</v>
          </cell>
          <cell r="AQ31">
            <v>378291</v>
          </cell>
          <cell r="AR31">
            <v>352591</v>
          </cell>
          <cell r="AS31">
            <v>326419</v>
          </cell>
          <cell r="AT31">
            <v>307827</v>
          </cell>
          <cell r="AU31">
            <v>290335</v>
          </cell>
          <cell r="AV31">
            <v>276327</v>
          </cell>
          <cell r="AW31">
            <v>267155</v>
          </cell>
          <cell r="BB31">
            <v>490153</v>
          </cell>
          <cell r="BC31">
            <v>469246</v>
          </cell>
          <cell r="BD31">
            <v>449729</v>
          </cell>
          <cell r="BE31">
            <v>428909</v>
          </cell>
          <cell r="BF31">
            <v>406221</v>
          </cell>
          <cell r="BG31">
            <v>381241</v>
          </cell>
          <cell r="BH31">
            <v>355305</v>
          </cell>
          <cell r="BI31">
            <v>328893</v>
          </cell>
          <cell r="BJ31">
            <v>309021</v>
          </cell>
          <cell r="BK31">
            <v>290973</v>
          </cell>
          <cell r="BL31">
            <v>274913</v>
          </cell>
          <cell r="BM31">
            <v>265369</v>
          </cell>
        </row>
        <row r="32">
          <cell r="A32" t="str">
            <v>Avg Customers: TotalYear to date</v>
          </cell>
          <cell r="B32" t="str">
            <v>Year to date</v>
          </cell>
          <cell r="E32">
            <v>496993</v>
          </cell>
          <cell r="F32">
            <v>474723</v>
          </cell>
          <cell r="G32">
            <v>458563</v>
          </cell>
          <cell r="H32">
            <v>436911.66</v>
          </cell>
          <cell r="I32">
            <v>414879.66</v>
          </cell>
          <cell r="J32">
            <v>390346</v>
          </cell>
          <cell r="K32">
            <v>364954</v>
          </cell>
          <cell r="L32">
            <v>338950</v>
          </cell>
          <cell r="V32">
            <v>479227</v>
          </cell>
          <cell r="W32">
            <v>462129</v>
          </cell>
          <cell r="X32">
            <v>440649</v>
          </cell>
          <cell r="Y32">
            <v>418830</v>
          </cell>
          <cell r="Z32">
            <v>395048</v>
          </cell>
          <cell r="AA32">
            <v>369756</v>
          </cell>
          <cell r="AB32">
            <v>343318</v>
          </cell>
          <cell r="AL32">
            <v>482089</v>
          </cell>
          <cell r="AM32">
            <v>464257</v>
          </cell>
          <cell r="AN32">
            <v>442970</v>
          </cell>
          <cell r="AO32">
            <v>421242</v>
          </cell>
          <cell r="AP32">
            <v>397782</v>
          </cell>
          <cell r="AQ32">
            <v>372601</v>
          </cell>
          <cell r="AR32">
            <v>346409</v>
          </cell>
          <cell r="AS32">
            <v>322665</v>
          </cell>
          <cell r="BB32">
            <v>484105</v>
          </cell>
          <cell r="BC32">
            <v>465419</v>
          </cell>
          <cell r="BD32">
            <v>444659.4</v>
          </cell>
          <cell r="BE32">
            <v>423209.75</v>
          </cell>
          <cell r="BF32">
            <v>400051.67</v>
          </cell>
          <cell r="BG32">
            <v>374761</v>
          </cell>
          <cell r="BH32">
            <v>348633</v>
          </cell>
          <cell r="BI32">
            <v>324222</v>
          </cell>
          <cell r="BJ32">
            <v>305520</v>
          </cell>
          <cell r="BK32">
            <v>288506</v>
          </cell>
          <cell r="BL32">
            <v>275124</v>
          </cell>
          <cell r="BM32">
            <v>266349</v>
          </cell>
          <cell r="BN32">
            <v>259009</v>
          </cell>
          <cell r="BO32">
            <v>253803</v>
          </cell>
        </row>
        <row r="33">
          <cell r="A33" t="str">
            <v>Avg Customers: TotalTwelve months</v>
          </cell>
          <cell r="B33" t="str">
            <v>Twelve months</v>
          </cell>
          <cell r="E33">
            <v>489673</v>
          </cell>
          <cell r="F33">
            <v>469458</v>
          </cell>
          <cell r="G33">
            <v>450072</v>
          </cell>
          <cell r="H33">
            <v>428717.75</v>
          </cell>
          <cell r="I33">
            <v>406121.25</v>
          </cell>
          <cell r="J33">
            <v>381109</v>
          </cell>
          <cell r="K33">
            <v>355134</v>
          </cell>
          <cell r="L33">
            <v>329680</v>
          </cell>
          <cell r="M33">
            <v>310049</v>
          </cell>
          <cell r="N33">
            <v>292426</v>
          </cell>
          <cell r="O33">
            <v>277870</v>
          </cell>
          <cell r="P33">
            <v>268397</v>
          </cell>
          <cell r="Q33">
            <v>260718</v>
          </cell>
          <cell r="R33">
            <v>254683</v>
          </cell>
          <cell r="V33">
            <v>473970</v>
          </cell>
          <cell r="W33">
            <v>455428</v>
          </cell>
          <cell r="X33">
            <v>434119</v>
          </cell>
          <cell r="Y33">
            <v>411858</v>
          </cell>
          <cell r="Z33">
            <v>387407</v>
          </cell>
          <cell r="AA33">
            <v>361852</v>
          </cell>
          <cell r="AB33">
            <v>314606</v>
          </cell>
          <cell r="AC33">
            <v>280989</v>
          </cell>
          <cell r="AD33">
            <v>270441</v>
          </cell>
          <cell r="AE33">
            <v>262505</v>
          </cell>
          <cell r="AF33">
            <v>255919</v>
          </cell>
          <cell r="AL33">
            <v>478879</v>
          </cell>
          <cell r="AM33">
            <v>460543</v>
          </cell>
          <cell r="AN33">
            <v>439450</v>
          </cell>
          <cell r="AO33">
            <v>417487</v>
          </cell>
          <cell r="AP33">
            <v>393647</v>
          </cell>
          <cell r="AQ33">
            <v>368277</v>
          </cell>
          <cell r="AR33">
            <v>342030</v>
          </cell>
          <cell r="AS33">
            <v>319254</v>
          </cell>
          <cell r="AT33">
            <v>301008</v>
          </cell>
          <cell r="AU33">
            <v>284491</v>
          </cell>
          <cell r="AV33">
            <v>272737</v>
          </cell>
          <cell r="AW33">
            <v>264316</v>
          </cell>
          <cell r="AX33">
            <v>257466</v>
          </cell>
          <cell r="BB33">
            <v>484105</v>
          </cell>
          <cell r="BC33">
            <v>465419</v>
          </cell>
          <cell r="BD33">
            <v>444659.4</v>
          </cell>
          <cell r="BE33">
            <v>423209.75</v>
          </cell>
          <cell r="BF33">
            <v>400051.67</v>
          </cell>
          <cell r="BG33">
            <v>374761</v>
          </cell>
          <cell r="BH33">
            <v>348633</v>
          </cell>
          <cell r="BI33">
            <v>324222</v>
          </cell>
          <cell r="BJ33">
            <v>305520</v>
          </cell>
          <cell r="BK33">
            <v>288506</v>
          </cell>
          <cell r="BL33">
            <v>275124</v>
          </cell>
          <cell r="BM33">
            <v>266349</v>
          </cell>
          <cell r="BN33">
            <v>259009</v>
          </cell>
          <cell r="BO33">
            <v>253803</v>
          </cell>
        </row>
        <row r="34">
          <cell r="AA34">
            <v>335487</v>
          </cell>
          <cell r="AB34">
            <v>296635</v>
          </cell>
        </row>
      </sheetData>
      <sheetData sheetId="1" refreshError="1">
        <row r="222">
          <cell r="AJ222">
            <v>35430</v>
          </cell>
        </row>
      </sheetData>
      <sheetData sheetId="2"/>
      <sheetData sheetId="3"/>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roval History"/>
      <sheetName val="QA"/>
      <sheetName val="Summary"/>
      <sheetName val="Unbilled-R&amp;C"/>
      <sheetName val="Transp Unbilled"/>
      <sheetName val="Rate Check"/>
      <sheetName val="Reasonable Test"/>
      <sheetName val="Send Out Chg"/>
      <sheetName val="Rate Incr_Decr"/>
      <sheetName val="Mix Variance"/>
      <sheetName val="Unbilled Days"/>
      <sheetName val="Historical"/>
      <sheetName val="Degree Days"/>
      <sheetName val="Read Schedules"/>
      <sheetName val="Net of cust chrg"/>
      <sheetName val="Revenue Data"/>
      <sheetName val="Customer Charges"/>
      <sheetName val="Sendout Calc"/>
      <sheetName val="Therm Billing Loss %"/>
      <sheetName val="LowInc BILLED"/>
      <sheetName val="LowInc UNBILLED"/>
      <sheetName val="JE"/>
      <sheetName val="data"/>
      <sheetName val="therms"/>
      <sheetName val="BExRepositorySheet"/>
      <sheetName val="SCH 120"/>
      <sheetName val="SCH 132"/>
      <sheetName val="Pended"/>
      <sheetName val="Billed Strength"/>
      <sheetName val="Heat Degree Days"/>
      <sheetName val="Billed Therms Trueup"/>
      <sheetName val="Degree Days Trueup"/>
      <sheetName val="Prior Month Summa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2">
          <cell r="B2" t="str">
            <v>Unbilled</v>
          </cell>
        </row>
        <row r="3">
          <cell r="C3" t="str">
            <v>$'s</v>
          </cell>
          <cell r="E3" t="str">
            <v>$ Mix</v>
          </cell>
          <cell r="G3" t="str">
            <v>Therms</v>
          </cell>
          <cell r="I3" t="str">
            <v>Therms Mix</v>
          </cell>
          <cell r="K3" t="str">
            <v>$/Therm</v>
          </cell>
          <cell r="N3" t="str">
            <v>Dollars attributable to Mix Variance</v>
          </cell>
        </row>
        <row r="4">
          <cell r="B4">
            <v>36121393</v>
          </cell>
          <cell r="C4">
            <v>40663</v>
          </cell>
          <cell r="D4">
            <v>41029</v>
          </cell>
          <cell r="E4">
            <v>40663</v>
          </cell>
          <cell r="F4">
            <v>41029</v>
          </cell>
          <cell r="G4">
            <v>40663</v>
          </cell>
          <cell r="H4">
            <v>41029</v>
          </cell>
          <cell r="I4">
            <v>40663</v>
          </cell>
          <cell r="J4">
            <v>41029</v>
          </cell>
          <cell r="K4">
            <v>40663</v>
          </cell>
          <cell r="L4">
            <v>41029</v>
          </cell>
          <cell r="M4" t="str">
            <v xml:space="preserve"> $ % increase</v>
          </cell>
        </row>
        <row r="5">
          <cell r="B5" t="str">
            <v>Firm w/o cust chg</v>
          </cell>
          <cell r="C5">
            <v>27167771</v>
          </cell>
          <cell r="D5">
            <v>20189111</v>
          </cell>
          <cell r="G5" t="str">
            <v>*Prior*</v>
          </cell>
          <cell r="K5">
            <v>1.1080000000000001</v>
          </cell>
          <cell r="L5">
            <v>1.0629999999999999</v>
          </cell>
          <cell r="M5">
            <v>-4.1000000000000002E-2</v>
          </cell>
        </row>
        <row r="6">
          <cell r="B6" t="str">
            <v>Firm</v>
          </cell>
          <cell r="C6">
            <v>31710847</v>
          </cell>
          <cell r="D6">
            <v>25174490</v>
          </cell>
          <cell r="E6">
            <v>0.84</v>
          </cell>
          <cell r="F6">
            <v>0.91</v>
          </cell>
          <cell r="G6">
            <v>24512169</v>
          </cell>
          <cell r="H6">
            <v>18986747</v>
          </cell>
          <cell r="I6">
            <v>0.49</v>
          </cell>
          <cell r="J6">
            <v>0.48</v>
          </cell>
          <cell r="K6">
            <v>1.294</v>
          </cell>
          <cell r="L6">
            <v>1.3260000000000001</v>
          </cell>
          <cell r="M6">
            <v>2.5000000000000001E-2</v>
          </cell>
        </row>
        <row r="7">
          <cell r="B7" t="str">
            <v>Interruptible</v>
          </cell>
          <cell r="C7">
            <v>4410546</v>
          </cell>
          <cell r="D7">
            <v>1255448</v>
          </cell>
          <cell r="E7">
            <v>0.12</v>
          </cell>
          <cell r="F7">
            <v>0.05</v>
          </cell>
          <cell r="G7">
            <v>5519133</v>
          </cell>
          <cell r="H7">
            <v>1704659</v>
          </cell>
          <cell r="I7">
            <v>0.11</v>
          </cell>
          <cell r="J7">
            <v>0.04</v>
          </cell>
          <cell r="K7">
            <v>0.79900000000000004</v>
          </cell>
          <cell r="L7">
            <v>0.73599999999999999</v>
          </cell>
          <cell r="M7">
            <v>-7.9000000000000001E-2</v>
          </cell>
        </row>
        <row r="8">
          <cell r="B8" t="str">
            <v>Transportation</v>
          </cell>
          <cell r="C8">
            <v>1272163</v>
          </cell>
          <cell r="D8">
            <v>1283681</v>
          </cell>
          <cell r="E8">
            <v>0.03</v>
          </cell>
          <cell r="F8">
            <v>0.05</v>
          </cell>
          <cell r="G8">
            <v>19626786</v>
          </cell>
          <cell r="H8">
            <v>19026867</v>
          </cell>
          <cell r="I8">
            <v>0.4</v>
          </cell>
          <cell r="J8">
            <v>0.48</v>
          </cell>
          <cell r="K8">
            <v>6.5000000000000002E-2</v>
          </cell>
          <cell r="L8">
            <v>6.7000000000000004E-2</v>
          </cell>
          <cell r="M8">
            <v>3.1E-2</v>
          </cell>
        </row>
        <row r="9">
          <cell r="C9">
            <v>37393556</v>
          </cell>
          <cell r="D9">
            <v>27713619</v>
          </cell>
          <cell r="E9">
            <v>1</v>
          </cell>
          <cell r="F9">
            <v>1</v>
          </cell>
          <cell r="G9">
            <v>49658088</v>
          </cell>
          <cell r="H9">
            <v>39718273</v>
          </cell>
          <cell r="I9">
            <v>1</v>
          </cell>
          <cell r="J9">
            <v>1</v>
          </cell>
        </row>
        <row r="10">
          <cell r="B10" t="str">
            <v>Overall</v>
          </cell>
          <cell r="K10">
            <v>0.753</v>
          </cell>
          <cell r="L10">
            <v>0.69799999999999995</v>
          </cell>
          <cell r="M10">
            <v>-7.2999999999999995E-2</v>
          </cell>
        </row>
        <row r="12">
          <cell r="B12" t="str">
            <v>Billed</v>
          </cell>
        </row>
        <row r="13">
          <cell r="C13" t="str">
            <v>$'s</v>
          </cell>
          <cell r="E13" t="str">
            <v>$ Mix</v>
          </cell>
          <cell r="G13" t="str">
            <v>Therms</v>
          </cell>
          <cell r="I13" t="str">
            <v>Therms Mix</v>
          </cell>
          <cell r="K13" t="str">
            <v>$/Therm</v>
          </cell>
        </row>
        <row r="14">
          <cell r="C14">
            <v>40663</v>
          </cell>
          <cell r="D14">
            <v>41029</v>
          </cell>
          <cell r="E14">
            <v>40663</v>
          </cell>
          <cell r="F14">
            <v>41029</v>
          </cell>
          <cell r="G14">
            <v>40663</v>
          </cell>
          <cell r="H14">
            <v>41029</v>
          </cell>
          <cell r="I14">
            <v>40663</v>
          </cell>
          <cell r="J14">
            <v>41029</v>
          </cell>
          <cell r="K14">
            <v>40663</v>
          </cell>
          <cell r="L14">
            <v>41029</v>
          </cell>
          <cell r="M14" t="str">
            <v xml:space="preserve"> $ % increase</v>
          </cell>
        </row>
        <row r="16">
          <cell r="B16" t="str">
            <v>Firm</v>
          </cell>
          <cell r="C16">
            <v>108082379</v>
          </cell>
          <cell r="D16">
            <v>98579996</v>
          </cell>
          <cell r="E16">
            <v>0.95</v>
          </cell>
          <cell r="F16">
            <v>0.95</v>
          </cell>
          <cell r="G16">
            <v>79428477</v>
          </cell>
          <cell r="H16">
            <v>83919067</v>
          </cell>
          <cell r="I16">
            <v>0.77</v>
          </cell>
          <cell r="J16">
            <v>0.75</v>
          </cell>
          <cell r="K16">
            <v>1.361</v>
          </cell>
          <cell r="L16">
            <v>1.175</v>
          </cell>
          <cell r="M16">
            <v>-0.13700000000000001</v>
          </cell>
        </row>
        <row r="17">
          <cell r="B17" t="str">
            <v>Interruptible</v>
          </cell>
          <cell r="C17">
            <v>4341568</v>
          </cell>
          <cell r="D17">
            <v>3861105</v>
          </cell>
          <cell r="E17">
            <v>0.04</v>
          </cell>
          <cell r="F17">
            <v>0.04</v>
          </cell>
          <cell r="G17">
            <v>5343387</v>
          </cell>
          <cell r="H17">
            <v>5233698</v>
          </cell>
          <cell r="I17">
            <v>0.05</v>
          </cell>
          <cell r="J17">
            <v>0.05</v>
          </cell>
          <cell r="K17">
            <v>0.81299999999999994</v>
          </cell>
          <cell r="L17">
            <v>0.73799999999999999</v>
          </cell>
          <cell r="M17">
            <v>-9.1999999999999998E-2</v>
          </cell>
        </row>
        <row r="18">
          <cell r="B18" t="str">
            <v>Transportation</v>
          </cell>
          <cell r="C18">
            <v>1303909</v>
          </cell>
          <cell r="D18">
            <v>1460246</v>
          </cell>
          <cell r="E18">
            <v>0.01</v>
          </cell>
          <cell r="F18">
            <v>0.01</v>
          </cell>
          <cell r="G18">
            <v>18622088</v>
          </cell>
          <cell r="H18">
            <v>22705842</v>
          </cell>
          <cell r="I18">
            <v>0.18</v>
          </cell>
          <cell r="J18">
            <v>0.2</v>
          </cell>
          <cell r="K18">
            <v>7.0000000000000007E-2</v>
          </cell>
          <cell r="L18">
            <v>6.4000000000000001E-2</v>
          </cell>
          <cell r="M18">
            <v>-8.5999999999999993E-2</v>
          </cell>
        </row>
        <row r="19">
          <cell r="C19">
            <v>113727856</v>
          </cell>
          <cell r="D19">
            <v>103901347</v>
          </cell>
          <cell r="E19">
            <v>1</v>
          </cell>
          <cell r="F19">
            <v>1</v>
          </cell>
          <cell r="G19">
            <v>103393952</v>
          </cell>
          <cell r="H19">
            <v>111858607</v>
          </cell>
          <cell r="I19">
            <v>1</v>
          </cell>
          <cell r="J19">
            <v>1</v>
          </cell>
        </row>
        <row r="20">
          <cell r="B20" t="str">
            <v>Overall</v>
          </cell>
          <cell r="K20">
            <v>1.1000000000000001</v>
          </cell>
          <cell r="L20">
            <v>0.92900000000000005</v>
          </cell>
          <cell r="M20">
            <v>-0.155</v>
          </cell>
        </row>
        <row r="23">
          <cell r="C23">
            <v>40663</v>
          </cell>
          <cell r="G23">
            <v>40663</v>
          </cell>
          <cell r="H23">
            <v>41029</v>
          </cell>
          <cell r="I23" t="str">
            <v>*Current*</v>
          </cell>
          <cell r="K23" t="str">
            <v>*Rate*</v>
          </cell>
        </row>
        <row r="24">
          <cell r="B24" t="str">
            <v>Unbilled Mix Variance</v>
          </cell>
          <cell r="H24">
            <v>0.48</v>
          </cell>
          <cell r="I24">
            <v>23835882</v>
          </cell>
          <cell r="K24">
            <v>1.294</v>
          </cell>
          <cell r="L24">
            <v>30843631</v>
          </cell>
        </row>
        <row r="25">
          <cell r="H25">
            <v>0.04</v>
          </cell>
          <cell r="I25">
            <v>1986324</v>
          </cell>
          <cell r="K25">
            <v>0.79900000000000004</v>
          </cell>
          <cell r="L25">
            <v>1587073</v>
          </cell>
        </row>
        <row r="26">
          <cell r="H26">
            <v>0.48</v>
          </cell>
          <cell r="I26">
            <v>23835883</v>
          </cell>
          <cell r="K26">
            <v>6.7000000000000004E-2</v>
          </cell>
          <cell r="L26">
            <v>1597004</v>
          </cell>
        </row>
        <row r="27">
          <cell r="C27">
            <v>37393556</v>
          </cell>
          <cell r="G27">
            <v>49658088</v>
          </cell>
          <cell r="H27">
            <v>1</v>
          </cell>
          <cell r="I27">
            <v>49658089</v>
          </cell>
          <cell r="L27">
            <v>34027708</v>
          </cell>
          <cell r="N27">
            <v>-3365848</v>
          </cell>
        </row>
        <row r="30">
          <cell r="B30" t="str">
            <v>NOTE</v>
          </cell>
        </row>
        <row r="31">
          <cell r="B31" t="str">
            <v>Dollars attributable to mix change.  This test compares base period unbilled revenue dollars to a recalculated unbilled base revenue using current period mix percentages priced at base period rates.</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 Reasonableness"/>
      <sheetName val="Rate Change"/>
      <sheetName val="Unbilled Days"/>
      <sheetName val="Mix Variance"/>
      <sheetName val="Send Out Chg"/>
    </sheetNames>
    <sheetDataSet>
      <sheetData sheetId="0" refreshError="1"/>
      <sheetData sheetId="1"/>
      <sheetData sheetId="2"/>
      <sheetData sheetId="3">
        <row r="5">
          <cell r="O5" t="str">
            <v>a</v>
          </cell>
          <cell r="P5">
            <v>44.27363905</v>
          </cell>
          <cell r="Q5" t="str">
            <v>Current unbilled</v>
          </cell>
        </row>
        <row r="6">
          <cell r="O6" t="str">
            <v>b</v>
          </cell>
          <cell r="P6">
            <v>43.087575119999997</v>
          </cell>
          <cell r="Q6" t="str">
            <v>Last year unbilled</v>
          </cell>
        </row>
        <row r="7">
          <cell r="O7" t="str">
            <v>c</v>
          </cell>
          <cell r="P7">
            <v>1.1860639300000031</v>
          </cell>
          <cell r="Q7" t="str">
            <v>Difference of unbilled</v>
          </cell>
        </row>
        <row r="8">
          <cell r="O8" t="str">
            <v>d</v>
          </cell>
          <cell r="P8">
            <v>2.752682012614506E-2</v>
          </cell>
          <cell r="Q8" t="str">
            <v>Percent Increase (Decrease)</v>
          </cell>
        </row>
        <row r="9">
          <cell r="O9" t="str">
            <v>e</v>
          </cell>
          <cell r="P9">
            <v>33856199.878826872</v>
          </cell>
          <cell r="Q9" t="str">
            <v>Current month Firm &amp; Int</v>
          </cell>
        </row>
        <row r="10">
          <cell r="P10">
            <v>0</v>
          </cell>
        </row>
        <row r="11">
          <cell r="P11">
            <v>0</v>
          </cell>
        </row>
        <row r="12">
          <cell r="O12" t="str">
            <v>f</v>
          </cell>
          <cell r="P12">
            <v>35052259.916658685</v>
          </cell>
          <cell r="Q12" t="str">
            <v>Last Year Firm * Int</v>
          </cell>
        </row>
        <row r="13">
          <cell r="O13" t="str">
            <v>g</v>
          </cell>
          <cell r="P13">
            <v>-1196060.0378318131</v>
          </cell>
          <cell r="Q13" t="str">
            <v>Firm &amp; Int Increase (Decrease)</v>
          </cell>
        </row>
        <row r="14">
          <cell r="O14" t="str">
            <v>h</v>
          </cell>
          <cell r="P14">
            <v>-3.4122194708004608E-2</v>
          </cell>
          <cell r="Q14" t="str">
            <v>Percent Increase (Decrease)</v>
          </cell>
        </row>
        <row r="15">
          <cell r="O15" t="str">
            <v>I</v>
          </cell>
          <cell r="P15">
            <v>0.59072392471296309</v>
          </cell>
          <cell r="Q15" t="str">
            <v>Firm percent of total sales</v>
          </cell>
        </row>
        <row r="16">
          <cell r="O16" t="str">
            <v>j</v>
          </cell>
          <cell r="P16">
            <v>52.883165615826876</v>
          </cell>
          <cell r="Q16" t="str">
            <v>volume of firm total sales</v>
          </cell>
        </row>
        <row r="17">
          <cell r="O17" t="str">
            <v>k</v>
          </cell>
          <cell r="P17">
            <v>0.61477972425334715</v>
          </cell>
          <cell r="Q17" t="str">
            <v>Last year firm percent of total sales</v>
          </cell>
        </row>
        <row r="18">
          <cell r="O18" t="str">
            <v>l</v>
          </cell>
          <cell r="P18">
            <v>54.314980686658679</v>
          </cell>
          <cell r="Q18" t="str">
            <v>Last year volume of firm total sales</v>
          </cell>
        </row>
        <row r="19">
          <cell r="O19" t="str">
            <v>m</v>
          </cell>
          <cell r="P19">
            <v>1.3158280404336364</v>
          </cell>
          <cell r="Q19" t="str">
            <v>Current monthFirm Sales price per therm</v>
          </cell>
        </row>
        <row r="20">
          <cell r="O20" t="str">
            <v>n</v>
          </cell>
          <cell r="P20">
            <v>1.2211627834751595</v>
          </cell>
          <cell r="Q20" t="str">
            <v>Last year Firm Sales price per therm</v>
          </cell>
        </row>
        <row r="21">
          <cell r="O21" t="str">
            <v>o</v>
          </cell>
          <cell r="P21">
            <v>7.7520587950674791E-2</v>
          </cell>
        </row>
        <row r="22">
          <cell r="O22" t="str">
            <v>p</v>
          </cell>
          <cell r="P22">
            <v>0.71121273656652528</v>
          </cell>
          <cell r="Q22" t="str">
            <v>Current month Int Sales price per therm</v>
          </cell>
        </row>
        <row r="23">
          <cell r="O23" t="str">
            <v>q</v>
          </cell>
          <cell r="P23">
            <v>0.62494071279774621</v>
          </cell>
          <cell r="Q23" t="str">
            <v>Last year Int Sales price per therm</v>
          </cell>
        </row>
        <row r="24">
          <cell r="P24">
            <v>0.13804833322917123</v>
          </cell>
          <cell r="Q24" t="str">
            <v>Total increase in Sales price per therm</v>
          </cell>
        </row>
      </sheetData>
      <sheetData sheetId="4"/>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Summary Table"/>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JAM Download"/>
      <sheetName val="Func Study"/>
      <sheetName val="Func Allocation Options"/>
      <sheetName val="Func Dist Factor Table"/>
      <sheetName val="Func Factor Table"/>
      <sheetName val="COS Allocation Options"/>
      <sheetName val="COS Factor Table"/>
      <sheetName val="Demand Factors"/>
      <sheetName val="Dist. Factors"/>
      <sheetName val="Energy Factor"/>
      <sheetName val="Cust Factors"/>
      <sheetName val="Cust Advances"/>
      <sheetName val="MetersServices"/>
      <sheetName val="Uncollectables"/>
      <sheetName val="Revenues"/>
      <sheetName val="DistInvest"/>
      <sheetName val="200 Top Hrs"/>
      <sheetName val="100 S_100W Hrs"/>
      <sheetName val="ErrorCheck"/>
      <sheetName val="Message"/>
      <sheetName val="Dialog"/>
      <sheetName val="Print Module"/>
      <sheetName val="Menu_Options"/>
      <sheetName val="Menu_Unbundle"/>
    </sheetNames>
    <sheetDataSet>
      <sheetData sheetId="0" refreshError="1">
        <row r="5">
          <cell r="T5">
            <v>3</v>
          </cell>
        </row>
        <row r="11">
          <cell r="D11">
            <v>0.5</v>
          </cell>
        </row>
        <row r="12">
          <cell r="D12">
            <v>0.5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ard"/>
      <sheetName val="Exhibit C"/>
      <sheetName val="Drivers of Value"/>
      <sheetName val="Graph"/>
      <sheetName val="Compare Contract w Owning"/>
      <sheetName val="Case I Summary"/>
      <sheetName val="Assumptions of Purchase"/>
      <sheetName val="Plant Financials"/>
      <sheetName val="Existing Debt"/>
      <sheetName val="Gas Sales and Transmission"/>
      <sheetName val="Displacement"/>
      <sheetName val="Boiler Margin"/>
      <sheetName val="Post 2008"/>
      <sheetName val="Book and Tax Depreciation"/>
      <sheetName val="Overhaul Costs"/>
      <sheetName val="Income"/>
      <sheetName val="Cash Flow"/>
      <sheetName val="Income $1"/>
      <sheetName val="Cash Flow $1"/>
      <sheetName val="Plant Financials (2)"/>
    </sheetNames>
    <sheetDataSet>
      <sheetData sheetId="0"/>
      <sheetData sheetId="1"/>
      <sheetData sheetId="2"/>
      <sheetData sheetId="3"/>
      <sheetData sheetId="4"/>
      <sheetData sheetId="5"/>
      <sheetData sheetId="6" refreshError="1">
        <row r="42">
          <cell r="B42">
            <v>0.16153846153846152</v>
          </cell>
        </row>
        <row r="45">
          <cell r="B45">
            <v>7.3168750000000005E-2</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lfwd"/>
      <sheetName val="Verify"/>
      <sheetName val="JHS-4"/>
      <sheetName val="JHS-5"/>
      <sheetName val="JHS-5.01(A)"/>
      <sheetName val="JHS-6"/>
      <sheetName val="JHS-7"/>
      <sheetName val="JHS-8 Unit Cost"/>
      <sheetName val="JHS-9 Ex A-1"/>
      <sheetName val="JHS-9 Ex A-2"/>
      <sheetName val="JHS-9 Ex A-3"/>
      <sheetName val="JHS-9 Ex A-4"/>
      <sheetName val="JHS-9 Ex A-5"/>
      <sheetName val="Comparison (For Later)"/>
      <sheetName val="DEM RY PC"/>
      <sheetName val="Tenaska.Backup"/>
      <sheetName val="Restated TY"/>
      <sheetName val="09-10"/>
      <sheetName val="557"/>
      <sheetName val="Production Adjustment"/>
      <sheetName val="Production Factor"/>
      <sheetName val="Production Plant Premiums"/>
      <sheetName val="Prod Plant"/>
      <sheetName val="Prodn OM11GRC"/>
      <sheetName val="EB&amp;Taxes"/>
      <sheetName val="TransmRev"/>
      <sheetName val="Restating Print Macros"/>
      <sheetName val="Module13"/>
      <sheetName val="Module14"/>
      <sheetName val="Module15"/>
      <sheetName val="Module1"/>
    </sheetNames>
    <sheetDataSet>
      <sheetData sheetId="0"/>
      <sheetData sheetId="1"/>
      <sheetData sheetId="2">
        <row r="2">
          <cell r="AP2" t="str">
            <v>Docket Number UE-11_____</v>
          </cell>
        </row>
      </sheetData>
      <sheetData sheetId="3"/>
      <sheetData sheetId="4"/>
      <sheetData sheetId="5">
        <row r="7">
          <cell r="A7" t="str">
            <v>FOR THE TWELVE MONTHS ENDED DECEMBER 31, 2010</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ces Transposed"/>
      <sheetName val="Monthly Price Summary"/>
      <sheetName val="Area Price - 071703a"/>
      <sheetName val="Area Price Cond - 071703a"/>
      <sheetName val="Forward Prices"/>
      <sheetName val="Sumas Chart"/>
      <sheetName val="Hydro"/>
      <sheetName val="Sumas Prices"/>
      <sheetName val="TY v PCORC Prices"/>
      <sheetName val="HR Compare"/>
      <sheetName val="WAG-8 page 1 Precip"/>
      <sheetName val="WAG-8 Page 2 Hydro"/>
      <sheetName val="WAG-9 page 1 Gas Prices"/>
      <sheetName val="GRC v TY Heat Rate"/>
      <sheetName val="GRC v TY Prices "/>
      <sheetName val="WAG-9 page 2 Heat Rate"/>
      <sheetName val="Electric Prices"/>
      <sheetName val="Data"/>
    </sheetNames>
    <sheetDataSet>
      <sheetData sheetId="0" refreshError="1"/>
      <sheetData sheetId="1" refreshError="1">
        <row r="4">
          <cell r="B4">
            <v>37987</v>
          </cell>
          <cell r="C4">
            <v>39.176639999999999</v>
          </cell>
          <cell r="D4">
            <v>42.19</v>
          </cell>
          <cell r="E4">
            <v>35.004370000000002</v>
          </cell>
          <cell r="F4">
            <v>5.2663000000000002</v>
          </cell>
          <cell r="G4">
            <v>4.9910999999999994</v>
          </cell>
          <cell r="H4">
            <v>7.4391204450942778</v>
          </cell>
        </row>
        <row r="5">
          <cell r="B5">
            <v>38018</v>
          </cell>
          <cell r="C5">
            <v>39.40437</v>
          </cell>
          <cell r="D5">
            <v>41.477469999999997</v>
          </cell>
          <cell r="E5">
            <v>36.852910000000001</v>
          </cell>
          <cell r="F5">
            <v>5.0219000000000005</v>
          </cell>
          <cell r="G5">
            <v>4.8822000000000001</v>
          </cell>
          <cell r="H5">
            <v>7.8465063023955066</v>
          </cell>
        </row>
        <row r="6">
          <cell r="B6">
            <v>38047</v>
          </cell>
          <cell r="C6">
            <v>36.953740000000003</v>
          </cell>
          <cell r="D6">
            <v>40.102240000000002</v>
          </cell>
          <cell r="E6">
            <v>32.594290000000001</v>
          </cell>
          <cell r="F6">
            <v>4.7445000000000004</v>
          </cell>
          <cell r="G6">
            <v>4.6962999999999999</v>
          </cell>
          <cell r="H6">
            <v>7.7887532932869643</v>
          </cell>
        </row>
        <row r="7">
          <cell r="B7">
            <v>38078</v>
          </cell>
          <cell r="C7">
            <v>33.328470000000003</v>
          </cell>
          <cell r="D7">
            <v>36.76641</v>
          </cell>
          <cell r="E7">
            <v>28.62387</v>
          </cell>
          <cell r="F7">
            <v>4.0925000000000002</v>
          </cell>
          <cell r="G7">
            <v>4.0850999999999997</v>
          </cell>
          <cell r="H7">
            <v>8.1437923029932815</v>
          </cell>
        </row>
        <row r="8">
          <cell r="B8">
            <v>38108</v>
          </cell>
          <cell r="C8">
            <v>25.42792</v>
          </cell>
          <cell r="D8">
            <v>27.768339999999998</v>
          </cell>
          <cell r="E8">
            <v>22.45955</v>
          </cell>
          <cell r="F8">
            <v>3.9844999999999997</v>
          </cell>
          <cell r="G8">
            <v>4.0101000000000004</v>
          </cell>
          <cell r="H8">
            <v>6.3817091228510483</v>
          </cell>
        </row>
        <row r="9">
          <cell r="B9">
            <v>38139</v>
          </cell>
          <cell r="C9">
            <v>24.466270000000002</v>
          </cell>
          <cell r="D9">
            <v>24.763500000000001</v>
          </cell>
          <cell r="E9">
            <v>24.059550000000002</v>
          </cell>
          <cell r="F9">
            <v>3.9931000000000005</v>
          </cell>
          <cell r="G9">
            <v>4.0471999999999992</v>
          </cell>
          <cell r="H9">
            <v>6.127136810998973</v>
          </cell>
        </row>
        <row r="10">
          <cell r="B10">
            <v>38169</v>
          </cell>
          <cell r="C10">
            <v>38.752319999999997</v>
          </cell>
          <cell r="D10">
            <v>40.772190000000002</v>
          </cell>
          <cell r="E10">
            <v>35.9557</v>
          </cell>
          <cell r="F10">
            <v>4.1988000000000003</v>
          </cell>
          <cell r="G10">
            <v>4.0464000000000002</v>
          </cell>
          <cell r="H10">
            <v>9.2293798228065143</v>
          </cell>
        </row>
        <row r="11">
          <cell r="B11">
            <v>38200</v>
          </cell>
          <cell r="C11">
            <v>45.317819999999998</v>
          </cell>
          <cell r="D11">
            <v>49.285260000000001</v>
          </cell>
          <cell r="E11">
            <v>40.285969999999999</v>
          </cell>
          <cell r="F11">
            <v>4.1932999999999989</v>
          </cell>
          <cell r="G11">
            <v>4.0923999999999996</v>
          </cell>
          <cell r="H11">
            <v>10.807197195526198</v>
          </cell>
        </row>
        <row r="12">
          <cell r="B12">
            <v>38231</v>
          </cell>
          <cell r="C12">
            <v>47.744050000000001</v>
          </cell>
          <cell r="D12">
            <v>50.820099999999996</v>
          </cell>
          <cell r="E12">
            <v>43.534820000000003</v>
          </cell>
          <cell r="F12">
            <v>4.1754999999999995</v>
          </cell>
          <cell r="G12">
            <v>4.0815999999999999</v>
          </cell>
          <cell r="H12">
            <v>11.434331217818228</v>
          </cell>
        </row>
        <row r="13">
          <cell r="B13">
            <v>38261</v>
          </cell>
          <cell r="C13">
            <v>42.095359999999999</v>
          </cell>
          <cell r="D13">
            <v>44.057079999999999</v>
          </cell>
          <cell r="E13">
            <v>39.607430000000001</v>
          </cell>
          <cell r="F13">
            <v>4.1970000000000001</v>
          </cell>
          <cell r="G13">
            <v>4.1196000000000002</v>
          </cell>
          <cell r="H13">
            <v>10.029868954014772</v>
          </cell>
        </row>
        <row r="14">
          <cell r="B14">
            <v>38292</v>
          </cell>
          <cell r="C14">
            <v>41.224559999999997</v>
          </cell>
          <cell r="D14">
            <v>43.192079999999997</v>
          </cell>
          <cell r="E14">
            <v>38.53219</v>
          </cell>
          <cell r="F14">
            <v>4.4514000000000014</v>
          </cell>
          <cell r="G14">
            <v>4.2835000000000001</v>
          </cell>
          <cell r="H14">
            <v>9.261032484162282</v>
          </cell>
        </row>
        <row r="15">
          <cell r="B15">
            <v>38322</v>
          </cell>
          <cell r="C15">
            <v>41.988250000000001</v>
          </cell>
          <cell r="D15">
            <v>44.759990000000002</v>
          </cell>
          <cell r="E15">
            <v>38.150460000000002</v>
          </cell>
          <cell r="F15">
            <v>4.773200000000001</v>
          </cell>
          <cell r="G15">
            <v>4.4853000000000005</v>
          </cell>
          <cell r="H15">
            <v>8.7966668063353701</v>
          </cell>
        </row>
        <row r="16">
          <cell r="B16">
            <v>38353</v>
          </cell>
          <cell r="C16">
            <v>41.499609999999997</v>
          </cell>
          <cell r="D16">
            <v>44.226190000000003</v>
          </cell>
          <cell r="E16">
            <v>38.041519999999998</v>
          </cell>
          <cell r="F16">
            <v>4.9470000000000001</v>
          </cell>
          <cell r="G16">
            <v>4.6510999999999996</v>
          </cell>
          <cell r="H16">
            <v>8.3888437436830401</v>
          </cell>
        </row>
        <row r="17">
          <cell r="B17">
            <v>38384</v>
          </cell>
          <cell r="C17">
            <v>39.479950000000002</v>
          </cell>
          <cell r="D17">
            <v>41.223350000000003</v>
          </cell>
          <cell r="E17">
            <v>37.155380000000001</v>
          </cell>
          <cell r="F17">
            <v>4.7565</v>
          </cell>
          <cell r="G17">
            <v>4.5221</v>
          </cell>
          <cell r="H17">
            <v>8.300210238620835</v>
          </cell>
        </row>
        <row r="18">
          <cell r="B18">
            <v>38412</v>
          </cell>
          <cell r="C18">
            <v>37.596719999999998</v>
          </cell>
          <cell r="D18">
            <v>39.527149999999999</v>
          </cell>
          <cell r="E18">
            <v>34.923839999999998</v>
          </cell>
          <cell r="F18">
            <v>4.4582000000000006</v>
          </cell>
          <cell r="G18">
            <v>4.2993000000000006</v>
          </cell>
          <cell r="H18">
            <v>8.4331613655735485</v>
          </cell>
        </row>
        <row r="19">
          <cell r="B19">
            <v>38443</v>
          </cell>
          <cell r="C19">
            <v>34.900579999999998</v>
          </cell>
          <cell r="D19">
            <v>37.944290000000002</v>
          </cell>
          <cell r="E19">
            <v>30.735510000000001</v>
          </cell>
          <cell r="F19">
            <v>3.9565999999999995</v>
          </cell>
          <cell r="G19">
            <v>3.8695999999999997</v>
          </cell>
          <cell r="H19">
            <v>8.8208512359096201</v>
          </cell>
        </row>
        <row r="20">
          <cell r="B20">
            <v>38473</v>
          </cell>
          <cell r="C20">
            <v>27.753</v>
          </cell>
          <cell r="D20">
            <v>30.350709999999999</v>
          </cell>
          <cell r="E20">
            <v>24.45834</v>
          </cell>
          <cell r="F20">
            <v>3.8623000000000003</v>
          </cell>
          <cell r="G20">
            <v>3.7753000000000001</v>
          </cell>
          <cell r="H20">
            <v>7.1856147891152933</v>
          </cell>
        </row>
        <row r="21">
          <cell r="B21">
            <v>38504</v>
          </cell>
          <cell r="C21">
            <v>27.043050000000001</v>
          </cell>
          <cell r="D21">
            <v>27.647480000000002</v>
          </cell>
          <cell r="E21">
            <v>26.21593</v>
          </cell>
          <cell r="F21">
            <v>3.8573999999999997</v>
          </cell>
          <cell r="G21">
            <v>3.7704</v>
          </cell>
          <cell r="H21">
            <v>7.0106937315290097</v>
          </cell>
        </row>
        <row r="22">
          <cell r="B22">
            <v>38534</v>
          </cell>
          <cell r="C22">
            <v>37.02167</v>
          </cell>
          <cell r="D22">
            <v>39.613419999999998</v>
          </cell>
          <cell r="E22">
            <v>33.73462</v>
          </cell>
          <cell r="F22">
            <v>3.8649</v>
          </cell>
          <cell r="G22">
            <v>3.7778999999999998</v>
          </cell>
          <cell r="H22">
            <v>9.5789464151724495</v>
          </cell>
        </row>
        <row r="23">
          <cell r="B23">
            <v>38565</v>
          </cell>
          <cell r="C23">
            <v>42.328409999999998</v>
          </cell>
          <cell r="D23">
            <v>46.319319999999998</v>
          </cell>
          <cell r="E23">
            <v>36.80256</v>
          </cell>
          <cell r="F23">
            <v>3.8588999999999998</v>
          </cell>
          <cell r="G23">
            <v>3.7719</v>
          </cell>
          <cell r="H23">
            <v>10.969035217289901</v>
          </cell>
        </row>
        <row r="24">
          <cell r="B24">
            <v>38596</v>
          </cell>
          <cell r="C24">
            <v>46.030810000000002</v>
          </cell>
          <cell r="D24">
            <v>48.709330000000001</v>
          </cell>
          <cell r="E24">
            <v>42.365450000000003</v>
          </cell>
          <cell r="F24">
            <v>3.8584000000000005</v>
          </cell>
          <cell r="G24">
            <v>3.7714000000000008</v>
          </cell>
          <cell r="H24">
            <v>11.930025399129171</v>
          </cell>
        </row>
        <row r="25">
          <cell r="B25">
            <v>38626</v>
          </cell>
          <cell r="C25">
            <v>42.187869999999997</v>
          </cell>
          <cell r="D25">
            <v>43.814660000000003</v>
          </cell>
          <cell r="E25">
            <v>40.124690000000001</v>
          </cell>
          <cell r="F25">
            <v>3.8989000000000003</v>
          </cell>
          <cell r="G25">
            <v>3.8119000000000001</v>
          </cell>
          <cell r="H25">
            <v>10.820454487163044</v>
          </cell>
        </row>
        <row r="26">
          <cell r="B26">
            <v>38657</v>
          </cell>
          <cell r="C26">
            <v>44.069229999999997</v>
          </cell>
          <cell r="D26">
            <v>45.901589999999999</v>
          </cell>
          <cell r="E26">
            <v>41.56183</v>
          </cell>
          <cell r="F26">
            <v>4.8037000000000001</v>
          </cell>
          <cell r="G26">
            <v>4.1947000000000001</v>
          </cell>
          <cell r="H26">
            <v>9.174017944501113</v>
          </cell>
        </row>
        <row r="27">
          <cell r="B27">
            <v>38687</v>
          </cell>
          <cell r="C27">
            <v>45.403100000000002</v>
          </cell>
          <cell r="D27">
            <v>47.666449999999998</v>
          </cell>
          <cell r="E27">
            <v>42.269260000000003</v>
          </cell>
          <cell r="F27">
            <v>4.9888999999999992</v>
          </cell>
          <cell r="G27">
            <v>4.379900000000001</v>
          </cell>
          <cell r="H27">
            <v>9.1008238289001593</v>
          </cell>
        </row>
        <row r="28">
          <cell r="C28">
            <v>37.302597142857138</v>
          </cell>
          <cell r="D28">
            <v>39.116349999999997</v>
          </cell>
          <cell r="E28">
            <v>34.884259999999998</v>
          </cell>
          <cell r="F28">
            <v>4.15445441688321</v>
          </cell>
          <cell r="G28">
            <v>3.886646968071966</v>
          </cell>
          <cell r="H28">
            <v>8.9789400483644268</v>
          </cell>
        </row>
        <row r="29">
          <cell r="C29">
            <v>35.586639999999996</v>
          </cell>
          <cell r="D29">
            <v>37.143099999999997</v>
          </cell>
          <cell r="E29">
            <v>33.511360000000003</v>
          </cell>
          <cell r="F29">
            <v>3.8224354832672676</v>
          </cell>
          <cell r="G29">
            <v>3.5760308793656628</v>
          </cell>
          <cell r="H29">
            <v>9.3099386911252555</v>
          </cell>
        </row>
        <row r="30">
          <cell r="C30">
            <v>32.027979999999999</v>
          </cell>
          <cell r="D30">
            <v>33.297730000000001</v>
          </cell>
          <cell r="E30">
            <v>30.334980000000002</v>
          </cell>
          <cell r="F30">
            <v>3.5304364312226899</v>
          </cell>
          <cell r="G30">
            <v>3.302854881646959</v>
          </cell>
          <cell r="H30">
            <v>9.0719605419740716</v>
          </cell>
        </row>
        <row r="31">
          <cell r="C31">
            <v>32.430720000000001</v>
          </cell>
          <cell r="D31">
            <v>34.375770000000003</v>
          </cell>
          <cell r="E31">
            <v>29.837319999999998</v>
          </cell>
          <cell r="F31">
            <v>3.6726274304484199</v>
          </cell>
          <cell r="G31">
            <v>3.4358798617218191</v>
          </cell>
          <cell r="H31">
            <v>8.8303865867603886</v>
          </cell>
        </row>
        <row r="32">
          <cell r="C32">
            <v>27.722384285714284</v>
          </cell>
          <cell r="D32">
            <v>30.26698</v>
          </cell>
          <cell r="E32">
            <v>24.32959</v>
          </cell>
          <cell r="F32">
            <v>3.5984112479055161</v>
          </cell>
          <cell r="G32">
            <v>3.3664478564770355</v>
          </cell>
          <cell r="H32">
            <v>7.7040622585454397</v>
          </cell>
        </row>
        <row r="33">
          <cell r="C33">
            <v>26.474161428571428</v>
          </cell>
          <cell r="D33">
            <v>27.192609999999998</v>
          </cell>
          <cell r="E33">
            <v>25.51623</v>
          </cell>
          <cell r="F33">
            <v>3.4157113219827635</v>
          </cell>
          <cell r="G33">
            <v>3.195525265469918</v>
          </cell>
          <cell r="H33">
            <v>7.7507022499792573</v>
          </cell>
        </row>
        <row r="34">
          <cell r="C34">
            <v>36.278964285714281</v>
          </cell>
          <cell r="D34">
            <v>38.517499999999998</v>
          </cell>
          <cell r="E34">
            <v>33.294249999999998</v>
          </cell>
          <cell r="F34">
            <v>3.3325989552633013</v>
          </cell>
          <cell r="G34">
            <v>3.1177705483145837</v>
          </cell>
          <cell r="H34">
            <v>10.886087636922985</v>
          </cell>
        </row>
        <row r="35">
          <cell r="C35">
            <v>43.954628571428572</v>
          </cell>
          <cell r="D35">
            <v>48.212519999999998</v>
          </cell>
          <cell r="E35">
            <v>38.277439999999999</v>
          </cell>
          <cell r="F35">
            <v>3.5203659374755376</v>
          </cell>
          <cell r="G35">
            <v>3.2934335593596575</v>
          </cell>
          <cell r="H35">
            <v>12.485812370673186</v>
          </cell>
        </row>
        <row r="36">
          <cell r="C36">
            <v>48.290775714285715</v>
          </cell>
          <cell r="D36">
            <v>51.765799999999999</v>
          </cell>
          <cell r="E36">
            <v>43.657409999999999</v>
          </cell>
          <cell r="F36">
            <v>3.6195493935446179</v>
          </cell>
          <cell r="G36">
            <v>3.3862233796660739</v>
          </cell>
          <cell r="H36">
            <v>13.341654019257533</v>
          </cell>
        </row>
        <row r="37">
          <cell r="C37">
            <v>44.458577142857138</v>
          </cell>
          <cell r="D37">
            <v>46.344180000000001</v>
          </cell>
          <cell r="E37">
            <v>41.94444</v>
          </cell>
          <cell r="F37">
            <v>4.0265457442764596</v>
          </cell>
          <cell r="G37">
            <v>3.7669836369359126</v>
          </cell>
          <cell r="H37">
            <v>11.041368946584765</v>
          </cell>
        </row>
        <row r="38">
          <cell r="C38">
            <v>45.105658571428563</v>
          </cell>
          <cell r="D38">
            <v>47.483809999999998</v>
          </cell>
          <cell r="E38">
            <v>41.93479</v>
          </cell>
          <cell r="F38">
            <v>4.5277793787690204</v>
          </cell>
          <cell r="G38">
            <v>4.2359063859446104</v>
          </cell>
          <cell r="H38">
            <v>9.96198241966718</v>
          </cell>
        </row>
        <row r="39">
          <cell r="C39">
            <v>47.311529999999998</v>
          </cell>
          <cell r="D39">
            <v>50.055390000000003</v>
          </cell>
          <cell r="E39">
            <v>43.65305</v>
          </cell>
          <cell r="F39">
            <v>4.8875276023090315</v>
          </cell>
          <cell r="G39">
            <v>4.572464259009454</v>
          </cell>
          <cell r="H39">
            <v>9.6800537714914281</v>
          </cell>
        </row>
        <row r="40">
          <cell r="C40">
            <v>37.089982857142857</v>
          </cell>
          <cell r="D40">
            <v>39.255789999999998</v>
          </cell>
          <cell r="E40">
            <v>34.202240000000003</v>
          </cell>
          <cell r="F40">
            <v>4.0641254858339098</v>
          </cell>
          <cell r="G40">
            <v>3.7301653122988565</v>
          </cell>
          <cell r="H40">
            <v>9.1261903665192659</v>
          </cell>
        </row>
        <row r="41">
          <cell r="C41">
            <v>35.252087142857143</v>
          </cell>
          <cell r="D41">
            <v>36.961620000000003</v>
          </cell>
          <cell r="E41">
            <v>32.972709999999999</v>
          </cell>
          <cell r="F41">
            <v>3.7393255302959973</v>
          </cell>
          <cell r="G41">
            <v>3.4320550468046473</v>
          </cell>
          <cell r="H41">
            <v>9.4273918804995454</v>
          </cell>
        </row>
        <row r="42">
          <cell r="C42">
            <v>31.166675714285713</v>
          </cell>
          <cell r="D42">
            <v>32.723019999999998</v>
          </cell>
          <cell r="E42">
            <v>29.091550000000002</v>
          </cell>
          <cell r="F42">
            <v>3.4536753172545405</v>
          </cell>
          <cell r="G42">
            <v>3.1698774836727872</v>
          </cell>
          <cell r="H42">
            <v>9.0242054771556539</v>
          </cell>
        </row>
        <row r="43">
          <cell r="C43">
            <v>31.833902857142853</v>
          </cell>
          <cell r="D43">
            <v>33.701419999999999</v>
          </cell>
          <cell r="E43">
            <v>29.343879999999999</v>
          </cell>
          <cell r="F43">
            <v>3.5927747045196976</v>
          </cell>
          <cell r="G43">
            <v>3.2975466984022743</v>
          </cell>
          <cell r="H43">
            <v>8.8605341206327015</v>
          </cell>
        </row>
        <row r="44">
          <cell r="C44">
            <v>26.86353857142857</v>
          </cell>
          <cell r="D44">
            <v>28.585380000000001</v>
          </cell>
          <cell r="E44">
            <v>24.56775</v>
          </cell>
          <cell r="F44">
            <v>3.5201721799359271</v>
          </cell>
          <cell r="G44">
            <v>3.2309101194551717</v>
          </cell>
          <cell r="H44">
            <v>7.6313138103141114</v>
          </cell>
        </row>
        <row r="45">
          <cell r="C45">
            <v>25.917077142857142</v>
          </cell>
          <cell r="D45">
            <v>26.29317</v>
          </cell>
          <cell r="E45">
            <v>25.415620000000001</v>
          </cell>
          <cell r="F45">
            <v>3.3414446381953962</v>
          </cell>
          <cell r="G45">
            <v>3.066869102789521</v>
          </cell>
          <cell r="H45">
            <v>7.7562491524187269</v>
          </cell>
        </row>
        <row r="46">
          <cell r="C46">
            <v>36.544448571428575</v>
          </cell>
          <cell r="D46">
            <v>38.978160000000003</v>
          </cell>
          <cell r="E46">
            <v>33.299500000000002</v>
          </cell>
          <cell r="F46">
            <v>3.2601393562310919</v>
          </cell>
          <cell r="G46">
            <v>2.9922448955530414</v>
          </cell>
          <cell r="H46">
            <v>11.209474374640246</v>
          </cell>
        </row>
        <row r="47">
          <cell r="C47">
            <v>46.865112857142861</v>
          </cell>
          <cell r="D47">
            <v>53.366100000000003</v>
          </cell>
          <cell r="E47">
            <v>38.197130000000001</v>
          </cell>
          <cell r="F47">
            <v>3.4438237829287801</v>
          </cell>
          <cell r="G47">
            <v>3.1608354765440789</v>
          </cell>
          <cell r="H47">
            <v>13.60845264193126</v>
          </cell>
        </row>
        <row r="48">
          <cell r="C48">
            <v>52.34204142857142</v>
          </cell>
          <cell r="D48">
            <v>58.316040000000001</v>
          </cell>
          <cell r="E48">
            <v>44.376710000000003</v>
          </cell>
          <cell r="F48">
            <v>3.5408507258518531</v>
          </cell>
          <cell r="G48">
            <v>3.2498894533741733</v>
          </cell>
          <cell r="H48">
            <v>14.782334947480464</v>
          </cell>
        </row>
        <row r="49">
          <cell r="C49">
            <v>44.499747142857146</v>
          </cell>
          <cell r="D49">
            <v>46.454320000000003</v>
          </cell>
          <cell r="E49">
            <v>41.893650000000001</v>
          </cell>
          <cell r="F49">
            <v>3.9389978892744848</v>
          </cell>
          <cell r="G49">
            <v>3.6153197884772617</v>
          </cell>
          <cell r="H49">
            <v>11.297225434932502</v>
          </cell>
        </row>
        <row r="50">
          <cell r="C50">
            <v>44.95249571428571</v>
          </cell>
          <cell r="D50">
            <v>47.217199999999998</v>
          </cell>
          <cell r="E50">
            <v>41.93289</v>
          </cell>
          <cell r="F50">
            <v>4.4293333663036565</v>
          </cell>
          <cell r="G50">
            <v>4.0653630743401319</v>
          </cell>
          <cell r="H50">
            <v>10.148817439722137</v>
          </cell>
        </row>
        <row r="51">
          <cell r="C51">
            <v>47.25863714285714</v>
          </cell>
          <cell r="D51">
            <v>49.581400000000002</v>
          </cell>
          <cell r="E51">
            <v>44.161619999999999</v>
          </cell>
          <cell r="F51">
            <v>4.7812597029679331</v>
          </cell>
          <cell r="G51">
            <v>4.3883706729207486</v>
          </cell>
          <cell r="H51">
            <v>9.8841393437636693</v>
          </cell>
        </row>
        <row r="52">
          <cell r="C52">
            <v>35.584068571428567</v>
          </cell>
          <cell r="D52">
            <v>37.156959999999998</v>
          </cell>
          <cell r="E52">
            <v>33.486879999999999</v>
          </cell>
          <cell r="F52">
            <v>3.9814788280768263</v>
          </cell>
          <cell r="G52">
            <v>3.6948663045336172</v>
          </cell>
          <cell r="H52">
            <v>8.9373999229870922</v>
          </cell>
        </row>
        <row r="53">
          <cell r="C53">
            <v>33.651092857142856</v>
          </cell>
          <cell r="D53">
            <v>34.795430000000003</v>
          </cell>
          <cell r="E53">
            <v>32.125309999999999</v>
          </cell>
          <cell r="F53">
            <v>3.6632838926984599</v>
          </cell>
          <cell r="G53">
            <v>3.3995770927181499</v>
          </cell>
          <cell r="H53">
            <v>9.1860455926484796</v>
          </cell>
        </row>
        <row r="54">
          <cell r="C54">
            <v>30.224060000000001</v>
          </cell>
          <cell r="D54">
            <v>31.461860000000001</v>
          </cell>
          <cell r="E54">
            <v>28.57366</v>
          </cell>
          <cell r="F54">
            <v>3.3834425641212658</v>
          </cell>
          <cell r="G54">
            <v>3.1398805477348288</v>
          </cell>
          <cell r="H54">
            <v>8.9329313050862069</v>
          </cell>
        </row>
        <row r="55">
          <cell r="C55">
            <v>30.63569857142857</v>
          </cell>
          <cell r="D55">
            <v>32.252839999999999</v>
          </cell>
          <cell r="E55">
            <v>28.479510000000001</v>
          </cell>
          <cell r="F55">
            <v>3.5197132740993671</v>
          </cell>
          <cell r="G55">
            <v>3.2663416131666803</v>
          </cell>
          <cell r="H55">
            <v>8.7040324553901929</v>
          </cell>
        </row>
        <row r="56">
          <cell r="C56">
            <v>26.300637142857141</v>
          </cell>
          <cell r="D56">
            <v>27.994630000000001</v>
          </cell>
          <cell r="E56">
            <v>24.041979999999999</v>
          </cell>
          <cell r="F56">
            <v>3.4485871694791261</v>
          </cell>
          <cell r="G56">
            <v>3.200335624266069</v>
          </cell>
          <cell r="H56">
            <v>7.6264962578369691</v>
          </cell>
        </row>
        <row r="57">
          <cell r="C57">
            <v>26.425657142857141</v>
          </cell>
          <cell r="D57">
            <v>27.250430000000001</v>
          </cell>
          <cell r="E57">
            <v>25.325959999999998</v>
          </cell>
          <cell r="F57">
            <v>3.2734941695423565</v>
          </cell>
          <cell r="G57">
            <v>3.0378469476808982</v>
          </cell>
          <cell r="H57">
            <v>8.072614696775684</v>
          </cell>
        </row>
        <row r="58">
          <cell r="C58">
            <v>35.695105714285717</v>
          </cell>
          <cell r="D58">
            <v>38.190840000000001</v>
          </cell>
          <cell r="E58">
            <v>32.367460000000001</v>
          </cell>
          <cell r="F58">
            <v>3.1938422838217875</v>
          </cell>
          <cell r="G58">
            <v>2.9639289183883375</v>
          </cell>
          <cell r="H58">
            <v>11.176226795886913</v>
          </cell>
        </row>
        <row r="59">
          <cell r="C59">
            <v>52.872565714285713</v>
          </cell>
          <cell r="D59">
            <v>64.188209999999998</v>
          </cell>
          <cell r="E59">
            <v>37.785040000000002</v>
          </cell>
          <cell r="F59">
            <v>3.3737913672084723</v>
          </cell>
          <cell r="G59">
            <v>3.1309241062186679</v>
          </cell>
          <cell r="H59">
            <v>15.671557591906847</v>
          </cell>
        </row>
        <row r="60">
          <cell r="C60">
            <v>54.699252857142852</v>
          </cell>
          <cell r="D60">
            <v>63.0075</v>
          </cell>
          <cell r="E60">
            <v>43.621589999999998</v>
          </cell>
          <cell r="F60">
            <v>3.46884520359905</v>
          </cell>
          <cell r="G60">
            <v>3.2191353544411889</v>
          </cell>
          <cell r="H60">
            <v>15.768721187209632</v>
          </cell>
        </row>
        <row r="61">
          <cell r="C61">
            <v>43.879859999999994</v>
          </cell>
          <cell r="D61">
            <v>45.862200000000001</v>
          </cell>
          <cell r="E61">
            <v>41.236739999999998</v>
          </cell>
          <cell r="F61">
            <v>3.8588957832751802</v>
          </cell>
          <cell r="G61">
            <v>3.5811075778638304</v>
          </cell>
          <cell r="H61">
            <v>11.371092266906887</v>
          </cell>
        </row>
        <row r="62">
          <cell r="C62">
            <v>44.269641428571425</v>
          </cell>
          <cell r="D62">
            <v>46.174529999999997</v>
          </cell>
          <cell r="E62">
            <v>41.729790000000001</v>
          </cell>
          <cell r="F62">
            <v>4.3392599667265719</v>
          </cell>
          <cell r="G62">
            <v>4.0268920494082066</v>
          </cell>
          <cell r="H62">
            <v>10.202117819174434</v>
          </cell>
        </row>
        <row r="63">
          <cell r="C63">
            <v>46.514707142857141</v>
          </cell>
          <cell r="D63">
            <v>48.526910000000001</v>
          </cell>
          <cell r="E63">
            <v>43.831769999999999</v>
          </cell>
          <cell r="F63">
            <v>4.6840296504766172</v>
          </cell>
          <cell r="G63">
            <v>4.3468429878207244</v>
          </cell>
          <cell r="H63">
            <v>9.9304894746180992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st of service"/>
      <sheetName val="Inputs"/>
      <sheetName val="Expense"/>
      <sheetName val="Revenue"/>
      <sheetName val="Debt Service"/>
      <sheetName val="not used"/>
      <sheetName val="Depreciation tables"/>
      <sheetName val="Modified Financial Statements"/>
      <sheetName val="Module2"/>
    </sheetNames>
    <sheetDataSet>
      <sheetData sheetId="0" refreshError="1"/>
      <sheetData sheetId="1" refreshError="1">
        <row r="111">
          <cell r="E111">
            <v>3.0000000000000001E-3</v>
          </cell>
        </row>
        <row r="112">
          <cell r="E112">
            <v>2.2499999999999998E-3</v>
          </cell>
        </row>
        <row r="129">
          <cell r="E129">
            <v>0.55000000000000004</v>
          </cell>
        </row>
      </sheetData>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cedures"/>
      <sheetName val="Recon AIC to BS"/>
      <sheetName val="AIC to BS Detail"/>
      <sheetName val="Recon RB to WC"/>
      <sheetName val="ERB"/>
      <sheetName val="Sheet2"/>
      <sheetName val="ERB-sources"/>
      <sheetName val="EWC"/>
      <sheetName val="Sheet3"/>
      <sheetName val="EWC-sources"/>
      <sheetName val="GRB"/>
      <sheetName val="Sheet4"/>
      <sheetName val="GRB-sources"/>
      <sheetName val="GWC"/>
      <sheetName val="Sheet5"/>
      <sheetName val="GWC-sources"/>
      <sheetName val="Gas RB Recon to WC"/>
      <sheetName val="BS"/>
      <sheetName val="CWC"/>
      <sheetName val="Extrac1"/>
      <sheetName val="FAS109Rcls"/>
      <sheetName val="GasMerchInv"/>
      <sheetName val="Cube.SAP Recon"/>
      <sheetName val="Sheet1"/>
      <sheetName val="Dec0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row r="10">
          <cell r="Q10">
            <v>3908379967.46</v>
          </cell>
          <cell r="R10">
            <v>3917326936</v>
          </cell>
          <cell r="S10">
            <v>3929033372.96</v>
          </cell>
          <cell r="T10">
            <v>3940554579.3200002</v>
          </cell>
          <cell r="AG10">
            <v>3899156234.7366662</v>
          </cell>
          <cell r="AH10">
            <v>3901360698.6633334</v>
          </cell>
          <cell r="AI10">
            <v>3903843295.1800003</v>
          </cell>
          <cell r="AJ10">
            <v>3906774146.0166669</v>
          </cell>
        </row>
        <row r="11">
          <cell r="Q11">
            <v>1676897416.1199999</v>
          </cell>
          <cell r="R11">
            <v>1681058015.97</v>
          </cell>
          <cell r="S11">
            <v>1693490892.3599999</v>
          </cell>
          <cell r="T11">
            <v>1707559074.1700001</v>
          </cell>
          <cell r="AG11">
            <v>1633292456.7583332</v>
          </cell>
          <cell r="AH11">
            <v>1641280548.4145832</v>
          </cell>
          <cell r="AI11">
            <v>1649190425.9466667</v>
          </cell>
          <cell r="AJ11">
            <v>1657036105.1491663</v>
          </cell>
        </row>
        <row r="12">
          <cell r="Q12">
            <v>373101802.13999999</v>
          </cell>
          <cell r="R12">
            <v>376116175.24000001</v>
          </cell>
          <cell r="S12">
            <v>377054803.73000002</v>
          </cell>
          <cell r="T12">
            <v>387074441.10000002</v>
          </cell>
          <cell r="AG12">
            <v>370185426.19333333</v>
          </cell>
          <cell r="AH12">
            <v>370939750.65875</v>
          </cell>
          <cell r="AI12">
            <v>371842386.78458327</v>
          </cell>
          <cell r="AJ12">
            <v>372864741.24541664</v>
          </cell>
        </row>
        <row r="13">
          <cell r="Q13">
            <v>0</v>
          </cell>
          <cell r="R13">
            <v>0</v>
          </cell>
          <cell r="S13">
            <v>0</v>
          </cell>
          <cell r="T13">
            <v>0</v>
          </cell>
          <cell r="AG13">
            <v>0</v>
          </cell>
          <cell r="AH13">
            <v>0</v>
          </cell>
          <cell r="AI13">
            <v>0</v>
          </cell>
          <cell r="AJ13">
            <v>0</v>
          </cell>
        </row>
        <row r="14">
          <cell r="Q14">
            <v>0</v>
          </cell>
          <cell r="R14">
            <v>0</v>
          </cell>
          <cell r="S14">
            <v>0</v>
          </cell>
          <cell r="T14">
            <v>0</v>
          </cell>
          <cell r="AG14">
            <v>0</v>
          </cell>
          <cell r="AH14">
            <v>0</v>
          </cell>
          <cell r="AI14">
            <v>0</v>
          </cell>
          <cell r="AJ14">
            <v>0</v>
          </cell>
        </row>
        <row r="15">
          <cell r="Q15">
            <v>0</v>
          </cell>
          <cell r="R15">
            <v>0</v>
          </cell>
          <cell r="S15">
            <v>0</v>
          </cell>
          <cell r="T15">
            <v>0</v>
          </cell>
          <cell r="AG15">
            <v>0</v>
          </cell>
          <cell r="AH15">
            <v>0</v>
          </cell>
          <cell r="AI15">
            <v>0</v>
          </cell>
          <cell r="AJ15">
            <v>0</v>
          </cell>
        </row>
        <row r="16">
          <cell r="Q16">
            <v>0</v>
          </cell>
          <cell r="R16">
            <v>0</v>
          </cell>
          <cell r="S16">
            <v>0</v>
          </cell>
          <cell r="T16">
            <v>0</v>
          </cell>
          <cell r="AG16">
            <v>0</v>
          </cell>
          <cell r="AH16">
            <v>0</v>
          </cell>
          <cell r="AI16">
            <v>0</v>
          </cell>
          <cell r="AJ16">
            <v>0</v>
          </cell>
        </row>
        <row r="17">
          <cell r="Q17">
            <v>0</v>
          </cell>
          <cell r="R17">
            <v>0</v>
          </cell>
          <cell r="S17">
            <v>0</v>
          </cell>
          <cell r="T17">
            <v>0</v>
          </cell>
          <cell r="AG17">
            <v>0</v>
          </cell>
          <cell r="AH17">
            <v>0</v>
          </cell>
          <cell r="AI17">
            <v>0</v>
          </cell>
          <cell r="AJ17">
            <v>0</v>
          </cell>
        </row>
        <row r="18">
          <cell r="Q18">
            <v>0</v>
          </cell>
          <cell r="R18">
            <v>0</v>
          </cell>
          <cell r="S18">
            <v>0</v>
          </cell>
          <cell r="T18">
            <v>0</v>
          </cell>
          <cell r="AG18">
            <v>0</v>
          </cell>
          <cell r="AH18">
            <v>0</v>
          </cell>
          <cell r="AI18">
            <v>0</v>
          </cell>
          <cell r="AJ18">
            <v>0</v>
          </cell>
        </row>
        <row r="19">
          <cell r="Q19">
            <v>159350590.19</v>
          </cell>
          <cell r="R19">
            <v>159350590.19</v>
          </cell>
          <cell r="S19">
            <v>159350590.19</v>
          </cell>
          <cell r="T19">
            <v>159350590.19</v>
          </cell>
          <cell r="AG19">
            <v>159671484.9941667</v>
          </cell>
          <cell r="AH19">
            <v>159543127.07250002</v>
          </cell>
          <cell r="AI19">
            <v>159414769.15083337</v>
          </cell>
          <cell r="AJ19">
            <v>159350590.19000003</v>
          </cell>
        </row>
        <row r="20">
          <cell r="Q20">
            <v>0</v>
          </cell>
          <cell r="R20">
            <v>0</v>
          </cell>
          <cell r="S20">
            <v>0</v>
          </cell>
          <cell r="T20">
            <v>0</v>
          </cell>
          <cell r="AG20">
            <v>0</v>
          </cell>
          <cell r="AH20">
            <v>0</v>
          </cell>
          <cell r="AI20">
            <v>0</v>
          </cell>
          <cell r="AJ20">
            <v>0</v>
          </cell>
        </row>
        <row r="21">
          <cell r="AG21">
            <v>0</v>
          </cell>
          <cell r="AH21">
            <v>0</v>
          </cell>
          <cell r="AI21">
            <v>0</v>
          </cell>
          <cell r="AJ21">
            <v>0</v>
          </cell>
        </row>
        <row r="22">
          <cell r="Q22">
            <v>6472729.8300000001</v>
          </cell>
          <cell r="R22">
            <v>7585846.9699999997</v>
          </cell>
          <cell r="S22">
            <v>7585839.4299999997</v>
          </cell>
          <cell r="T22">
            <v>7585839.4299999997</v>
          </cell>
          <cell r="AG22">
            <v>6772283.6800000006</v>
          </cell>
          <cell r="AH22">
            <v>6790791.7341666669</v>
          </cell>
          <cell r="AI22">
            <v>6858412.2424999997</v>
          </cell>
          <cell r="AJ22">
            <v>6917891.3987500006</v>
          </cell>
        </row>
        <row r="23">
          <cell r="Q23">
            <v>22339.93</v>
          </cell>
          <cell r="R23">
            <v>22339.93</v>
          </cell>
          <cell r="S23">
            <v>22339.93</v>
          </cell>
          <cell r="T23">
            <v>22339.93</v>
          </cell>
          <cell r="AG23">
            <v>1087695.7925</v>
          </cell>
          <cell r="AH23">
            <v>945648.34416666662</v>
          </cell>
          <cell r="AI23">
            <v>803600.89583333314</v>
          </cell>
          <cell r="AJ23">
            <v>661553.44749999989</v>
          </cell>
        </row>
        <row r="24">
          <cell r="Q24">
            <v>0</v>
          </cell>
          <cell r="R24">
            <v>0</v>
          </cell>
          <cell r="S24">
            <v>0</v>
          </cell>
          <cell r="T24">
            <v>0</v>
          </cell>
          <cell r="AG24">
            <v>0</v>
          </cell>
          <cell r="AH24">
            <v>0</v>
          </cell>
          <cell r="AI24">
            <v>0</v>
          </cell>
          <cell r="AJ24">
            <v>0</v>
          </cell>
        </row>
        <row r="25">
          <cell r="Q25">
            <v>97883456.430000007</v>
          </cell>
          <cell r="R25">
            <v>95984277.549999997</v>
          </cell>
          <cell r="S25">
            <v>94690119.400000006</v>
          </cell>
          <cell r="T25">
            <v>80270723.469999999</v>
          </cell>
          <cell r="AG25">
            <v>83909888.509583339</v>
          </cell>
          <cell r="AH25">
            <v>85020088.963750005</v>
          </cell>
          <cell r="AI25">
            <v>86166586.632916659</v>
          </cell>
          <cell r="AJ25">
            <v>86725029.596249998</v>
          </cell>
        </row>
        <row r="26">
          <cell r="Q26">
            <v>32727175.100000001</v>
          </cell>
          <cell r="R26">
            <v>34898021.280000001</v>
          </cell>
          <cell r="S26">
            <v>32701040.550000001</v>
          </cell>
          <cell r="T26">
            <v>37170259.859999999</v>
          </cell>
          <cell r="AG26">
            <v>24020721.867083337</v>
          </cell>
          <cell r="AH26">
            <v>24766535.980833337</v>
          </cell>
          <cell r="AI26">
            <v>25556697.588750001</v>
          </cell>
          <cell r="AJ26">
            <v>26512829.249583334</v>
          </cell>
        </row>
        <row r="27">
          <cell r="Q27">
            <v>11531074.140000001</v>
          </cell>
          <cell r="R27">
            <v>8875788.3100000005</v>
          </cell>
          <cell r="S27">
            <v>9639238.2100000009</v>
          </cell>
          <cell r="T27">
            <v>4554441.4800000004</v>
          </cell>
          <cell r="AG27">
            <v>9591058.5233333334</v>
          </cell>
          <cell r="AH27">
            <v>9604860.8116666656</v>
          </cell>
          <cell r="AI27">
            <v>9525381.177083334</v>
          </cell>
          <cell r="AJ27">
            <v>9429426.5275000017</v>
          </cell>
        </row>
        <row r="28">
          <cell r="Q28">
            <v>4440409.72</v>
          </cell>
          <cell r="R28">
            <v>4794028.43</v>
          </cell>
          <cell r="S28">
            <v>4570270.99</v>
          </cell>
          <cell r="T28">
            <v>-1006991.81</v>
          </cell>
          <cell r="AG28">
            <v>2843517.26125</v>
          </cell>
          <cell r="AH28">
            <v>3170119.8349999995</v>
          </cell>
          <cell r="AI28">
            <v>3559931.5437499997</v>
          </cell>
          <cell r="AJ28">
            <v>3747963.1854166668</v>
          </cell>
        </row>
        <row r="29">
          <cell r="Q29">
            <v>199221.43</v>
          </cell>
          <cell r="R29">
            <v>247584.93</v>
          </cell>
          <cell r="S29">
            <v>247584.93</v>
          </cell>
          <cell r="T29">
            <v>265754.3</v>
          </cell>
          <cell r="AG29">
            <v>24118.188750000001</v>
          </cell>
          <cell r="AH29">
            <v>42735.120416666665</v>
          </cell>
          <cell r="AI29">
            <v>63367.197916666657</v>
          </cell>
          <cell r="AJ29">
            <v>84756.33249999999</v>
          </cell>
        </row>
        <row r="30">
          <cell r="Q30">
            <v>0</v>
          </cell>
          <cell r="R30">
            <v>0</v>
          </cell>
          <cell r="S30">
            <v>0</v>
          </cell>
          <cell r="T30">
            <v>0</v>
          </cell>
          <cell r="AG30">
            <v>0</v>
          </cell>
          <cell r="AH30">
            <v>0</v>
          </cell>
          <cell r="AI30">
            <v>0</v>
          </cell>
          <cell r="AJ30">
            <v>0</v>
          </cell>
        </row>
        <row r="31">
          <cell r="Q31">
            <v>4679511</v>
          </cell>
          <cell r="R31">
            <v>4644344</v>
          </cell>
          <cell r="S31">
            <v>9584972</v>
          </cell>
          <cell r="T31">
            <v>9060</v>
          </cell>
          <cell r="AG31">
            <v>3738085.9166666665</v>
          </cell>
          <cell r="AH31">
            <v>3759635.5833333335</v>
          </cell>
          <cell r="AI31">
            <v>4002365.75</v>
          </cell>
          <cell r="AJ31">
            <v>4208163.875</v>
          </cell>
        </row>
        <row r="32">
          <cell r="Q32">
            <v>661860</v>
          </cell>
          <cell r="R32">
            <v>4881713</v>
          </cell>
          <cell r="S32">
            <v>6031945</v>
          </cell>
          <cell r="T32">
            <v>358710</v>
          </cell>
          <cell r="AG32">
            <v>3989117.7083333335</v>
          </cell>
          <cell r="AH32">
            <v>3722762.625</v>
          </cell>
          <cell r="AI32">
            <v>3617566.6666666665</v>
          </cell>
          <cell r="AJ32">
            <v>3570998.7083333335</v>
          </cell>
        </row>
        <row r="33">
          <cell r="Q33">
            <v>-1654810063.96</v>
          </cell>
          <cell r="R33">
            <v>-1662948434</v>
          </cell>
          <cell r="S33">
            <v>-1671989116.95</v>
          </cell>
          <cell r="T33">
            <v>-1679717664.0899999</v>
          </cell>
          <cell r="AG33">
            <v>-1640346898.7474997</v>
          </cell>
          <cell r="AH33">
            <v>-1642407896.4495838</v>
          </cell>
          <cell r="AI33">
            <v>-1644666102.6154168</v>
          </cell>
          <cell r="AJ33">
            <v>-1647871706.2416668</v>
          </cell>
        </row>
        <row r="34">
          <cell r="Q34">
            <v>-528465119.70999998</v>
          </cell>
          <cell r="R34">
            <v>-531129994.49000001</v>
          </cell>
          <cell r="S34">
            <v>-535726091.85000002</v>
          </cell>
          <cell r="T34">
            <v>-539556126.04999995</v>
          </cell>
          <cell r="AG34">
            <v>-513210444.23708326</v>
          </cell>
          <cell r="AH34">
            <v>-515047643.63749999</v>
          </cell>
          <cell r="AI34">
            <v>-516900165.00541669</v>
          </cell>
          <cell r="AJ34">
            <v>-519488640.44249994</v>
          </cell>
        </row>
        <row r="35">
          <cell r="Q35">
            <v>-30146922.460000001</v>
          </cell>
          <cell r="R35">
            <v>-30069607.449999999</v>
          </cell>
          <cell r="S35">
            <v>-30542894.530000001</v>
          </cell>
          <cell r="T35">
            <v>-31046232.600000001</v>
          </cell>
          <cell r="AG35">
            <v>-32186693.927916672</v>
          </cell>
          <cell r="AH35">
            <v>-31681579.993333329</v>
          </cell>
          <cell r="AI35">
            <v>-31160688.426666662</v>
          </cell>
          <cell r="AJ35">
            <v>-30823952.141666662</v>
          </cell>
        </row>
        <row r="36">
          <cell r="Q36">
            <v>20321734.579999998</v>
          </cell>
          <cell r="R36">
            <v>21294535.940000001</v>
          </cell>
          <cell r="S36">
            <v>21584792.780000001</v>
          </cell>
          <cell r="T36">
            <v>22402585.559999999</v>
          </cell>
          <cell r="AG36">
            <v>22635835.908749998</v>
          </cell>
          <cell r="AH36">
            <v>22739472.728333335</v>
          </cell>
          <cell r="AI36">
            <v>22908506.955416664</v>
          </cell>
          <cell r="AJ36">
            <v>22864448.856249999</v>
          </cell>
        </row>
        <row r="37">
          <cell r="Q37">
            <v>18159663.66</v>
          </cell>
          <cell r="R37">
            <v>17815782.010000002</v>
          </cell>
          <cell r="S37">
            <v>17888144.420000002</v>
          </cell>
          <cell r="T37">
            <v>18027466.989999998</v>
          </cell>
          <cell r="AG37">
            <v>18910570.395833332</v>
          </cell>
          <cell r="AH37">
            <v>18815345.3125</v>
          </cell>
          <cell r="AI37">
            <v>18667931.727499999</v>
          </cell>
          <cell r="AJ37">
            <v>18538786.864583332</v>
          </cell>
        </row>
        <row r="38">
          <cell r="Q38">
            <v>3943576.01</v>
          </cell>
          <cell r="R38">
            <v>3937540.8</v>
          </cell>
          <cell r="S38">
            <v>3940670.1</v>
          </cell>
          <cell r="T38">
            <v>3940622.95</v>
          </cell>
          <cell r="AG38">
            <v>3533454.0866666664</v>
          </cell>
          <cell r="AH38">
            <v>3514428.2333333329</v>
          </cell>
          <cell r="AI38">
            <v>3435191.0024999995</v>
          </cell>
          <cell r="AJ38">
            <v>3482614.4908333332</v>
          </cell>
        </row>
        <row r="39">
          <cell r="Q39">
            <v>-4330592.3</v>
          </cell>
          <cell r="R39">
            <v>-4192467.64</v>
          </cell>
          <cell r="S39">
            <v>-4093776.74</v>
          </cell>
          <cell r="T39">
            <v>-4255132.92</v>
          </cell>
          <cell r="AG39">
            <v>-4605907.9933333332</v>
          </cell>
          <cell r="AH39">
            <v>-4503663.5354166664</v>
          </cell>
          <cell r="AI39">
            <v>-4413424.8574999999</v>
          </cell>
          <cell r="AJ39">
            <v>-4388580.3949999996</v>
          </cell>
        </row>
        <row r="40">
          <cell r="Q40">
            <v>1439827.66</v>
          </cell>
          <cell r="R40">
            <v>1483042.95</v>
          </cell>
          <cell r="S40">
            <v>1528310.66</v>
          </cell>
          <cell r="T40">
            <v>1592775.23</v>
          </cell>
          <cell r="AG40">
            <v>398163.80791666667</v>
          </cell>
          <cell r="AH40">
            <v>623695.75291666668</v>
          </cell>
          <cell r="AI40">
            <v>850061.36375000002</v>
          </cell>
          <cell r="AJ40">
            <v>1076315.6608333334</v>
          </cell>
        </row>
        <row r="41">
          <cell r="AG41">
            <v>0</v>
          </cell>
          <cell r="AH41">
            <v>0</v>
          </cell>
          <cell r="AI41">
            <v>0</v>
          </cell>
          <cell r="AJ41">
            <v>0</v>
          </cell>
        </row>
        <row r="42">
          <cell r="AG42">
            <v>0</v>
          </cell>
          <cell r="AH42">
            <v>0</v>
          </cell>
          <cell r="AI42">
            <v>0</v>
          </cell>
          <cell r="AJ42">
            <v>0</v>
          </cell>
        </row>
        <row r="43">
          <cell r="AG43">
            <v>0</v>
          </cell>
          <cell r="AH43">
            <v>0</v>
          </cell>
          <cell r="AI43">
            <v>0</v>
          </cell>
          <cell r="AJ43">
            <v>0</v>
          </cell>
        </row>
        <row r="44">
          <cell r="AG44">
            <v>0</v>
          </cell>
          <cell r="AH44">
            <v>0</v>
          </cell>
          <cell r="AI44">
            <v>0</v>
          </cell>
          <cell r="AJ44">
            <v>0</v>
          </cell>
        </row>
        <row r="45">
          <cell r="Q45">
            <v>0</v>
          </cell>
          <cell r="R45">
            <v>0</v>
          </cell>
          <cell r="S45">
            <v>0</v>
          </cell>
          <cell r="T45">
            <v>0</v>
          </cell>
          <cell r="AG45">
            <v>3113429.9708333332</v>
          </cell>
          <cell r="AH45">
            <v>1868057.9824999999</v>
          </cell>
          <cell r="AI45">
            <v>622685.99416666664</v>
          </cell>
          <cell r="AJ45">
            <v>0</v>
          </cell>
        </row>
        <row r="46">
          <cell r="Q46">
            <v>0</v>
          </cell>
          <cell r="R46">
            <v>0</v>
          </cell>
          <cell r="S46">
            <v>0</v>
          </cell>
          <cell r="T46">
            <v>0</v>
          </cell>
          <cell r="AG46">
            <v>3115699.4562500003</v>
          </cell>
          <cell r="AH46">
            <v>1869419.6737500001</v>
          </cell>
          <cell r="AI46">
            <v>623139.89124999999</v>
          </cell>
          <cell r="AJ46">
            <v>0</v>
          </cell>
        </row>
        <row r="47">
          <cell r="Q47">
            <v>0</v>
          </cell>
          <cell r="R47">
            <v>0</v>
          </cell>
          <cell r="S47">
            <v>0</v>
          </cell>
          <cell r="T47">
            <v>0</v>
          </cell>
          <cell r="AG47">
            <v>176298.33499999999</v>
          </cell>
          <cell r="AH47">
            <v>58766.111666666664</v>
          </cell>
          <cell r="AI47">
            <v>0</v>
          </cell>
          <cell r="AJ47">
            <v>0</v>
          </cell>
        </row>
        <row r="48">
          <cell r="Q48">
            <v>0</v>
          </cell>
          <cell r="R48">
            <v>0</v>
          </cell>
          <cell r="S48">
            <v>0</v>
          </cell>
          <cell r="T48">
            <v>0</v>
          </cell>
          <cell r="AG48">
            <v>-487236.82</v>
          </cell>
          <cell r="AH48">
            <v>-440833.3133333333</v>
          </cell>
          <cell r="AI48">
            <v>-394429.80666666664</v>
          </cell>
          <cell r="AJ48">
            <v>-348026.3</v>
          </cell>
        </row>
        <row r="49">
          <cell r="Q49">
            <v>0</v>
          </cell>
          <cell r="R49">
            <v>0</v>
          </cell>
          <cell r="S49">
            <v>0</v>
          </cell>
          <cell r="T49">
            <v>0</v>
          </cell>
          <cell r="AG49">
            <v>-82542.285000000018</v>
          </cell>
          <cell r="AH49">
            <v>-74681.115000000005</v>
          </cell>
          <cell r="AI49">
            <v>-66819.945000000007</v>
          </cell>
          <cell r="AJ49">
            <v>-58958.775000000001</v>
          </cell>
        </row>
        <row r="50">
          <cell r="Q50">
            <v>0</v>
          </cell>
          <cell r="R50">
            <v>0</v>
          </cell>
          <cell r="S50">
            <v>0</v>
          </cell>
          <cell r="T50">
            <v>223992.83</v>
          </cell>
          <cell r="AG50">
            <v>-3152272.2174999993</v>
          </cell>
          <cell r="AH50">
            <v>-2852055.8158333334</v>
          </cell>
          <cell r="AI50">
            <v>-2551839.4141666666</v>
          </cell>
          <cell r="AJ50">
            <v>-2242289.9779166668</v>
          </cell>
        </row>
        <row r="51">
          <cell r="Q51">
            <v>0</v>
          </cell>
          <cell r="R51">
            <v>0</v>
          </cell>
          <cell r="S51">
            <v>0</v>
          </cell>
          <cell r="T51">
            <v>-92494.49</v>
          </cell>
          <cell r="AG51">
            <v>-1184736.531666667</v>
          </cell>
          <cell r="AH51">
            <v>-1019952.2429166669</v>
          </cell>
          <cell r="AI51">
            <v>-874880.98958333349</v>
          </cell>
          <cell r="AJ51">
            <v>-759303.76833333343</v>
          </cell>
        </row>
        <row r="52">
          <cell r="Q52">
            <v>0</v>
          </cell>
          <cell r="R52">
            <v>0</v>
          </cell>
          <cell r="S52">
            <v>0</v>
          </cell>
          <cell r="T52">
            <v>273185.39</v>
          </cell>
          <cell r="AG52">
            <v>1702574.0900000005</v>
          </cell>
          <cell r="AH52">
            <v>1540424.176666667</v>
          </cell>
          <cell r="AI52">
            <v>1378274.2633333337</v>
          </cell>
          <cell r="AJ52">
            <v>1227507.0745833337</v>
          </cell>
        </row>
        <row r="53">
          <cell r="Q53">
            <v>0</v>
          </cell>
          <cell r="R53">
            <v>0</v>
          </cell>
          <cell r="S53">
            <v>0</v>
          </cell>
          <cell r="T53">
            <v>0</v>
          </cell>
          <cell r="AG53">
            <v>0</v>
          </cell>
          <cell r="AH53">
            <v>0</v>
          </cell>
          <cell r="AI53">
            <v>0</v>
          </cell>
          <cell r="AJ53">
            <v>0</v>
          </cell>
        </row>
        <row r="54">
          <cell r="Q54">
            <v>0</v>
          </cell>
          <cell r="R54">
            <v>0</v>
          </cell>
          <cell r="S54">
            <v>0</v>
          </cell>
          <cell r="T54">
            <v>0</v>
          </cell>
          <cell r="AG54">
            <v>0</v>
          </cell>
          <cell r="AH54">
            <v>0</v>
          </cell>
          <cell r="AI54">
            <v>0</v>
          </cell>
          <cell r="AJ54">
            <v>0</v>
          </cell>
        </row>
        <row r="55">
          <cell r="Q55">
            <v>0</v>
          </cell>
          <cell r="R55">
            <v>0</v>
          </cell>
          <cell r="S55">
            <v>0</v>
          </cell>
          <cell r="T55">
            <v>0</v>
          </cell>
          <cell r="AG55">
            <v>0</v>
          </cell>
          <cell r="AH55">
            <v>0</v>
          </cell>
          <cell r="AI55">
            <v>0</v>
          </cell>
          <cell r="AJ55">
            <v>0</v>
          </cell>
        </row>
        <row r="56">
          <cell r="Q56">
            <v>0</v>
          </cell>
          <cell r="R56">
            <v>0</v>
          </cell>
          <cell r="S56">
            <v>0</v>
          </cell>
          <cell r="T56">
            <v>0</v>
          </cell>
          <cell r="AG56">
            <v>0</v>
          </cell>
          <cell r="AH56">
            <v>0</v>
          </cell>
          <cell r="AI56">
            <v>0</v>
          </cell>
          <cell r="AJ56">
            <v>0</v>
          </cell>
        </row>
        <row r="57">
          <cell r="Q57">
            <v>-82346006.150000006</v>
          </cell>
          <cell r="R57">
            <v>-82696427.689999998</v>
          </cell>
          <cell r="S57">
            <v>-83046849.319999993</v>
          </cell>
          <cell r="T57">
            <v>-83397270.859999999</v>
          </cell>
          <cell r="AG57">
            <v>-80246014.890833333</v>
          </cell>
          <cell r="AH57">
            <v>-80595677.788749993</v>
          </cell>
          <cell r="AI57">
            <v>-80944974.126666665</v>
          </cell>
          <cell r="AJ57">
            <v>-81294741.44083333</v>
          </cell>
        </row>
        <row r="58">
          <cell r="Q58">
            <v>0</v>
          </cell>
          <cell r="R58">
            <v>0</v>
          </cell>
          <cell r="S58">
            <v>0</v>
          </cell>
          <cell r="T58">
            <v>0</v>
          </cell>
          <cell r="AG58">
            <v>0</v>
          </cell>
          <cell r="AH58">
            <v>0</v>
          </cell>
          <cell r="AI58">
            <v>0</v>
          </cell>
          <cell r="AJ58">
            <v>0</v>
          </cell>
        </row>
        <row r="59">
          <cell r="Q59">
            <v>-13639797.619999999</v>
          </cell>
          <cell r="R59">
            <v>-13895294.109999999</v>
          </cell>
          <cell r="S59">
            <v>-14150833.99</v>
          </cell>
          <cell r="T59">
            <v>-14406343.539999999</v>
          </cell>
          <cell r="AG59">
            <v>-17367913.756250001</v>
          </cell>
          <cell r="AH59">
            <v>-16982730.69125</v>
          </cell>
          <cell r="AI59">
            <v>-16598650.187083336</v>
          </cell>
          <cell r="AJ59">
            <v>-16215155.099583333</v>
          </cell>
        </row>
        <row r="60">
          <cell r="Q60">
            <v>-13819670.73</v>
          </cell>
          <cell r="R60">
            <v>-13969091.449999999</v>
          </cell>
          <cell r="S60">
            <v>-14118512.380000001</v>
          </cell>
          <cell r="T60">
            <v>-14267933.07</v>
          </cell>
          <cell r="AG60">
            <v>-13223254.255416663</v>
          </cell>
          <cell r="AH60">
            <v>-13344017.913333332</v>
          </cell>
          <cell r="AI60">
            <v>-13464766.430416666</v>
          </cell>
          <cell r="AJ60">
            <v>-13585499.806666667</v>
          </cell>
        </row>
        <row r="61">
          <cell r="Q61">
            <v>-95712880.370000005</v>
          </cell>
          <cell r="R61">
            <v>-97847916.280000001</v>
          </cell>
          <cell r="S61">
            <v>-100054476.23</v>
          </cell>
          <cell r="T61">
            <v>-102268919.06</v>
          </cell>
          <cell r="AG61">
            <v>-81381462.303749993</v>
          </cell>
          <cell r="AH61">
            <v>-83657731.69083333</v>
          </cell>
          <cell r="AI61">
            <v>-85944274.087916657</v>
          </cell>
          <cell r="AJ61">
            <v>-88243508.268749997</v>
          </cell>
        </row>
        <row r="62">
          <cell r="Q62">
            <v>197297.82</v>
          </cell>
          <cell r="R62">
            <v>197297.82</v>
          </cell>
          <cell r="S62">
            <v>197297.82</v>
          </cell>
          <cell r="T62">
            <v>197297.82</v>
          </cell>
          <cell r="AG62">
            <v>197297.82000000004</v>
          </cell>
          <cell r="AH62">
            <v>197297.82000000004</v>
          </cell>
          <cell r="AI62">
            <v>197297.82000000004</v>
          </cell>
          <cell r="AJ62">
            <v>197297.82000000004</v>
          </cell>
        </row>
        <row r="63">
          <cell r="Q63">
            <v>-214508.51</v>
          </cell>
          <cell r="R63">
            <v>-214508.51</v>
          </cell>
          <cell r="S63">
            <v>-214508.51</v>
          </cell>
          <cell r="T63">
            <v>-214508.51</v>
          </cell>
          <cell r="AG63">
            <v>-214508.51</v>
          </cell>
          <cell r="AH63">
            <v>-214508.51</v>
          </cell>
          <cell r="AI63">
            <v>-214508.51</v>
          </cell>
          <cell r="AJ63">
            <v>-214508.51</v>
          </cell>
        </row>
        <row r="64">
          <cell r="Q64">
            <v>0</v>
          </cell>
          <cell r="R64">
            <v>0</v>
          </cell>
          <cell r="S64">
            <v>0</v>
          </cell>
          <cell r="T64">
            <v>0</v>
          </cell>
          <cell r="AG64">
            <v>3888461.8937500007</v>
          </cell>
          <cell r="AH64">
            <v>3518132.1895833337</v>
          </cell>
          <cell r="AI64">
            <v>3147802.4854166671</v>
          </cell>
          <cell r="AJ64">
            <v>2777472.78125</v>
          </cell>
        </row>
        <row r="65">
          <cell r="Q65">
            <v>0</v>
          </cell>
          <cell r="R65">
            <v>0</v>
          </cell>
          <cell r="S65">
            <v>0</v>
          </cell>
          <cell r="T65">
            <v>0</v>
          </cell>
          <cell r="AG65">
            <v>299322.71250000002</v>
          </cell>
          <cell r="AH65">
            <v>270815.78750000003</v>
          </cell>
          <cell r="AI65">
            <v>242308.86250000002</v>
          </cell>
          <cell r="AJ65">
            <v>213801.9375</v>
          </cell>
        </row>
        <row r="66">
          <cell r="Q66">
            <v>0</v>
          </cell>
          <cell r="R66">
            <v>0</v>
          </cell>
          <cell r="S66">
            <v>0</v>
          </cell>
          <cell r="T66">
            <v>0</v>
          </cell>
          <cell r="AG66">
            <v>-2985532.4537499999</v>
          </cell>
          <cell r="AH66">
            <v>-2701196.0295833331</v>
          </cell>
          <cell r="AI66">
            <v>-2416859.6054166667</v>
          </cell>
          <cell r="AJ66">
            <v>-2132523.1812499999</v>
          </cell>
        </row>
        <row r="67">
          <cell r="Q67">
            <v>946172.25</v>
          </cell>
          <cell r="R67">
            <v>946172.25</v>
          </cell>
          <cell r="S67">
            <v>946172.25</v>
          </cell>
          <cell r="T67">
            <v>946172.25</v>
          </cell>
          <cell r="AG67">
            <v>946172.25</v>
          </cell>
          <cell r="AH67">
            <v>946172.25</v>
          </cell>
          <cell r="AI67">
            <v>946172.25</v>
          </cell>
          <cell r="AJ67">
            <v>946172.25</v>
          </cell>
        </row>
        <row r="68">
          <cell r="Q68">
            <v>317009.90999999997</v>
          </cell>
          <cell r="R68">
            <v>317009.90999999997</v>
          </cell>
          <cell r="S68">
            <v>317009.90999999997</v>
          </cell>
          <cell r="T68">
            <v>317009.90999999997</v>
          </cell>
          <cell r="AG68">
            <v>317009.91000000003</v>
          </cell>
          <cell r="AH68">
            <v>317009.91000000003</v>
          </cell>
          <cell r="AI68">
            <v>317009.91000000003</v>
          </cell>
          <cell r="AJ68">
            <v>317009.91000000003</v>
          </cell>
        </row>
        <row r="69">
          <cell r="Q69">
            <v>302358.01</v>
          </cell>
          <cell r="R69">
            <v>302358.01</v>
          </cell>
          <cell r="S69">
            <v>302358.01</v>
          </cell>
          <cell r="T69">
            <v>302358.01</v>
          </cell>
          <cell r="AG69">
            <v>302358.00999999995</v>
          </cell>
          <cell r="AH69">
            <v>302358.00999999995</v>
          </cell>
          <cell r="AI69">
            <v>302358.00999999995</v>
          </cell>
          <cell r="AJ69">
            <v>302358.00999999995</v>
          </cell>
        </row>
        <row r="70">
          <cell r="Q70">
            <v>0</v>
          </cell>
          <cell r="R70">
            <v>0</v>
          </cell>
          <cell r="S70">
            <v>0</v>
          </cell>
          <cell r="T70">
            <v>0</v>
          </cell>
          <cell r="AG70">
            <v>0</v>
          </cell>
          <cell r="AH70">
            <v>0</v>
          </cell>
          <cell r="AI70">
            <v>0</v>
          </cell>
          <cell r="AJ70">
            <v>0</v>
          </cell>
        </row>
        <row r="71">
          <cell r="Q71">
            <v>76622596.840000004</v>
          </cell>
          <cell r="R71">
            <v>76622596.840000004</v>
          </cell>
          <cell r="S71">
            <v>76622596.840000004</v>
          </cell>
          <cell r="T71">
            <v>76622596.840000004</v>
          </cell>
          <cell r="AG71">
            <v>76622596.840000018</v>
          </cell>
          <cell r="AH71">
            <v>76622596.840000018</v>
          </cell>
          <cell r="AI71">
            <v>76622596.840000018</v>
          </cell>
          <cell r="AJ71">
            <v>76622596.840000018</v>
          </cell>
        </row>
        <row r="72">
          <cell r="Q72">
            <v>-557739</v>
          </cell>
          <cell r="R72">
            <v>-559889</v>
          </cell>
          <cell r="S72">
            <v>-562039</v>
          </cell>
          <cell r="T72">
            <v>-564189</v>
          </cell>
          <cell r="AG72">
            <v>-544839</v>
          </cell>
          <cell r="AH72">
            <v>-546989</v>
          </cell>
          <cell r="AI72">
            <v>-549139</v>
          </cell>
          <cell r="AJ72">
            <v>-551289</v>
          </cell>
        </row>
        <row r="73">
          <cell r="Q73">
            <v>-317009.90999999997</v>
          </cell>
          <cell r="R73">
            <v>-317009.90999999997</v>
          </cell>
          <cell r="S73">
            <v>-317009.90999999997</v>
          </cell>
          <cell r="T73">
            <v>-317009.90999999997</v>
          </cell>
          <cell r="AG73">
            <v>-317009.91000000003</v>
          </cell>
          <cell r="AH73">
            <v>-317009.91000000003</v>
          </cell>
          <cell r="AI73">
            <v>-317009.91000000003</v>
          </cell>
          <cell r="AJ73">
            <v>-317009.91000000003</v>
          </cell>
        </row>
        <row r="74">
          <cell r="Q74">
            <v>-212799.25</v>
          </cell>
          <cell r="R74">
            <v>-213732.58</v>
          </cell>
          <cell r="S74">
            <v>-214665.91</v>
          </cell>
          <cell r="T74">
            <v>-215599.24</v>
          </cell>
          <cell r="AG74">
            <v>-207199.27000000002</v>
          </cell>
          <cell r="AH74">
            <v>-208132.6</v>
          </cell>
          <cell r="AI74">
            <v>-209065.93000000002</v>
          </cell>
          <cell r="AJ74">
            <v>-209999.26</v>
          </cell>
        </row>
        <row r="75">
          <cell r="Q75">
            <v>0</v>
          </cell>
          <cell r="R75">
            <v>0</v>
          </cell>
          <cell r="S75">
            <v>0</v>
          </cell>
          <cell r="T75">
            <v>0</v>
          </cell>
          <cell r="AG75">
            <v>0</v>
          </cell>
          <cell r="AH75">
            <v>0</v>
          </cell>
          <cell r="AI75">
            <v>0</v>
          </cell>
          <cell r="AJ75">
            <v>0</v>
          </cell>
        </row>
        <row r="76">
          <cell r="Q76">
            <v>-25996413.66</v>
          </cell>
          <cell r="R76">
            <v>-26217488.66</v>
          </cell>
          <cell r="S76">
            <v>-26438563.66</v>
          </cell>
          <cell r="T76">
            <v>-26659638.66</v>
          </cell>
          <cell r="AG76">
            <v>-24669963.66</v>
          </cell>
          <cell r="AH76">
            <v>-24891038.66</v>
          </cell>
          <cell r="AI76">
            <v>-25112113.66</v>
          </cell>
          <cell r="AJ76">
            <v>-25333188.66</v>
          </cell>
        </row>
        <row r="77">
          <cell r="Q77">
            <v>3445395.81</v>
          </cell>
          <cell r="R77">
            <v>3445395.81</v>
          </cell>
          <cell r="S77">
            <v>3504016.49</v>
          </cell>
          <cell r="T77">
            <v>3674126.28</v>
          </cell>
          <cell r="AG77">
            <v>3246533.9704166669</v>
          </cell>
          <cell r="AH77">
            <v>3263552.7295833337</v>
          </cell>
          <cell r="AI77">
            <v>3283014.0170833333</v>
          </cell>
          <cell r="AJ77">
            <v>3312005.7408333332</v>
          </cell>
        </row>
        <row r="78">
          <cell r="Q78">
            <v>0</v>
          </cell>
          <cell r="R78">
            <v>0</v>
          </cell>
          <cell r="S78">
            <v>0</v>
          </cell>
          <cell r="T78">
            <v>0</v>
          </cell>
          <cell r="AG78">
            <v>0</v>
          </cell>
          <cell r="AH78">
            <v>0</v>
          </cell>
          <cell r="AI78">
            <v>0</v>
          </cell>
          <cell r="AJ78">
            <v>0</v>
          </cell>
        </row>
        <row r="79">
          <cell r="Q79">
            <v>-318365.5</v>
          </cell>
          <cell r="R79">
            <v>-286906.46999999997</v>
          </cell>
          <cell r="S79">
            <v>-195283.41</v>
          </cell>
          <cell r="T79">
            <v>-237095.37</v>
          </cell>
          <cell r="AG79">
            <v>-654955.22791666666</v>
          </cell>
          <cell r="AH79">
            <v>-636267.95499999996</v>
          </cell>
          <cell r="AI79">
            <v>-608606.8866666666</v>
          </cell>
          <cell r="AJ79">
            <v>-571585.0854166667</v>
          </cell>
        </row>
        <row r="80">
          <cell r="Q80">
            <v>2810570.27</v>
          </cell>
          <cell r="R80">
            <v>2810570.27</v>
          </cell>
          <cell r="S80">
            <v>2810570.27</v>
          </cell>
          <cell r="T80">
            <v>2810570.27</v>
          </cell>
          <cell r="AG80">
            <v>2868151.7229166664</v>
          </cell>
          <cell r="AH80">
            <v>2846413.7270833333</v>
          </cell>
          <cell r="AI80">
            <v>2824800.3979166667</v>
          </cell>
          <cell r="AJ80">
            <v>2814403.4</v>
          </cell>
        </row>
        <row r="81">
          <cell r="Q81">
            <v>-423343.57</v>
          </cell>
          <cell r="R81">
            <v>-423343.57</v>
          </cell>
          <cell r="S81">
            <v>-423343.57</v>
          </cell>
          <cell r="T81">
            <v>-423343.57</v>
          </cell>
          <cell r="AG81">
            <v>-423291.69708333333</v>
          </cell>
          <cell r="AH81">
            <v>-423312.44624999998</v>
          </cell>
          <cell r="AI81">
            <v>-423333.19541666663</v>
          </cell>
          <cell r="AJ81">
            <v>-423343.57</v>
          </cell>
        </row>
        <row r="82">
          <cell r="Q82">
            <v>0</v>
          </cell>
          <cell r="R82">
            <v>0</v>
          </cell>
          <cell r="S82">
            <v>0</v>
          </cell>
          <cell r="T82">
            <v>0</v>
          </cell>
          <cell r="AG82">
            <v>0</v>
          </cell>
          <cell r="AH82">
            <v>0</v>
          </cell>
          <cell r="AI82">
            <v>0</v>
          </cell>
          <cell r="AJ82">
            <v>0</v>
          </cell>
        </row>
        <row r="83">
          <cell r="Q83">
            <v>74954526.069999993</v>
          </cell>
          <cell r="R83">
            <v>75056291.019999996</v>
          </cell>
          <cell r="S83">
            <v>75058552.069999993</v>
          </cell>
          <cell r="T83">
            <v>76636451.659999996</v>
          </cell>
          <cell r="AG83">
            <v>117880815.76083332</v>
          </cell>
          <cell r="AH83">
            <v>113969480.31333335</v>
          </cell>
          <cell r="AI83">
            <v>110056779.03500001</v>
          </cell>
          <cell r="AJ83">
            <v>106110048.85166667</v>
          </cell>
        </row>
        <row r="84">
          <cell r="Q84">
            <v>13367583</v>
          </cell>
          <cell r="R84">
            <v>15895194.59</v>
          </cell>
          <cell r="S84">
            <v>25052649.75</v>
          </cell>
          <cell r="T84">
            <v>27417336.120000001</v>
          </cell>
          <cell r="AG84">
            <v>13123277.291666666</v>
          </cell>
          <cell r="AH84">
            <v>14342559.691249998</v>
          </cell>
          <cell r="AI84">
            <v>16048719.872083334</v>
          </cell>
          <cell r="AJ84">
            <v>18234969.283333335</v>
          </cell>
        </row>
        <row r="85">
          <cell r="Q85">
            <v>0</v>
          </cell>
          <cell r="R85">
            <v>0</v>
          </cell>
          <cell r="S85">
            <v>0</v>
          </cell>
          <cell r="T85">
            <v>0</v>
          </cell>
          <cell r="AG85">
            <v>0</v>
          </cell>
          <cell r="AH85">
            <v>0</v>
          </cell>
          <cell r="AI85">
            <v>0</v>
          </cell>
          <cell r="AJ85">
            <v>0</v>
          </cell>
        </row>
        <row r="86">
          <cell r="Q86">
            <v>100000</v>
          </cell>
          <cell r="R86">
            <v>100000</v>
          </cell>
          <cell r="S86">
            <v>100000</v>
          </cell>
          <cell r="T86">
            <v>100000</v>
          </cell>
          <cell r="AG86">
            <v>100000</v>
          </cell>
          <cell r="AH86">
            <v>100000</v>
          </cell>
          <cell r="AI86">
            <v>100000</v>
          </cell>
          <cell r="AJ86">
            <v>100000</v>
          </cell>
        </row>
        <row r="87">
          <cell r="Q87">
            <v>40670863.939999998</v>
          </cell>
          <cell r="R87">
            <v>39228330.240000002</v>
          </cell>
          <cell r="S87">
            <v>39228330.240000002</v>
          </cell>
          <cell r="T87">
            <v>40873166.460000001</v>
          </cell>
          <cell r="AG87">
            <v>37362672.052500002</v>
          </cell>
          <cell r="AH87">
            <v>37730748.784166671</v>
          </cell>
          <cell r="AI87">
            <v>38018348.52041667</v>
          </cell>
          <cell r="AJ87">
            <v>38329324.031666674</v>
          </cell>
        </row>
        <row r="88">
          <cell r="Q88">
            <v>-100000</v>
          </cell>
          <cell r="R88">
            <v>-100000</v>
          </cell>
          <cell r="S88">
            <v>-100000</v>
          </cell>
          <cell r="T88">
            <v>-100000</v>
          </cell>
          <cell r="AG88">
            <v>-79166.666666666672</v>
          </cell>
          <cell r="AH88">
            <v>-87500</v>
          </cell>
          <cell r="AI88">
            <v>-95833.333333333328</v>
          </cell>
          <cell r="AJ88">
            <v>-100000</v>
          </cell>
        </row>
        <row r="89">
          <cell r="Q89">
            <v>0</v>
          </cell>
          <cell r="R89">
            <v>0</v>
          </cell>
          <cell r="S89">
            <v>0</v>
          </cell>
          <cell r="T89">
            <v>0</v>
          </cell>
          <cell r="AG89">
            <v>0</v>
          </cell>
          <cell r="AH89">
            <v>0</v>
          </cell>
          <cell r="AI89">
            <v>0</v>
          </cell>
          <cell r="AJ89">
            <v>0</v>
          </cell>
        </row>
        <row r="90">
          <cell r="Q90">
            <v>0</v>
          </cell>
          <cell r="R90">
            <v>0</v>
          </cell>
          <cell r="S90">
            <v>0</v>
          </cell>
          <cell r="T90">
            <v>0</v>
          </cell>
          <cell r="AG90">
            <v>0</v>
          </cell>
          <cell r="AH90">
            <v>0</v>
          </cell>
          <cell r="AI90">
            <v>0</v>
          </cell>
          <cell r="AJ90">
            <v>0</v>
          </cell>
        </row>
        <row r="91">
          <cell r="Q91">
            <v>0</v>
          </cell>
          <cell r="R91">
            <v>0</v>
          </cell>
          <cell r="S91">
            <v>0</v>
          </cell>
          <cell r="T91">
            <v>0</v>
          </cell>
          <cell r="AG91">
            <v>0</v>
          </cell>
          <cell r="AH91">
            <v>0</v>
          </cell>
          <cell r="AI91">
            <v>0</v>
          </cell>
          <cell r="AJ91">
            <v>0</v>
          </cell>
        </row>
        <row r="92">
          <cell r="Q92">
            <v>0</v>
          </cell>
          <cell r="R92">
            <v>0</v>
          </cell>
          <cell r="S92">
            <v>0</v>
          </cell>
          <cell r="T92">
            <v>0</v>
          </cell>
          <cell r="AG92">
            <v>0</v>
          </cell>
          <cell r="AH92">
            <v>0</v>
          </cell>
          <cell r="AI92">
            <v>0</v>
          </cell>
          <cell r="AJ92">
            <v>0</v>
          </cell>
        </row>
        <row r="93">
          <cell r="Q93">
            <v>0</v>
          </cell>
          <cell r="R93">
            <v>0</v>
          </cell>
          <cell r="S93">
            <v>0</v>
          </cell>
          <cell r="T93">
            <v>0</v>
          </cell>
          <cell r="AG93">
            <v>0</v>
          </cell>
          <cell r="AH93">
            <v>0</v>
          </cell>
          <cell r="AI93">
            <v>0</v>
          </cell>
          <cell r="AJ93">
            <v>0</v>
          </cell>
        </row>
        <row r="94">
          <cell r="Q94">
            <v>0</v>
          </cell>
          <cell r="R94">
            <v>0</v>
          </cell>
          <cell r="S94">
            <v>0</v>
          </cell>
          <cell r="T94">
            <v>0</v>
          </cell>
          <cell r="AG94">
            <v>640.41666666666663</v>
          </cell>
          <cell r="AH94">
            <v>384.25</v>
          </cell>
          <cell r="AI94">
            <v>128.08333333333334</v>
          </cell>
          <cell r="AJ94">
            <v>0</v>
          </cell>
        </row>
        <row r="95">
          <cell r="Q95">
            <v>0</v>
          </cell>
          <cell r="R95">
            <v>0</v>
          </cell>
          <cell r="S95">
            <v>0</v>
          </cell>
          <cell r="T95">
            <v>0</v>
          </cell>
          <cell r="AG95">
            <v>83856.875</v>
          </cell>
          <cell r="AH95">
            <v>42804.083333333336</v>
          </cell>
          <cell r="AI95">
            <v>12859.916666666666</v>
          </cell>
          <cell r="AJ95">
            <v>0</v>
          </cell>
        </row>
        <row r="96">
          <cell r="Q96">
            <v>0</v>
          </cell>
          <cell r="R96">
            <v>0</v>
          </cell>
          <cell r="S96">
            <v>0</v>
          </cell>
          <cell r="T96">
            <v>0</v>
          </cell>
          <cell r="AG96">
            <v>0</v>
          </cell>
          <cell r="AH96">
            <v>0</v>
          </cell>
          <cell r="AI96">
            <v>0</v>
          </cell>
          <cell r="AJ96">
            <v>0</v>
          </cell>
        </row>
        <row r="97">
          <cell r="Q97">
            <v>0</v>
          </cell>
          <cell r="R97">
            <v>0</v>
          </cell>
          <cell r="S97">
            <v>0</v>
          </cell>
          <cell r="T97">
            <v>0</v>
          </cell>
          <cell r="AG97">
            <v>69889.993749999994</v>
          </cell>
          <cell r="AH97">
            <v>61545.924583333333</v>
          </cell>
          <cell r="AI97">
            <v>53282.344166666669</v>
          </cell>
          <cell r="AJ97">
            <v>45059.455833333333</v>
          </cell>
        </row>
        <row r="98">
          <cell r="Q98">
            <v>0</v>
          </cell>
          <cell r="R98">
            <v>0</v>
          </cell>
          <cell r="S98">
            <v>0</v>
          </cell>
          <cell r="T98">
            <v>0</v>
          </cell>
          <cell r="AG98">
            <v>0</v>
          </cell>
          <cell r="AH98">
            <v>0</v>
          </cell>
          <cell r="AI98">
            <v>0</v>
          </cell>
          <cell r="AJ98">
            <v>0</v>
          </cell>
        </row>
        <row r="99">
          <cell r="Q99">
            <v>-620534.82999999996</v>
          </cell>
          <cell r="R99">
            <v>-620880.72</v>
          </cell>
          <cell r="S99">
            <v>-620750.31000000006</v>
          </cell>
          <cell r="T99">
            <v>-621105.74</v>
          </cell>
          <cell r="AG99">
            <v>-308356.22291666671</v>
          </cell>
          <cell r="AH99">
            <v>-337929.24</v>
          </cell>
          <cell r="AI99">
            <v>-367360.185</v>
          </cell>
          <cell r="AJ99">
            <v>-406187.63624999998</v>
          </cell>
        </row>
        <row r="100">
          <cell r="Q100">
            <v>608000</v>
          </cell>
          <cell r="R100">
            <v>608000</v>
          </cell>
          <cell r="S100">
            <v>608000</v>
          </cell>
          <cell r="T100">
            <v>608000</v>
          </cell>
          <cell r="AG100">
            <v>608000</v>
          </cell>
          <cell r="AH100">
            <v>608000</v>
          </cell>
          <cell r="AI100">
            <v>608000</v>
          </cell>
          <cell r="AJ100">
            <v>608000</v>
          </cell>
        </row>
        <row r="101">
          <cell r="Q101">
            <v>0</v>
          </cell>
          <cell r="R101">
            <v>0</v>
          </cell>
          <cell r="S101">
            <v>0</v>
          </cell>
          <cell r="T101">
            <v>0</v>
          </cell>
          <cell r="AG101">
            <v>0</v>
          </cell>
          <cell r="AH101">
            <v>0</v>
          </cell>
          <cell r="AI101">
            <v>0</v>
          </cell>
          <cell r="AJ101">
            <v>0</v>
          </cell>
        </row>
        <row r="102">
          <cell r="Q102">
            <v>0</v>
          </cell>
          <cell r="R102">
            <v>0</v>
          </cell>
          <cell r="S102">
            <v>0</v>
          </cell>
          <cell r="T102">
            <v>0</v>
          </cell>
          <cell r="AG102">
            <v>0</v>
          </cell>
          <cell r="AH102">
            <v>0</v>
          </cell>
          <cell r="AI102">
            <v>0</v>
          </cell>
          <cell r="AJ102">
            <v>0</v>
          </cell>
        </row>
        <row r="103">
          <cell r="Q103">
            <v>0</v>
          </cell>
          <cell r="R103">
            <v>0</v>
          </cell>
          <cell r="S103">
            <v>0</v>
          </cell>
          <cell r="T103">
            <v>0</v>
          </cell>
          <cell r="AG103">
            <v>0</v>
          </cell>
          <cell r="AH103">
            <v>0</v>
          </cell>
          <cell r="AI103">
            <v>0</v>
          </cell>
          <cell r="AJ103">
            <v>0</v>
          </cell>
        </row>
        <row r="104">
          <cell r="Q104">
            <v>0</v>
          </cell>
          <cell r="R104">
            <v>0</v>
          </cell>
          <cell r="S104">
            <v>0</v>
          </cell>
          <cell r="T104">
            <v>0</v>
          </cell>
          <cell r="AG104">
            <v>0</v>
          </cell>
          <cell r="AH104">
            <v>0</v>
          </cell>
          <cell r="AI104">
            <v>0</v>
          </cell>
          <cell r="AJ104">
            <v>0</v>
          </cell>
        </row>
        <row r="105">
          <cell r="Q105">
            <v>0</v>
          </cell>
          <cell r="R105">
            <v>0</v>
          </cell>
          <cell r="S105">
            <v>0</v>
          </cell>
          <cell r="T105">
            <v>0</v>
          </cell>
          <cell r="AG105">
            <v>0</v>
          </cell>
          <cell r="AH105">
            <v>0</v>
          </cell>
          <cell r="AI105">
            <v>0</v>
          </cell>
          <cell r="AJ105">
            <v>0</v>
          </cell>
        </row>
        <row r="106">
          <cell r="Q106">
            <v>37033.53</v>
          </cell>
          <cell r="R106">
            <v>37033.53</v>
          </cell>
          <cell r="S106">
            <v>37033.53</v>
          </cell>
          <cell r="T106">
            <v>35934.19</v>
          </cell>
          <cell r="AG106">
            <v>39357.335416666669</v>
          </cell>
          <cell r="AH106">
            <v>39028.061250000006</v>
          </cell>
          <cell r="AI106">
            <v>38698.787083333336</v>
          </cell>
          <cell r="AJ106">
            <v>38365.900000000009</v>
          </cell>
        </row>
        <row r="107">
          <cell r="Q107">
            <v>0</v>
          </cell>
          <cell r="R107">
            <v>0</v>
          </cell>
          <cell r="S107">
            <v>0</v>
          </cell>
          <cell r="T107">
            <v>0</v>
          </cell>
          <cell r="AG107">
            <v>0</v>
          </cell>
          <cell r="AH107">
            <v>0</v>
          </cell>
          <cell r="AI107">
            <v>0</v>
          </cell>
          <cell r="AJ107">
            <v>0</v>
          </cell>
        </row>
        <row r="108">
          <cell r="Q108">
            <v>2118566.46</v>
          </cell>
          <cell r="R108">
            <v>2125214.7400000002</v>
          </cell>
          <cell r="S108">
            <v>2179155.27</v>
          </cell>
          <cell r="T108">
            <v>2311250.11</v>
          </cell>
          <cell r="AG108">
            <v>1812152.0066666666</v>
          </cell>
          <cell r="AH108">
            <v>1865558.4316666666</v>
          </cell>
          <cell r="AI108">
            <v>1921498.1758333335</v>
          </cell>
          <cell r="AJ108">
            <v>1981030.9841666669</v>
          </cell>
        </row>
        <row r="109">
          <cell r="Q109">
            <v>0</v>
          </cell>
          <cell r="R109">
            <v>0</v>
          </cell>
          <cell r="S109">
            <v>0</v>
          </cell>
          <cell r="T109">
            <v>0</v>
          </cell>
          <cell r="AG109">
            <v>0</v>
          </cell>
          <cell r="AH109">
            <v>0</v>
          </cell>
          <cell r="AI109">
            <v>0</v>
          </cell>
          <cell r="AJ109">
            <v>0</v>
          </cell>
        </row>
        <row r="110">
          <cell r="Q110">
            <v>0</v>
          </cell>
          <cell r="R110">
            <v>0</v>
          </cell>
          <cell r="S110">
            <v>0</v>
          </cell>
          <cell r="T110">
            <v>0</v>
          </cell>
          <cell r="AG110">
            <v>0</v>
          </cell>
          <cell r="AH110">
            <v>0</v>
          </cell>
          <cell r="AI110">
            <v>0</v>
          </cell>
          <cell r="AJ110">
            <v>0</v>
          </cell>
        </row>
        <row r="111">
          <cell r="Q111">
            <v>0</v>
          </cell>
          <cell r="R111">
            <v>0</v>
          </cell>
          <cell r="S111">
            <v>0</v>
          </cell>
          <cell r="T111">
            <v>0</v>
          </cell>
          <cell r="AG111">
            <v>134.84583333333333</v>
          </cell>
          <cell r="AH111">
            <v>80.907499999999999</v>
          </cell>
          <cell r="AI111">
            <v>26.969166666666666</v>
          </cell>
          <cell r="AJ111">
            <v>0</v>
          </cell>
        </row>
        <row r="112">
          <cell r="Q112">
            <v>97111.88</v>
          </cell>
          <cell r="R112">
            <v>96882.22</v>
          </cell>
          <cell r="S112">
            <v>96650.84</v>
          </cell>
          <cell r="T112">
            <v>96417.72</v>
          </cell>
          <cell r="AG112">
            <v>98444.434166666659</v>
          </cell>
          <cell r="AH112">
            <v>98224.768333333326</v>
          </cell>
          <cell r="AI112">
            <v>98003.455000000002</v>
          </cell>
          <cell r="AJ112">
            <v>97780.482083333321</v>
          </cell>
        </row>
        <row r="113">
          <cell r="Q113">
            <v>1524606.12</v>
          </cell>
          <cell r="R113">
            <v>1360107.83</v>
          </cell>
          <cell r="S113">
            <v>1335103.76</v>
          </cell>
          <cell r="T113">
            <v>1390428.27</v>
          </cell>
          <cell r="AG113">
            <v>1881863.5720833335</v>
          </cell>
          <cell r="AH113">
            <v>1858052.2666666666</v>
          </cell>
          <cell r="AI113">
            <v>1852019.4654166664</v>
          </cell>
          <cell r="AJ113">
            <v>1816426.5966666667</v>
          </cell>
        </row>
        <row r="114">
          <cell r="Q114">
            <v>0</v>
          </cell>
          <cell r="R114">
            <v>0</v>
          </cell>
          <cell r="S114">
            <v>0</v>
          </cell>
          <cell r="T114">
            <v>0</v>
          </cell>
          <cell r="AG114">
            <v>905.625</v>
          </cell>
          <cell r="AH114">
            <v>525</v>
          </cell>
          <cell r="AI114">
            <v>170.625</v>
          </cell>
          <cell r="AJ114">
            <v>0</v>
          </cell>
        </row>
        <row r="115">
          <cell r="Q115">
            <v>0</v>
          </cell>
          <cell r="R115">
            <v>0</v>
          </cell>
          <cell r="S115">
            <v>0</v>
          </cell>
          <cell r="T115">
            <v>0</v>
          </cell>
          <cell r="AG115">
            <v>0</v>
          </cell>
          <cell r="AH115">
            <v>0</v>
          </cell>
          <cell r="AI115">
            <v>0</v>
          </cell>
          <cell r="AJ115">
            <v>0</v>
          </cell>
        </row>
        <row r="116">
          <cell r="Q116">
            <v>0</v>
          </cell>
          <cell r="R116">
            <v>0</v>
          </cell>
          <cell r="S116">
            <v>0</v>
          </cell>
          <cell r="T116">
            <v>0</v>
          </cell>
          <cell r="AG116">
            <v>0</v>
          </cell>
          <cell r="AH116">
            <v>0</v>
          </cell>
          <cell r="AI116">
            <v>0</v>
          </cell>
          <cell r="AJ116">
            <v>0</v>
          </cell>
        </row>
        <row r="117">
          <cell r="Q117">
            <v>0</v>
          </cell>
          <cell r="R117">
            <v>0</v>
          </cell>
          <cell r="S117">
            <v>0</v>
          </cell>
          <cell r="T117">
            <v>0</v>
          </cell>
          <cell r="AG117">
            <v>0</v>
          </cell>
          <cell r="AH117">
            <v>0</v>
          </cell>
          <cell r="AI117">
            <v>0</v>
          </cell>
          <cell r="AJ117">
            <v>0</v>
          </cell>
        </row>
        <row r="118">
          <cell r="Q118">
            <v>1599514</v>
          </cell>
          <cell r="R118">
            <v>1599514</v>
          </cell>
          <cell r="S118">
            <v>1599514</v>
          </cell>
          <cell r="T118">
            <v>1599514</v>
          </cell>
          <cell r="AG118">
            <v>1574230.5337499997</v>
          </cell>
          <cell r="AH118">
            <v>1576638.4829166664</v>
          </cell>
          <cell r="AI118">
            <v>1579046.4320833331</v>
          </cell>
          <cell r="AJ118">
            <v>1581454.3812499999</v>
          </cell>
        </row>
        <row r="119">
          <cell r="Q119">
            <v>0</v>
          </cell>
          <cell r="R119">
            <v>0</v>
          </cell>
          <cell r="S119">
            <v>0</v>
          </cell>
          <cell r="T119">
            <v>0</v>
          </cell>
          <cell r="AG119">
            <v>0</v>
          </cell>
          <cell r="AH119">
            <v>0</v>
          </cell>
          <cell r="AI119">
            <v>0</v>
          </cell>
          <cell r="AJ119">
            <v>0</v>
          </cell>
        </row>
        <row r="120">
          <cell r="Q120">
            <v>94054.44</v>
          </cell>
          <cell r="R120">
            <v>93861.4</v>
          </cell>
          <cell r="S120">
            <v>93666.92</v>
          </cell>
          <cell r="T120">
            <v>93470.98</v>
          </cell>
          <cell r="AG120">
            <v>95175.521666666682</v>
          </cell>
          <cell r="AH120">
            <v>94990.830416666649</v>
          </cell>
          <cell r="AI120">
            <v>94804.754583333328</v>
          </cell>
          <cell r="AJ120">
            <v>94617.33875000001</v>
          </cell>
        </row>
        <row r="121">
          <cell r="Q121">
            <v>0</v>
          </cell>
          <cell r="R121">
            <v>0</v>
          </cell>
          <cell r="S121">
            <v>0</v>
          </cell>
          <cell r="T121">
            <v>0</v>
          </cell>
          <cell r="AG121">
            <v>22176.08083333333</v>
          </cell>
          <cell r="AH121">
            <v>19823.965416666666</v>
          </cell>
          <cell r="AI121">
            <v>17475.971249999999</v>
          </cell>
          <cell r="AJ121">
            <v>15132.129583333333</v>
          </cell>
        </row>
        <row r="122">
          <cell r="Q122">
            <v>9013.6</v>
          </cell>
          <cell r="R122">
            <v>8981.2099999999991</v>
          </cell>
          <cell r="S122">
            <v>8948.57</v>
          </cell>
          <cell r="T122">
            <v>8915.69</v>
          </cell>
          <cell r="AG122">
            <v>9198.9258333333328</v>
          </cell>
          <cell r="AH122">
            <v>9169.1670833333337</v>
          </cell>
          <cell r="AI122">
            <v>9139.1945833333339</v>
          </cell>
          <cell r="AJ122">
            <v>9107.7629166666684</v>
          </cell>
        </row>
        <row r="123">
          <cell r="Q123">
            <v>75308.08</v>
          </cell>
          <cell r="R123">
            <v>75046.539999999994</v>
          </cell>
          <cell r="S123">
            <v>74783.039999999994</v>
          </cell>
          <cell r="T123">
            <v>74517.56</v>
          </cell>
          <cell r="AG123">
            <v>76825.60291666667</v>
          </cell>
          <cell r="AH123">
            <v>76575.445833333317</v>
          </cell>
          <cell r="AI123">
            <v>76323.412499999991</v>
          </cell>
          <cell r="AJ123">
            <v>76069.488750000004</v>
          </cell>
        </row>
        <row r="124">
          <cell r="Q124">
            <v>33054</v>
          </cell>
          <cell r="R124">
            <v>29578.32</v>
          </cell>
          <cell r="S124">
            <v>29578.32</v>
          </cell>
          <cell r="T124">
            <v>29578.32</v>
          </cell>
          <cell r="AG124">
            <v>31676.75</v>
          </cell>
          <cell r="AH124">
            <v>32909.18</v>
          </cell>
          <cell r="AI124">
            <v>32619.539999999997</v>
          </cell>
          <cell r="AJ124">
            <v>32329.899999999998</v>
          </cell>
        </row>
        <row r="125">
          <cell r="Q125">
            <v>-1599514</v>
          </cell>
          <cell r="R125">
            <v>-1599514</v>
          </cell>
          <cell r="S125">
            <v>-1599514</v>
          </cell>
          <cell r="T125">
            <v>-1599514</v>
          </cell>
          <cell r="AG125">
            <v>-1247018.3233333332</v>
          </cell>
          <cell r="AH125">
            <v>-1380311.1566666665</v>
          </cell>
          <cell r="AI125">
            <v>-1513603.99</v>
          </cell>
          <cell r="AJ125">
            <v>-1581454.3812499999</v>
          </cell>
        </row>
        <row r="126">
          <cell r="Q126">
            <v>0</v>
          </cell>
          <cell r="R126">
            <v>0</v>
          </cell>
          <cell r="S126">
            <v>0</v>
          </cell>
          <cell r="T126">
            <v>0</v>
          </cell>
          <cell r="AG126">
            <v>145833.33333333334</v>
          </cell>
          <cell r="AH126">
            <v>145833.33333333334</v>
          </cell>
          <cell r="AI126">
            <v>145833.33333333334</v>
          </cell>
          <cell r="AJ126">
            <v>145833.33333333334</v>
          </cell>
        </row>
        <row r="127">
          <cell r="Q127">
            <v>41862.910000000003</v>
          </cell>
          <cell r="R127">
            <v>41781.480000000003</v>
          </cell>
          <cell r="S127">
            <v>41699.58</v>
          </cell>
          <cell r="T127">
            <v>41617.199999999997</v>
          </cell>
          <cell r="AG127">
            <v>8739.6104166666664</v>
          </cell>
          <cell r="AH127">
            <v>12224.793333333333</v>
          </cell>
          <cell r="AI127">
            <v>15703.170833333335</v>
          </cell>
          <cell r="AJ127">
            <v>19174.703333333335</v>
          </cell>
        </row>
        <row r="128">
          <cell r="Q128">
            <v>0</v>
          </cell>
          <cell r="R128">
            <v>0</v>
          </cell>
          <cell r="S128">
            <v>0</v>
          </cell>
          <cell r="T128">
            <v>0</v>
          </cell>
          <cell r="AG128">
            <v>0</v>
          </cell>
          <cell r="AH128">
            <v>0</v>
          </cell>
          <cell r="AI128">
            <v>0</v>
          </cell>
          <cell r="AJ128">
            <v>0</v>
          </cell>
        </row>
        <row r="129">
          <cell r="Q129">
            <v>1234200789.6900001</v>
          </cell>
          <cell r="R129">
            <v>1234200789.6900001</v>
          </cell>
          <cell r="S129">
            <v>1234200789.6900001</v>
          </cell>
          <cell r="T129">
            <v>0</v>
          </cell>
          <cell r="AG129">
            <v>1234237589.2425003</v>
          </cell>
          <cell r="AH129">
            <v>1234222867.8025002</v>
          </cell>
          <cell r="AI129">
            <v>1234208142.146667</v>
          </cell>
          <cell r="AJ129">
            <v>1182775747.6195836</v>
          </cell>
        </row>
        <row r="130">
          <cell r="Q130">
            <v>-18082718.420000002</v>
          </cell>
          <cell r="R130">
            <v>-18076005.800000001</v>
          </cell>
          <cell r="S130">
            <v>-18076005.800000001</v>
          </cell>
          <cell r="T130">
            <v>-94233.95</v>
          </cell>
          <cell r="AG130">
            <v>-18124051.317083333</v>
          </cell>
          <cell r="AH130">
            <v>-18078611.830833334</v>
          </cell>
          <cell r="AI130">
            <v>-18080961.762083337</v>
          </cell>
          <cell r="AJ130">
            <v>-17333144.797916669</v>
          </cell>
        </row>
        <row r="131">
          <cell r="Q131">
            <v>-90774.61</v>
          </cell>
          <cell r="R131">
            <v>-85998.17</v>
          </cell>
          <cell r="S131">
            <v>-85998.17</v>
          </cell>
          <cell r="T131">
            <v>-38267.620000000003</v>
          </cell>
          <cell r="AG131">
            <v>-106146.49708333334</v>
          </cell>
          <cell r="AH131">
            <v>-103449.06958333334</v>
          </cell>
          <cell r="AI131">
            <v>-101160.79000000002</v>
          </cell>
          <cell r="AJ131">
            <v>-97491.903749999998</v>
          </cell>
        </row>
        <row r="132">
          <cell r="Q132">
            <v>0</v>
          </cell>
          <cell r="R132">
            <v>0</v>
          </cell>
          <cell r="S132">
            <v>0</v>
          </cell>
          <cell r="T132">
            <v>0</v>
          </cell>
          <cell r="AG132">
            <v>0</v>
          </cell>
          <cell r="AH132">
            <v>0</v>
          </cell>
          <cell r="AI132">
            <v>0</v>
          </cell>
          <cell r="AJ132">
            <v>0</v>
          </cell>
        </row>
        <row r="133">
          <cell r="Q133">
            <v>0</v>
          </cell>
          <cell r="R133">
            <v>0</v>
          </cell>
          <cell r="S133">
            <v>0</v>
          </cell>
          <cell r="T133">
            <v>0</v>
          </cell>
          <cell r="AG133">
            <v>0</v>
          </cell>
          <cell r="AH133">
            <v>0</v>
          </cell>
          <cell r="AI133">
            <v>0</v>
          </cell>
          <cell r="AJ133">
            <v>0</v>
          </cell>
        </row>
        <row r="134">
          <cell r="Q134">
            <v>0</v>
          </cell>
          <cell r="R134">
            <v>0</v>
          </cell>
          <cell r="S134">
            <v>0</v>
          </cell>
          <cell r="T134">
            <v>0</v>
          </cell>
          <cell r="AG134">
            <v>0</v>
          </cell>
          <cell r="AH134">
            <v>0</v>
          </cell>
          <cell r="AI134">
            <v>0</v>
          </cell>
          <cell r="AJ134">
            <v>0</v>
          </cell>
        </row>
        <row r="135">
          <cell r="Q135">
            <v>0</v>
          </cell>
          <cell r="R135">
            <v>0</v>
          </cell>
          <cell r="S135">
            <v>0</v>
          </cell>
          <cell r="T135">
            <v>0</v>
          </cell>
          <cell r="AG135">
            <v>0</v>
          </cell>
          <cell r="AH135">
            <v>0</v>
          </cell>
          <cell r="AI135">
            <v>0</v>
          </cell>
          <cell r="AJ135">
            <v>0</v>
          </cell>
        </row>
        <row r="136">
          <cell r="Q136">
            <v>0</v>
          </cell>
          <cell r="R136">
            <v>0</v>
          </cell>
          <cell r="S136">
            <v>0</v>
          </cell>
          <cell r="T136">
            <v>0</v>
          </cell>
          <cell r="AG136">
            <v>0</v>
          </cell>
          <cell r="AH136">
            <v>0</v>
          </cell>
          <cell r="AI136">
            <v>0</v>
          </cell>
          <cell r="AJ136">
            <v>0</v>
          </cell>
        </row>
        <row r="137">
          <cell r="Q137">
            <v>0</v>
          </cell>
          <cell r="R137">
            <v>0</v>
          </cell>
          <cell r="S137">
            <v>0</v>
          </cell>
          <cell r="T137">
            <v>0</v>
          </cell>
          <cell r="AG137">
            <v>0</v>
          </cell>
          <cell r="AH137">
            <v>0</v>
          </cell>
          <cell r="AI137">
            <v>0</v>
          </cell>
          <cell r="AJ137">
            <v>0</v>
          </cell>
        </row>
        <row r="138">
          <cell r="Q138">
            <v>0</v>
          </cell>
          <cell r="R138">
            <v>0</v>
          </cell>
          <cell r="S138">
            <v>0</v>
          </cell>
          <cell r="T138">
            <v>0</v>
          </cell>
          <cell r="AG138">
            <v>0</v>
          </cell>
          <cell r="AH138">
            <v>0</v>
          </cell>
          <cell r="AI138">
            <v>0</v>
          </cell>
          <cell r="AJ138">
            <v>0</v>
          </cell>
        </row>
        <row r="139">
          <cell r="Q139">
            <v>428.61</v>
          </cell>
          <cell r="R139">
            <v>428.61</v>
          </cell>
          <cell r="S139">
            <v>428.61</v>
          </cell>
          <cell r="T139">
            <v>428.61</v>
          </cell>
          <cell r="AG139">
            <v>-1261.3045833333329</v>
          </cell>
          <cell r="AH139">
            <v>-141.1354166666666</v>
          </cell>
          <cell r="AI139">
            <v>423.77958333333328</v>
          </cell>
          <cell r="AJ139">
            <v>428.60999999999996</v>
          </cell>
        </row>
        <row r="140">
          <cell r="Q140">
            <v>-25163.57</v>
          </cell>
          <cell r="R140">
            <v>-25163.57</v>
          </cell>
          <cell r="S140">
            <v>-25163.57</v>
          </cell>
          <cell r="T140">
            <v>-25163.57</v>
          </cell>
          <cell r="AG140">
            <v>-25163.570000000003</v>
          </cell>
          <cell r="AH140">
            <v>-25163.570000000003</v>
          </cell>
          <cell r="AI140">
            <v>-25163.570000000003</v>
          </cell>
          <cell r="AJ140">
            <v>-25163.570000000003</v>
          </cell>
        </row>
        <row r="141">
          <cell r="Q141">
            <v>0</v>
          </cell>
          <cell r="R141">
            <v>0</v>
          </cell>
          <cell r="S141">
            <v>0</v>
          </cell>
          <cell r="T141">
            <v>0</v>
          </cell>
          <cell r="AG141">
            <v>0</v>
          </cell>
          <cell r="AH141">
            <v>0</v>
          </cell>
          <cell r="AI141">
            <v>0</v>
          </cell>
          <cell r="AJ141">
            <v>0</v>
          </cell>
        </row>
        <row r="142">
          <cell r="Q142">
            <v>0</v>
          </cell>
          <cell r="R142">
            <v>0</v>
          </cell>
          <cell r="S142">
            <v>0</v>
          </cell>
          <cell r="T142">
            <v>0</v>
          </cell>
          <cell r="AG142">
            <v>0</v>
          </cell>
          <cell r="AH142">
            <v>0</v>
          </cell>
          <cell r="AI142">
            <v>0</v>
          </cell>
          <cell r="AJ142">
            <v>0</v>
          </cell>
        </row>
        <row r="143">
          <cell r="Q143">
            <v>-1226371867.3900001</v>
          </cell>
          <cell r="R143">
            <v>-1226371867.3900001</v>
          </cell>
          <cell r="S143">
            <v>-1226371867.3900001</v>
          </cell>
          <cell r="T143">
            <v>0</v>
          </cell>
          <cell r="AG143">
            <v>-1226371867.3899999</v>
          </cell>
          <cell r="AH143">
            <v>-1226371867.3899999</v>
          </cell>
          <cell r="AI143">
            <v>-1226371867.3899999</v>
          </cell>
          <cell r="AJ143">
            <v>-1175273039.5820832</v>
          </cell>
        </row>
        <row r="144">
          <cell r="Q144">
            <v>0</v>
          </cell>
          <cell r="R144">
            <v>0</v>
          </cell>
          <cell r="S144">
            <v>0</v>
          </cell>
          <cell r="T144">
            <v>0</v>
          </cell>
          <cell r="AG144">
            <v>0</v>
          </cell>
          <cell r="AH144">
            <v>0</v>
          </cell>
          <cell r="AI144">
            <v>0</v>
          </cell>
          <cell r="AJ144">
            <v>0</v>
          </cell>
        </row>
        <row r="145">
          <cell r="Q145">
            <v>-8424.89</v>
          </cell>
          <cell r="R145">
            <v>-6338.34</v>
          </cell>
          <cell r="S145">
            <v>-6338.34</v>
          </cell>
          <cell r="T145">
            <v>-3496.36</v>
          </cell>
          <cell r="AG145">
            <v>-8647.8016666666663</v>
          </cell>
          <cell r="AH145">
            <v>-8397.8470833333322</v>
          </cell>
          <cell r="AI145">
            <v>-8154.828333333332</v>
          </cell>
          <cell r="AJ145">
            <v>-7871.776249999999</v>
          </cell>
        </row>
        <row r="146">
          <cell r="Q146">
            <v>0</v>
          </cell>
          <cell r="R146">
            <v>0</v>
          </cell>
          <cell r="S146">
            <v>0</v>
          </cell>
          <cell r="T146">
            <v>0</v>
          </cell>
          <cell r="AG146">
            <v>0</v>
          </cell>
          <cell r="AH146">
            <v>0</v>
          </cell>
          <cell r="AI146">
            <v>0</v>
          </cell>
          <cell r="AJ146">
            <v>0</v>
          </cell>
        </row>
        <row r="147">
          <cell r="Q147">
            <v>0</v>
          </cell>
          <cell r="R147">
            <v>0</v>
          </cell>
          <cell r="S147">
            <v>0</v>
          </cell>
          <cell r="T147">
            <v>0</v>
          </cell>
          <cell r="AG147">
            <v>0</v>
          </cell>
          <cell r="AH147">
            <v>0</v>
          </cell>
          <cell r="AI147">
            <v>0</v>
          </cell>
          <cell r="AJ147">
            <v>0</v>
          </cell>
        </row>
        <row r="148">
          <cell r="Q148">
            <v>0</v>
          </cell>
          <cell r="R148">
            <v>0</v>
          </cell>
          <cell r="S148">
            <v>0</v>
          </cell>
          <cell r="T148">
            <v>0</v>
          </cell>
          <cell r="AG148">
            <v>0</v>
          </cell>
          <cell r="AH148">
            <v>0</v>
          </cell>
          <cell r="AI148">
            <v>0</v>
          </cell>
          <cell r="AJ148">
            <v>0</v>
          </cell>
        </row>
        <row r="149">
          <cell r="Q149">
            <v>0</v>
          </cell>
          <cell r="R149">
            <v>0</v>
          </cell>
          <cell r="S149">
            <v>0</v>
          </cell>
          <cell r="T149">
            <v>0</v>
          </cell>
          <cell r="AG149">
            <v>0</v>
          </cell>
          <cell r="AH149">
            <v>0</v>
          </cell>
          <cell r="AI149">
            <v>0</v>
          </cell>
          <cell r="AJ149">
            <v>0</v>
          </cell>
        </row>
        <row r="150">
          <cell r="Q150">
            <v>0</v>
          </cell>
          <cell r="R150">
            <v>0</v>
          </cell>
          <cell r="S150">
            <v>0</v>
          </cell>
          <cell r="T150">
            <v>0</v>
          </cell>
          <cell r="AG150">
            <v>0</v>
          </cell>
          <cell r="AH150">
            <v>0</v>
          </cell>
          <cell r="AI150">
            <v>0</v>
          </cell>
          <cell r="AJ150">
            <v>0</v>
          </cell>
        </row>
        <row r="151">
          <cell r="Q151">
            <v>0</v>
          </cell>
          <cell r="R151">
            <v>0</v>
          </cell>
          <cell r="S151">
            <v>0</v>
          </cell>
          <cell r="T151">
            <v>0</v>
          </cell>
          <cell r="AG151">
            <v>16.125</v>
          </cell>
          <cell r="AH151">
            <v>16.125</v>
          </cell>
          <cell r="AI151">
            <v>13.4375</v>
          </cell>
          <cell r="AJ151">
            <v>8.0625</v>
          </cell>
        </row>
        <row r="152">
          <cell r="Q152">
            <v>4448.38</v>
          </cell>
          <cell r="R152">
            <v>12262.8</v>
          </cell>
          <cell r="S152">
            <v>12263.8</v>
          </cell>
          <cell r="T152">
            <v>17494.78</v>
          </cell>
          <cell r="AG152">
            <v>17074.78875</v>
          </cell>
          <cell r="AH152">
            <v>16941.189999999999</v>
          </cell>
          <cell r="AI152">
            <v>17837.505000000001</v>
          </cell>
          <cell r="AJ152">
            <v>19071.239166666666</v>
          </cell>
        </row>
        <row r="153">
          <cell r="Q153">
            <v>0</v>
          </cell>
          <cell r="R153">
            <v>0</v>
          </cell>
          <cell r="S153">
            <v>0</v>
          </cell>
          <cell r="T153">
            <v>0</v>
          </cell>
          <cell r="AG153">
            <v>0</v>
          </cell>
          <cell r="AH153">
            <v>0</v>
          </cell>
          <cell r="AI153">
            <v>0</v>
          </cell>
          <cell r="AJ153">
            <v>0</v>
          </cell>
        </row>
        <row r="154">
          <cell r="Q154">
            <v>1649926.64</v>
          </cell>
          <cell r="R154">
            <v>1721704.89</v>
          </cell>
          <cell r="S154">
            <v>1777023.99</v>
          </cell>
          <cell r="T154">
            <v>1851503.89</v>
          </cell>
          <cell r="AG154">
            <v>1061816.1187500001</v>
          </cell>
          <cell r="AH154">
            <v>1166736.5487500003</v>
          </cell>
          <cell r="AI154">
            <v>1269126.1558333335</v>
          </cell>
          <cell r="AJ154">
            <v>1367176.5304166668</v>
          </cell>
        </row>
        <row r="155">
          <cell r="Q155">
            <v>-396322.94</v>
          </cell>
          <cell r="R155">
            <v>-404083.84</v>
          </cell>
          <cell r="S155">
            <v>-412054.14</v>
          </cell>
          <cell r="T155">
            <v>-424383.16</v>
          </cell>
          <cell r="AG155">
            <v>-337554.16541666671</v>
          </cell>
          <cell r="AH155">
            <v>-347125.35500000004</v>
          </cell>
          <cell r="AI155">
            <v>-356383.28750000003</v>
          </cell>
          <cell r="AJ155">
            <v>-365663.76</v>
          </cell>
        </row>
        <row r="156">
          <cell r="Q156">
            <v>-205809.09</v>
          </cell>
          <cell r="R156">
            <v>-71490.98</v>
          </cell>
          <cell r="S156">
            <v>-60576.71</v>
          </cell>
          <cell r="T156">
            <v>-57462.36</v>
          </cell>
          <cell r="AG156">
            <v>-355523.27750000003</v>
          </cell>
          <cell r="AH156">
            <v>-310477.38416666666</v>
          </cell>
          <cell r="AI156">
            <v>-245090.6958333333</v>
          </cell>
          <cell r="AJ156">
            <v>-199769.0395833333</v>
          </cell>
        </row>
        <row r="157">
          <cell r="Q157">
            <v>0</v>
          </cell>
          <cell r="R157">
            <v>0</v>
          </cell>
          <cell r="S157">
            <v>0</v>
          </cell>
          <cell r="T157">
            <v>0</v>
          </cell>
          <cell r="AG157">
            <v>0</v>
          </cell>
          <cell r="AH157">
            <v>0</v>
          </cell>
          <cell r="AI157">
            <v>0</v>
          </cell>
          <cell r="AJ157">
            <v>0</v>
          </cell>
        </row>
        <row r="158">
          <cell r="Q158">
            <v>0</v>
          </cell>
          <cell r="R158">
            <v>0</v>
          </cell>
          <cell r="S158">
            <v>0</v>
          </cell>
          <cell r="T158">
            <v>0</v>
          </cell>
          <cell r="AG158">
            <v>0</v>
          </cell>
          <cell r="AH158">
            <v>0</v>
          </cell>
          <cell r="AI158">
            <v>0</v>
          </cell>
          <cell r="AJ158">
            <v>0</v>
          </cell>
        </row>
        <row r="159">
          <cell r="Q159">
            <v>10095990.51</v>
          </cell>
          <cell r="R159">
            <v>10095990.51</v>
          </cell>
          <cell r="S159">
            <v>10095990.51</v>
          </cell>
          <cell r="T159">
            <v>0</v>
          </cell>
          <cell r="AG159">
            <v>10498553.943333335</v>
          </cell>
          <cell r="AH159">
            <v>9970680.8687500004</v>
          </cell>
          <cell r="AI159">
            <v>10188907.415833334</v>
          </cell>
          <cell r="AJ159">
            <v>9530043.5391666666</v>
          </cell>
        </row>
        <row r="160">
          <cell r="Q160">
            <v>0</v>
          </cell>
          <cell r="R160">
            <v>0</v>
          </cell>
          <cell r="S160">
            <v>0</v>
          </cell>
          <cell r="T160">
            <v>0</v>
          </cell>
          <cell r="AG160">
            <v>52993.567500000005</v>
          </cell>
          <cell r="AH160">
            <v>15165.620416666667</v>
          </cell>
          <cell r="AI160">
            <v>1843.0200000000002</v>
          </cell>
          <cell r="AJ160">
            <v>0</v>
          </cell>
        </row>
        <row r="161">
          <cell r="Q161">
            <v>0</v>
          </cell>
          <cell r="R161">
            <v>0</v>
          </cell>
          <cell r="S161">
            <v>0</v>
          </cell>
          <cell r="T161">
            <v>0</v>
          </cell>
          <cell r="AG161">
            <v>-1192.2820833333333</v>
          </cell>
          <cell r="AH161">
            <v>-781.10333333333335</v>
          </cell>
          <cell r="AI161">
            <v>-296.18708333333331</v>
          </cell>
          <cell r="AJ161">
            <v>0</v>
          </cell>
        </row>
        <row r="162">
          <cell r="Q162">
            <v>0</v>
          </cell>
          <cell r="R162">
            <v>0</v>
          </cell>
          <cell r="S162">
            <v>0</v>
          </cell>
          <cell r="T162">
            <v>0</v>
          </cell>
          <cell r="AG162">
            <v>7545.7304166666681</v>
          </cell>
          <cell r="AH162">
            <v>3772.06</v>
          </cell>
          <cell r="AI162">
            <v>-1.6104166666666666</v>
          </cell>
          <cell r="AJ162">
            <v>0</v>
          </cell>
        </row>
        <row r="163">
          <cell r="Q163">
            <v>0</v>
          </cell>
          <cell r="R163">
            <v>0</v>
          </cell>
          <cell r="S163">
            <v>0</v>
          </cell>
          <cell r="T163">
            <v>0</v>
          </cell>
          <cell r="AG163">
            <v>-9665.3704166666666</v>
          </cell>
          <cell r="AH163">
            <v>-4792.3145833333338</v>
          </cell>
          <cell r="AI163">
            <v>19.571249999999999</v>
          </cell>
          <cell r="AJ163">
            <v>0</v>
          </cell>
        </row>
        <row r="164">
          <cell r="Q164">
            <v>-6308.88</v>
          </cell>
          <cell r="R164">
            <v>-6308.88</v>
          </cell>
          <cell r="S164">
            <v>-4561.8900000000003</v>
          </cell>
          <cell r="T164">
            <v>0</v>
          </cell>
          <cell r="AG164">
            <v>-4889.5179166666667</v>
          </cell>
          <cell r="AH164">
            <v>-5770.3558333333322</v>
          </cell>
          <cell r="AI164">
            <v>-6583.8849999999993</v>
          </cell>
          <cell r="AJ164">
            <v>-5881.2691666666651</v>
          </cell>
        </row>
        <row r="165">
          <cell r="Q165">
            <v>2543964.79</v>
          </cell>
          <cell r="R165">
            <v>0</v>
          </cell>
          <cell r="S165">
            <v>788430.02</v>
          </cell>
          <cell r="T165">
            <v>1436015.17</v>
          </cell>
          <cell r="AG165">
            <v>219380.88041666665</v>
          </cell>
          <cell r="AH165">
            <v>325379.41333333333</v>
          </cell>
          <cell r="AI165">
            <v>358230.66416666663</v>
          </cell>
          <cell r="AJ165">
            <v>450915.88041666668</v>
          </cell>
        </row>
        <row r="166">
          <cell r="Q166">
            <v>167167.14000000001</v>
          </cell>
          <cell r="R166">
            <v>372.45</v>
          </cell>
          <cell r="S166">
            <v>372.75</v>
          </cell>
          <cell r="T166">
            <v>373.06</v>
          </cell>
          <cell r="AG166">
            <v>14023725.663333332</v>
          </cell>
          <cell r="AH166">
            <v>12270666.859999999</v>
          </cell>
          <cell r="AI166">
            <v>10426655.901249999</v>
          </cell>
          <cell r="AJ166">
            <v>8777880.4366666656</v>
          </cell>
        </row>
        <row r="167">
          <cell r="Q167">
            <v>-5.0999999999999996</v>
          </cell>
          <cell r="R167">
            <v>-5.0999999999999996</v>
          </cell>
          <cell r="S167">
            <v>-5.0999999999999996</v>
          </cell>
          <cell r="T167">
            <v>-5.0999999999999996</v>
          </cell>
          <cell r="AG167">
            <v>1572.8041666666661</v>
          </cell>
          <cell r="AH167">
            <v>-1546.7083333333328</v>
          </cell>
          <cell r="AI167">
            <v>-1330.9675000000002</v>
          </cell>
          <cell r="AJ167">
            <v>-742.27458333333345</v>
          </cell>
        </row>
        <row r="168">
          <cell r="Q168">
            <v>6767941.8799999999</v>
          </cell>
          <cell r="R168">
            <v>5952280.5099999998</v>
          </cell>
          <cell r="S168">
            <v>8116127.46</v>
          </cell>
          <cell r="T168">
            <v>2863763.47</v>
          </cell>
          <cell r="AG168">
            <v>23785947.33583333</v>
          </cell>
          <cell r="AH168">
            <v>24208946.216249999</v>
          </cell>
          <cell r="AI168">
            <v>23413246.569999997</v>
          </cell>
          <cell r="AJ168">
            <v>21068787.36375</v>
          </cell>
        </row>
        <row r="169">
          <cell r="Q169">
            <v>0</v>
          </cell>
          <cell r="R169">
            <v>0</v>
          </cell>
          <cell r="S169">
            <v>-28038.53</v>
          </cell>
          <cell r="T169">
            <v>0</v>
          </cell>
          <cell r="AG169">
            <v>-7756.5225</v>
          </cell>
          <cell r="AH169">
            <v>-7756.5225</v>
          </cell>
          <cell r="AI169">
            <v>-5046.5333333333338</v>
          </cell>
          <cell r="AJ169">
            <v>-2336.5441666666666</v>
          </cell>
        </row>
        <row r="170">
          <cell r="Q170">
            <v>6035469.8899999997</v>
          </cell>
          <cell r="R170">
            <v>7376564.9100000001</v>
          </cell>
          <cell r="S170">
            <v>5482028.7699999996</v>
          </cell>
          <cell r="T170">
            <v>20539548.379999999</v>
          </cell>
          <cell r="AG170">
            <v>21787935.764583331</v>
          </cell>
          <cell r="AH170">
            <v>19229635.183749996</v>
          </cell>
          <cell r="AI170">
            <v>13939660.131666666</v>
          </cell>
          <cell r="AJ170">
            <v>11865895.225416666</v>
          </cell>
        </row>
        <row r="171">
          <cell r="Q171">
            <v>444969.27</v>
          </cell>
          <cell r="R171">
            <v>-5536455.0199999996</v>
          </cell>
          <cell r="S171">
            <v>255110.68</v>
          </cell>
          <cell r="T171">
            <v>-10612849.49</v>
          </cell>
          <cell r="AG171">
            <v>313636.16208333336</v>
          </cell>
          <cell r="AH171">
            <v>-86000.05875000004</v>
          </cell>
          <cell r="AI171">
            <v>-493957.7104166667</v>
          </cell>
          <cell r="AJ171">
            <v>-941532.29291666672</v>
          </cell>
        </row>
        <row r="172">
          <cell r="Q172">
            <v>4435.47</v>
          </cell>
          <cell r="R172">
            <v>554.75</v>
          </cell>
          <cell r="S172">
            <v>676.71</v>
          </cell>
          <cell r="T172">
            <v>1049.8</v>
          </cell>
          <cell r="AG172">
            <v>466.87208333333348</v>
          </cell>
          <cell r="AH172">
            <v>674.79791666666677</v>
          </cell>
          <cell r="AI172">
            <v>1167.57375</v>
          </cell>
          <cell r="AJ172">
            <v>1568.2558333333334</v>
          </cell>
        </row>
        <row r="173">
          <cell r="Q173">
            <v>-1089.29</v>
          </cell>
          <cell r="R173">
            <v>4.1100000000000003</v>
          </cell>
          <cell r="S173">
            <v>0</v>
          </cell>
          <cell r="T173">
            <v>-4.5</v>
          </cell>
          <cell r="AG173">
            <v>153.57125000000005</v>
          </cell>
          <cell r="AH173">
            <v>202.28166666666678</v>
          </cell>
          <cell r="AI173">
            <v>278.40916666666675</v>
          </cell>
          <cell r="AJ173">
            <v>258.16833333333341</v>
          </cell>
        </row>
        <row r="174">
          <cell r="Q174">
            <v>-228554.63</v>
          </cell>
          <cell r="R174">
            <v>-10</v>
          </cell>
          <cell r="S174">
            <v>-533174.78</v>
          </cell>
          <cell r="T174">
            <v>0</v>
          </cell>
          <cell r="AG174">
            <v>-16412.782916666667</v>
          </cell>
          <cell r="AH174">
            <v>-30712.464583333334</v>
          </cell>
          <cell r="AI174">
            <v>-49503.682500000003</v>
          </cell>
          <cell r="AJ174">
            <v>-63534.33666666667</v>
          </cell>
        </row>
        <row r="175">
          <cell r="Q175">
            <v>38984.5</v>
          </cell>
          <cell r="R175">
            <v>31886.07</v>
          </cell>
          <cell r="S175">
            <v>-61370.46</v>
          </cell>
          <cell r="T175">
            <v>34052.239999999998</v>
          </cell>
          <cell r="AG175">
            <v>35333.852500000001</v>
          </cell>
          <cell r="AH175">
            <v>38610.233749999999</v>
          </cell>
          <cell r="AI175">
            <v>36129.466250000005</v>
          </cell>
          <cell r="AJ175">
            <v>34313.282916666671</v>
          </cell>
        </row>
        <row r="176">
          <cell r="Q176">
            <v>-113206.91</v>
          </cell>
          <cell r="R176">
            <v>-516714.16</v>
          </cell>
          <cell r="S176">
            <v>-664749.5</v>
          </cell>
          <cell r="T176">
            <v>-176420.64</v>
          </cell>
          <cell r="AG176">
            <v>-220615.16208333336</v>
          </cell>
          <cell r="AH176">
            <v>-226332.68083333338</v>
          </cell>
          <cell r="AI176">
            <v>-233242.56625</v>
          </cell>
          <cell r="AJ176">
            <v>-236528.59958333333</v>
          </cell>
        </row>
        <row r="177">
          <cell r="Q177">
            <v>-189218</v>
          </cell>
          <cell r="R177">
            <v>-120835.04</v>
          </cell>
          <cell r="S177">
            <v>-117071.12</v>
          </cell>
          <cell r="T177">
            <v>-115340.72</v>
          </cell>
          <cell r="AG177">
            <v>-234779.88583333333</v>
          </cell>
          <cell r="AH177">
            <v>-247698.76249999998</v>
          </cell>
          <cell r="AI177">
            <v>-272508.0479166666</v>
          </cell>
          <cell r="AJ177">
            <v>-286275.64208333334</v>
          </cell>
        </row>
        <row r="178">
          <cell r="Q178">
            <v>-5094438.2699999996</v>
          </cell>
          <cell r="R178">
            <v>-9236157.1999999993</v>
          </cell>
          <cell r="S178">
            <v>-11682858.880000001</v>
          </cell>
          <cell r="T178">
            <v>-10465196.800000001</v>
          </cell>
          <cell r="AG178">
            <v>-19982277.413750004</v>
          </cell>
          <cell r="AH178">
            <v>-17617073.48958334</v>
          </cell>
          <cell r="AI178">
            <v>-12567564.042916665</v>
          </cell>
          <cell r="AJ178">
            <v>-10203656.956249999</v>
          </cell>
        </row>
        <row r="179">
          <cell r="Q179">
            <v>-313977.88</v>
          </cell>
          <cell r="R179">
            <v>-565297.66</v>
          </cell>
          <cell r="S179">
            <v>-282098.98</v>
          </cell>
          <cell r="T179">
            <v>-399651.62</v>
          </cell>
          <cell r="AG179">
            <v>-67407.323333333348</v>
          </cell>
          <cell r="AH179">
            <v>-104043.80416666668</v>
          </cell>
          <cell r="AI179">
            <v>-139351.9975</v>
          </cell>
          <cell r="AJ179">
            <v>-167758.27249999999</v>
          </cell>
        </row>
        <row r="180">
          <cell r="AG180">
            <v>0</v>
          </cell>
          <cell r="AH180">
            <v>0</v>
          </cell>
          <cell r="AI180">
            <v>0</v>
          </cell>
          <cell r="AJ180">
            <v>0</v>
          </cell>
        </row>
        <row r="181">
          <cell r="Q181">
            <v>-102138.3</v>
          </cell>
          <cell r="R181">
            <v>-102138.3</v>
          </cell>
          <cell r="S181">
            <v>-102138.3</v>
          </cell>
          <cell r="T181">
            <v>-90906.61</v>
          </cell>
          <cell r="AG181">
            <v>-102332.89541666668</v>
          </cell>
          <cell r="AH181">
            <v>-102278.57458333333</v>
          </cell>
          <cell r="AI181">
            <v>-102224.25375000002</v>
          </cell>
          <cell r="AJ181">
            <v>-101725.43166666669</v>
          </cell>
        </row>
        <row r="182">
          <cell r="Q182">
            <v>0</v>
          </cell>
          <cell r="R182">
            <v>0</v>
          </cell>
          <cell r="S182">
            <v>0</v>
          </cell>
          <cell r="T182">
            <v>0</v>
          </cell>
          <cell r="AG182">
            <v>0</v>
          </cell>
          <cell r="AH182">
            <v>0</v>
          </cell>
          <cell r="AI182">
            <v>0</v>
          </cell>
          <cell r="AJ182">
            <v>0</v>
          </cell>
        </row>
        <row r="183">
          <cell r="Q183">
            <v>0</v>
          </cell>
          <cell r="R183">
            <v>0</v>
          </cell>
          <cell r="S183">
            <v>0</v>
          </cell>
          <cell r="T183">
            <v>0</v>
          </cell>
          <cell r="AG183">
            <v>0</v>
          </cell>
          <cell r="AH183">
            <v>0</v>
          </cell>
          <cell r="AI183">
            <v>0</v>
          </cell>
          <cell r="AJ183">
            <v>0</v>
          </cell>
        </row>
        <row r="184">
          <cell r="Q184">
            <v>-46459.199999999997</v>
          </cell>
          <cell r="R184">
            <v>-166</v>
          </cell>
          <cell r="S184">
            <v>-166</v>
          </cell>
          <cell r="T184">
            <v>-67</v>
          </cell>
          <cell r="AG184">
            <v>-260218.25625000001</v>
          </cell>
          <cell r="AH184">
            <v>-118326.42041666668</v>
          </cell>
          <cell r="AI184">
            <v>-71032.685000000012</v>
          </cell>
          <cell r="AJ184">
            <v>-55602.875416666655</v>
          </cell>
        </row>
        <row r="185">
          <cell r="Q185">
            <v>174872.98</v>
          </cell>
          <cell r="R185">
            <v>170786.29</v>
          </cell>
          <cell r="S185">
            <v>120611.32</v>
          </cell>
          <cell r="T185">
            <v>217415.47</v>
          </cell>
          <cell r="AG185">
            <v>277723.92708333331</v>
          </cell>
          <cell r="AH185">
            <v>266512.06</v>
          </cell>
          <cell r="AI185">
            <v>254115.31458333333</v>
          </cell>
          <cell r="AJ185">
            <v>238857.85708333334</v>
          </cell>
        </row>
        <row r="186">
          <cell r="Q186">
            <v>0</v>
          </cell>
          <cell r="R186">
            <v>0</v>
          </cell>
          <cell r="S186">
            <v>0</v>
          </cell>
          <cell r="T186">
            <v>0</v>
          </cell>
          <cell r="AG186">
            <v>0</v>
          </cell>
          <cell r="AH186">
            <v>0</v>
          </cell>
          <cell r="AI186">
            <v>0</v>
          </cell>
          <cell r="AJ186">
            <v>0</v>
          </cell>
        </row>
        <row r="187">
          <cell r="Q187">
            <v>41580</v>
          </cell>
          <cell r="R187">
            <v>41580</v>
          </cell>
          <cell r="S187">
            <v>41580</v>
          </cell>
          <cell r="T187">
            <v>41580</v>
          </cell>
          <cell r="AG187">
            <v>41580</v>
          </cell>
          <cell r="AH187">
            <v>41580</v>
          </cell>
          <cell r="AI187">
            <v>41580</v>
          </cell>
          <cell r="AJ187">
            <v>41580</v>
          </cell>
        </row>
        <row r="188">
          <cell r="AG188">
            <v>0</v>
          </cell>
          <cell r="AH188">
            <v>0</v>
          </cell>
          <cell r="AI188">
            <v>0</v>
          </cell>
          <cell r="AJ188">
            <v>0</v>
          </cell>
        </row>
        <row r="189">
          <cell r="Q189">
            <v>24017.54</v>
          </cell>
          <cell r="R189">
            <v>24017.54</v>
          </cell>
          <cell r="S189">
            <v>24017.54</v>
          </cell>
          <cell r="T189">
            <v>24017.54</v>
          </cell>
          <cell r="AG189">
            <v>16100.873333333338</v>
          </cell>
          <cell r="AH189">
            <v>16934.206666666672</v>
          </cell>
          <cell r="AI189">
            <v>17767.540000000005</v>
          </cell>
          <cell r="AJ189">
            <v>18600.87333333334</v>
          </cell>
        </row>
        <row r="190">
          <cell r="Q190">
            <v>1015222.4</v>
          </cell>
          <cell r="R190">
            <v>2678800.59</v>
          </cell>
          <cell r="S190">
            <v>2678800.59</v>
          </cell>
          <cell r="T190">
            <v>2684968.82</v>
          </cell>
          <cell r="AG190">
            <v>308482.58833333338</v>
          </cell>
          <cell r="AH190">
            <v>449053.56624999997</v>
          </cell>
          <cell r="AI190">
            <v>658940.30208333337</v>
          </cell>
          <cell r="AJ190">
            <v>869021.8783333333</v>
          </cell>
        </row>
        <row r="191">
          <cell r="Q191">
            <v>0</v>
          </cell>
          <cell r="R191">
            <v>0</v>
          </cell>
          <cell r="S191">
            <v>0</v>
          </cell>
          <cell r="T191">
            <v>0</v>
          </cell>
          <cell r="AG191">
            <v>0</v>
          </cell>
          <cell r="AH191">
            <v>0</v>
          </cell>
          <cell r="AI191">
            <v>0</v>
          </cell>
          <cell r="AJ191">
            <v>0</v>
          </cell>
        </row>
        <row r="192">
          <cell r="Q192">
            <v>119998.49</v>
          </cell>
          <cell r="R192">
            <v>117499.94</v>
          </cell>
          <cell r="S192">
            <v>117899.94</v>
          </cell>
          <cell r="T192">
            <v>114235</v>
          </cell>
          <cell r="AG192">
            <v>122504.74</v>
          </cell>
          <cell r="AH192">
            <v>122063.13375000002</v>
          </cell>
          <cell r="AI192">
            <v>121534.08791666669</v>
          </cell>
          <cell r="AJ192">
            <v>120889.83625000001</v>
          </cell>
        </row>
        <row r="193">
          <cell r="Q193">
            <v>0</v>
          </cell>
          <cell r="R193">
            <v>0</v>
          </cell>
          <cell r="S193">
            <v>0</v>
          </cell>
          <cell r="T193">
            <v>0</v>
          </cell>
          <cell r="AG193">
            <v>0</v>
          </cell>
          <cell r="AH193">
            <v>0</v>
          </cell>
          <cell r="AI193">
            <v>0</v>
          </cell>
          <cell r="AJ193">
            <v>0</v>
          </cell>
        </row>
        <row r="194">
          <cell r="Q194">
            <v>0</v>
          </cell>
          <cell r="R194">
            <v>0</v>
          </cell>
          <cell r="S194">
            <v>0</v>
          </cell>
          <cell r="T194">
            <v>0</v>
          </cell>
          <cell r="AG194">
            <v>0</v>
          </cell>
          <cell r="AH194">
            <v>0</v>
          </cell>
          <cell r="AI194">
            <v>0</v>
          </cell>
          <cell r="AJ194">
            <v>0</v>
          </cell>
        </row>
        <row r="195">
          <cell r="Q195">
            <v>0</v>
          </cell>
          <cell r="R195">
            <v>0</v>
          </cell>
          <cell r="S195">
            <v>0</v>
          </cell>
          <cell r="T195">
            <v>0</v>
          </cell>
          <cell r="AG195">
            <v>0</v>
          </cell>
          <cell r="AH195">
            <v>0</v>
          </cell>
          <cell r="AI195">
            <v>0</v>
          </cell>
          <cell r="AJ195">
            <v>0</v>
          </cell>
        </row>
        <row r="196">
          <cell r="Q196">
            <v>73353</v>
          </cell>
          <cell r="R196">
            <v>73353</v>
          </cell>
          <cell r="S196">
            <v>73353</v>
          </cell>
          <cell r="T196">
            <v>73353</v>
          </cell>
          <cell r="AG196">
            <v>3056.375</v>
          </cell>
          <cell r="AH196">
            <v>9169.125</v>
          </cell>
          <cell r="AI196">
            <v>15281.875</v>
          </cell>
          <cell r="AJ196">
            <v>21394.625</v>
          </cell>
        </row>
        <row r="197">
          <cell r="Q197">
            <v>812655</v>
          </cell>
          <cell r="R197">
            <v>812655</v>
          </cell>
          <cell r="S197">
            <v>812655</v>
          </cell>
          <cell r="T197">
            <v>812655</v>
          </cell>
          <cell r="AG197">
            <v>633028.20833333337</v>
          </cell>
          <cell r="AH197">
            <v>651936.29166666663</v>
          </cell>
          <cell r="AI197">
            <v>670844.375</v>
          </cell>
          <cell r="AJ197">
            <v>689752.45833333337</v>
          </cell>
        </row>
        <row r="198">
          <cell r="Q198">
            <v>4675.7299999999996</v>
          </cell>
          <cell r="R198">
            <v>4675.7299999999996</v>
          </cell>
          <cell r="S198">
            <v>4675.7299999999996</v>
          </cell>
          <cell r="T198">
            <v>0</v>
          </cell>
          <cell r="AG198">
            <v>4675.7299999999987</v>
          </cell>
          <cell r="AH198">
            <v>4675.7299999999987</v>
          </cell>
          <cell r="AI198">
            <v>4675.7299999999987</v>
          </cell>
          <cell r="AJ198">
            <v>4480.9079166666652</v>
          </cell>
        </row>
        <row r="199">
          <cell r="Q199">
            <v>717254</v>
          </cell>
          <cell r="R199">
            <v>717254</v>
          </cell>
          <cell r="S199">
            <v>717254</v>
          </cell>
          <cell r="T199">
            <v>717254</v>
          </cell>
          <cell r="AG199">
            <v>496915.75</v>
          </cell>
          <cell r="AH199">
            <v>520109.25</v>
          </cell>
          <cell r="AI199">
            <v>543302.75</v>
          </cell>
          <cell r="AJ199">
            <v>566496.25</v>
          </cell>
        </row>
        <row r="200">
          <cell r="Q200">
            <v>3991.54</v>
          </cell>
          <cell r="R200">
            <v>3991.54</v>
          </cell>
          <cell r="S200">
            <v>3991.54</v>
          </cell>
          <cell r="T200">
            <v>3969.64</v>
          </cell>
          <cell r="AG200">
            <v>4060.0358333333338</v>
          </cell>
          <cell r="AH200">
            <v>4051.8875000000007</v>
          </cell>
          <cell r="AI200">
            <v>4043.7391666666676</v>
          </cell>
          <cell r="AJ200">
            <v>4034.6783333333337</v>
          </cell>
        </row>
        <row r="201">
          <cell r="Q201">
            <v>-3261.84</v>
          </cell>
          <cell r="R201">
            <v>-3261.84</v>
          </cell>
          <cell r="S201">
            <v>-3261.84</v>
          </cell>
          <cell r="T201">
            <v>-3261.84</v>
          </cell>
          <cell r="AG201">
            <v>-3227.5341666666668</v>
          </cell>
          <cell r="AH201">
            <v>-3241.1275000000001</v>
          </cell>
          <cell r="AI201">
            <v>-3254.7208333333328</v>
          </cell>
          <cell r="AJ201">
            <v>-3261.6787500000005</v>
          </cell>
        </row>
        <row r="202">
          <cell r="Q202">
            <v>0</v>
          </cell>
          <cell r="R202">
            <v>0</v>
          </cell>
          <cell r="S202">
            <v>0</v>
          </cell>
          <cell r="T202">
            <v>0</v>
          </cell>
          <cell r="AG202">
            <v>0</v>
          </cell>
          <cell r="AH202">
            <v>0</v>
          </cell>
          <cell r="AI202">
            <v>0</v>
          </cell>
          <cell r="AJ202">
            <v>0</v>
          </cell>
        </row>
        <row r="203">
          <cell r="Q203">
            <v>0</v>
          </cell>
          <cell r="R203">
            <v>0</v>
          </cell>
          <cell r="S203">
            <v>0</v>
          </cell>
          <cell r="T203">
            <v>0</v>
          </cell>
          <cell r="AG203">
            <v>0</v>
          </cell>
          <cell r="AH203">
            <v>0</v>
          </cell>
          <cell r="AI203">
            <v>0</v>
          </cell>
          <cell r="AJ203">
            <v>0</v>
          </cell>
        </row>
        <row r="204">
          <cell r="Q204">
            <v>16286.22</v>
          </cell>
          <cell r="R204">
            <v>16286.22</v>
          </cell>
          <cell r="S204">
            <v>16286.22</v>
          </cell>
          <cell r="T204">
            <v>16286.22</v>
          </cell>
          <cell r="AG204">
            <v>13395.565416666665</v>
          </cell>
          <cell r="AH204">
            <v>15322.484583333331</v>
          </cell>
          <cell r="AI204">
            <v>16286.082083333333</v>
          </cell>
          <cell r="AJ204">
            <v>16286.22</v>
          </cell>
        </row>
        <row r="205">
          <cell r="Q205">
            <v>422047.43</v>
          </cell>
          <cell r="R205">
            <v>378292.9</v>
          </cell>
          <cell r="S205">
            <v>266993.23</v>
          </cell>
          <cell r="T205">
            <v>301730.99</v>
          </cell>
          <cell r="AG205">
            <v>443538.54458333337</v>
          </cell>
          <cell r="AH205">
            <v>427265.00416666671</v>
          </cell>
          <cell r="AI205">
            <v>406768.98708333337</v>
          </cell>
          <cell r="AJ205">
            <v>380435.31</v>
          </cell>
        </row>
        <row r="206">
          <cell r="Q206">
            <v>803.66</v>
          </cell>
          <cell r="R206">
            <v>803.66</v>
          </cell>
          <cell r="S206">
            <v>803.66</v>
          </cell>
          <cell r="T206">
            <v>803.66</v>
          </cell>
          <cell r="AG206">
            <v>803.66</v>
          </cell>
          <cell r="AH206">
            <v>803.66</v>
          </cell>
          <cell r="AI206">
            <v>803.66</v>
          </cell>
          <cell r="AJ206">
            <v>803.66</v>
          </cell>
        </row>
        <row r="207">
          <cell r="Q207">
            <v>278.86</v>
          </cell>
          <cell r="R207">
            <v>278.86</v>
          </cell>
          <cell r="S207">
            <v>268.86</v>
          </cell>
          <cell r="T207">
            <v>268.86</v>
          </cell>
          <cell r="AG207">
            <v>156.7141666666667</v>
          </cell>
          <cell r="AH207">
            <v>179.95250000000001</v>
          </cell>
          <cell r="AI207">
            <v>202.7741666666667</v>
          </cell>
          <cell r="AJ207">
            <v>225.1791666666667</v>
          </cell>
        </row>
        <row r="208">
          <cell r="Q208">
            <v>100440.25</v>
          </cell>
          <cell r="R208">
            <v>26063.03</v>
          </cell>
          <cell r="S208">
            <v>94579.57</v>
          </cell>
          <cell r="T208">
            <v>35703.410000000003</v>
          </cell>
          <cell r="AG208">
            <v>58181.324583333335</v>
          </cell>
          <cell r="AH208">
            <v>59531.022499999999</v>
          </cell>
          <cell r="AI208">
            <v>58518.623749999999</v>
          </cell>
          <cell r="AJ208">
            <v>60523.222083333334</v>
          </cell>
        </row>
        <row r="209">
          <cell r="Q209">
            <v>0</v>
          </cell>
          <cell r="R209">
            <v>0</v>
          </cell>
          <cell r="S209">
            <v>0</v>
          </cell>
          <cell r="T209">
            <v>0</v>
          </cell>
          <cell r="AG209">
            <v>44974984.604166664</v>
          </cell>
          <cell r="AH209">
            <v>44974984.604166664</v>
          </cell>
          <cell r="AI209">
            <v>41349984.604166664</v>
          </cell>
          <cell r="AJ209">
            <v>35811442.937499993</v>
          </cell>
        </row>
        <row r="210">
          <cell r="Q210">
            <v>0</v>
          </cell>
          <cell r="R210">
            <v>0</v>
          </cell>
          <cell r="S210">
            <v>0</v>
          </cell>
          <cell r="T210">
            <v>0</v>
          </cell>
          <cell r="AG210">
            <v>5991164.7625000002</v>
          </cell>
          <cell r="AH210">
            <v>5991164.7625000002</v>
          </cell>
          <cell r="AI210">
            <v>5991164.7625000002</v>
          </cell>
          <cell r="AJ210">
            <v>5866164.7625000002</v>
          </cell>
        </row>
        <row r="211">
          <cell r="Q211">
            <v>0</v>
          </cell>
          <cell r="R211">
            <v>0</v>
          </cell>
          <cell r="S211">
            <v>0</v>
          </cell>
          <cell r="T211">
            <v>0</v>
          </cell>
          <cell r="AG211">
            <v>0</v>
          </cell>
          <cell r="AH211">
            <v>0</v>
          </cell>
          <cell r="AI211">
            <v>0</v>
          </cell>
          <cell r="AJ211">
            <v>0</v>
          </cell>
        </row>
        <row r="212">
          <cell r="Q212">
            <v>0</v>
          </cell>
          <cell r="R212">
            <v>0</v>
          </cell>
          <cell r="S212">
            <v>0</v>
          </cell>
          <cell r="T212">
            <v>0</v>
          </cell>
          <cell r="AG212">
            <v>0</v>
          </cell>
          <cell r="AH212">
            <v>0</v>
          </cell>
          <cell r="AI212">
            <v>0</v>
          </cell>
          <cell r="AJ212">
            <v>0</v>
          </cell>
        </row>
        <row r="213">
          <cell r="Q213">
            <v>0</v>
          </cell>
          <cell r="R213">
            <v>0</v>
          </cell>
          <cell r="S213">
            <v>0</v>
          </cell>
          <cell r="T213">
            <v>0</v>
          </cell>
          <cell r="AG213">
            <v>0</v>
          </cell>
          <cell r="AH213">
            <v>0</v>
          </cell>
          <cell r="AI213">
            <v>0</v>
          </cell>
          <cell r="AJ213">
            <v>0</v>
          </cell>
        </row>
        <row r="214">
          <cell r="Q214">
            <v>0</v>
          </cell>
          <cell r="R214">
            <v>0</v>
          </cell>
          <cell r="S214">
            <v>0</v>
          </cell>
          <cell r="T214">
            <v>0</v>
          </cell>
          <cell r="AG214">
            <v>0</v>
          </cell>
          <cell r="AH214">
            <v>0</v>
          </cell>
          <cell r="AI214">
            <v>0</v>
          </cell>
          <cell r="AJ214">
            <v>0</v>
          </cell>
        </row>
        <row r="215">
          <cell r="Q215">
            <v>0</v>
          </cell>
          <cell r="R215">
            <v>0</v>
          </cell>
          <cell r="S215">
            <v>0</v>
          </cell>
          <cell r="T215">
            <v>0</v>
          </cell>
          <cell r="AG215">
            <v>0</v>
          </cell>
          <cell r="AH215">
            <v>0</v>
          </cell>
          <cell r="AI215">
            <v>0</v>
          </cell>
          <cell r="AJ215">
            <v>0</v>
          </cell>
        </row>
        <row r="216">
          <cell r="Q216">
            <v>620534.82999999996</v>
          </cell>
          <cell r="R216">
            <v>620880.72</v>
          </cell>
          <cell r="S216">
            <v>620750.31000000006</v>
          </cell>
          <cell r="T216">
            <v>621105.74</v>
          </cell>
          <cell r="AG216">
            <v>308356.22291666671</v>
          </cell>
          <cell r="AH216">
            <v>337929.24</v>
          </cell>
          <cell r="AI216">
            <v>367360.185</v>
          </cell>
          <cell r="AJ216">
            <v>406187.63624999998</v>
          </cell>
        </row>
        <row r="217">
          <cell r="Q217">
            <v>400701.94</v>
          </cell>
          <cell r="R217">
            <v>425793.94</v>
          </cell>
          <cell r="S217">
            <v>425793.94</v>
          </cell>
          <cell r="T217">
            <v>425793.94</v>
          </cell>
          <cell r="AG217">
            <v>385556.92083333334</v>
          </cell>
          <cell r="AH217">
            <v>395595.17249999993</v>
          </cell>
          <cell r="AI217">
            <v>406678.92416666663</v>
          </cell>
          <cell r="AJ217">
            <v>417762.67583333334</v>
          </cell>
        </row>
        <row r="218">
          <cell r="Q218">
            <v>0</v>
          </cell>
          <cell r="R218">
            <v>0</v>
          </cell>
          <cell r="S218">
            <v>0</v>
          </cell>
          <cell r="T218">
            <v>0</v>
          </cell>
          <cell r="AG218">
            <v>0</v>
          </cell>
          <cell r="AH218">
            <v>0</v>
          </cell>
          <cell r="AI218">
            <v>0</v>
          </cell>
          <cell r="AJ218">
            <v>0</v>
          </cell>
        </row>
        <row r="219">
          <cell r="Q219">
            <v>0</v>
          </cell>
          <cell r="R219">
            <v>0</v>
          </cell>
          <cell r="S219">
            <v>0</v>
          </cell>
          <cell r="T219">
            <v>0</v>
          </cell>
          <cell r="AG219">
            <v>0</v>
          </cell>
          <cell r="AH219">
            <v>0</v>
          </cell>
          <cell r="AI219">
            <v>0</v>
          </cell>
          <cell r="AJ219">
            <v>0</v>
          </cell>
        </row>
        <row r="220">
          <cell r="Q220">
            <v>-579528.92000000004</v>
          </cell>
          <cell r="R220">
            <v>-260874.56</v>
          </cell>
          <cell r="S220">
            <v>-439585.55</v>
          </cell>
          <cell r="T220">
            <v>-141363.09</v>
          </cell>
          <cell r="AG220">
            <v>-384343.55583333335</v>
          </cell>
          <cell r="AH220">
            <v>-392704.19250000006</v>
          </cell>
          <cell r="AI220">
            <v>-397555.09625</v>
          </cell>
          <cell r="AJ220">
            <v>-386126.05333333329</v>
          </cell>
        </row>
        <row r="221">
          <cell r="Q221">
            <v>81271879.180000007</v>
          </cell>
          <cell r="R221">
            <v>82098651.030000001</v>
          </cell>
          <cell r="S221">
            <v>107989145.87</v>
          </cell>
          <cell r="T221">
            <v>114580606.98</v>
          </cell>
          <cell r="AG221">
            <v>94563801.19916667</v>
          </cell>
          <cell r="AH221">
            <v>94550423.744583324</v>
          </cell>
          <cell r="AI221">
            <v>95007865.907916665</v>
          </cell>
          <cell r="AJ221">
            <v>95668138.962916657</v>
          </cell>
        </row>
        <row r="222">
          <cell r="Q222">
            <v>0</v>
          </cell>
          <cell r="R222">
            <v>0</v>
          </cell>
          <cell r="S222">
            <v>0</v>
          </cell>
          <cell r="T222">
            <v>0</v>
          </cell>
          <cell r="AG222">
            <v>0</v>
          </cell>
          <cell r="AH222">
            <v>0</v>
          </cell>
          <cell r="AI222">
            <v>0</v>
          </cell>
          <cell r="AJ222">
            <v>0</v>
          </cell>
        </row>
        <row r="223">
          <cell r="Q223">
            <v>0</v>
          </cell>
          <cell r="R223">
            <v>0</v>
          </cell>
          <cell r="S223">
            <v>0</v>
          </cell>
          <cell r="T223">
            <v>0</v>
          </cell>
          <cell r="AG223">
            <v>7002.8499999999995</v>
          </cell>
          <cell r="AH223">
            <v>4201.71</v>
          </cell>
          <cell r="AI223">
            <v>1400.57</v>
          </cell>
          <cell r="AJ223">
            <v>0</v>
          </cell>
        </row>
        <row r="224">
          <cell r="Q224">
            <v>0</v>
          </cell>
          <cell r="R224">
            <v>0</v>
          </cell>
          <cell r="S224">
            <v>0</v>
          </cell>
          <cell r="T224">
            <v>0</v>
          </cell>
          <cell r="AG224">
            <v>0</v>
          </cell>
          <cell r="AH224">
            <v>0</v>
          </cell>
          <cell r="AI224">
            <v>0</v>
          </cell>
          <cell r="AJ224">
            <v>0</v>
          </cell>
        </row>
        <row r="225">
          <cell r="Q225">
            <v>23887574.18</v>
          </cell>
          <cell r="R225">
            <v>29501636.440000001</v>
          </cell>
          <cell r="S225">
            <v>65101277.909999996</v>
          </cell>
          <cell r="T225">
            <v>80899216.280000001</v>
          </cell>
          <cell r="AG225">
            <v>38562477.249583341</v>
          </cell>
          <cell r="AH225">
            <v>38652359.240416676</v>
          </cell>
          <cell r="AI225">
            <v>39578084.299583338</v>
          </cell>
          <cell r="AJ225">
            <v>41675315.340833336</v>
          </cell>
        </row>
        <row r="226">
          <cell r="Q226">
            <v>-81271879</v>
          </cell>
          <cell r="R226">
            <v>-82098651</v>
          </cell>
          <cell r="S226">
            <v>-107989146</v>
          </cell>
          <cell r="T226">
            <v>-114580607</v>
          </cell>
          <cell r="AG226">
            <v>-67254823.875</v>
          </cell>
          <cell r="AH226">
            <v>-74061929.291666672</v>
          </cell>
          <cell r="AI226">
            <v>-81982254.166666672</v>
          </cell>
          <cell r="AJ226">
            <v>-91255993.875</v>
          </cell>
        </row>
        <row r="227">
          <cell r="Q227">
            <v>-23887574</v>
          </cell>
          <cell r="R227">
            <v>-29501636</v>
          </cell>
          <cell r="S227">
            <v>-65101278</v>
          </cell>
          <cell r="T227">
            <v>-80899216</v>
          </cell>
          <cell r="AG227">
            <v>-27224954.083333332</v>
          </cell>
          <cell r="AH227">
            <v>-29449504.5</v>
          </cell>
          <cell r="AI227">
            <v>-33391292.583333332</v>
          </cell>
          <cell r="AJ227">
            <v>-39474646.5</v>
          </cell>
        </row>
        <row r="228">
          <cell r="Q228">
            <v>156153650</v>
          </cell>
          <cell r="R228">
            <v>181755031</v>
          </cell>
          <cell r="S228">
            <v>267321135</v>
          </cell>
          <cell r="T228">
            <v>292670117</v>
          </cell>
          <cell r="AG228">
            <v>133104704.33333333</v>
          </cell>
          <cell r="AH228">
            <v>147184232.70833334</v>
          </cell>
          <cell r="AI228">
            <v>165895739.625</v>
          </cell>
          <cell r="AJ228">
            <v>189228708.45833334</v>
          </cell>
        </row>
        <row r="229">
          <cell r="Q229">
            <v>-7000000</v>
          </cell>
          <cell r="R229">
            <v>-93000000</v>
          </cell>
          <cell r="S229">
            <v>-37000000</v>
          </cell>
          <cell r="T229">
            <v>-111000000</v>
          </cell>
          <cell r="AG229">
            <v>-4875000</v>
          </cell>
          <cell r="AH229">
            <v>-9041666.666666666</v>
          </cell>
          <cell r="AI229">
            <v>-14458333.333333334</v>
          </cell>
          <cell r="AJ229">
            <v>-20625000</v>
          </cell>
        </row>
        <row r="230">
          <cell r="Q230">
            <v>52781</v>
          </cell>
          <cell r="R230">
            <v>56439</v>
          </cell>
          <cell r="S230">
            <v>69986</v>
          </cell>
          <cell r="T230">
            <v>73474</v>
          </cell>
          <cell r="AG230">
            <v>41382.125</v>
          </cell>
          <cell r="AH230">
            <v>45932.958333333336</v>
          </cell>
          <cell r="AI230">
            <v>51200.666666666664</v>
          </cell>
          <cell r="AJ230">
            <v>57178.166666666664</v>
          </cell>
        </row>
        <row r="231">
          <cell r="Q231">
            <v>14196</v>
          </cell>
          <cell r="R231">
            <v>21519</v>
          </cell>
          <cell r="S231">
            <v>44673</v>
          </cell>
          <cell r="T231">
            <v>52057</v>
          </cell>
          <cell r="AG231">
            <v>15675</v>
          </cell>
          <cell r="AH231">
            <v>17163.125</v>
          </cell>
          <cell r="AI231">
            <v>19921.125</v>
          </cell>
          <cell r="AJ231">
            <v>23951.541666666668</v>
          </cell>
        </row>
        <row r="232">
          <cell r="Q232">
            <v>-24960275.609999999</v>
          </cell>
          <cell r="R232">
            <v>-27527019.940000001</v>
          </cell>
          <cell r="S232">
            <v>-24466777.550000001</v>
          </cell>
          <cell r="T232">
            <v>-15519770.09</v>
          </cell>
          <cell r="AG232">
            <v>-22454849.852500003</v>
          </cell>
          <cell r="AH232">
            <v>-22070783.897916663</v>
          </cell>
          <cell r="AI232">
            <v>-21434872.451250006</v>
          </cell>
          <cell r="AJ232">
            <v>-20489093.883333337</v>
          </cell>
        </row>
        <row r="233">
          <cell r="AG233">
            <v>0</v>
          </cell>
          <cell r="AH233">
            <v>0</v>
          </cell>
          <cell r="AI233">
            <v>0</v>
          </cell>
          <cell r="AJ233">
            <v>0</v>
          </cell>
        </row>
        <row r="234">
          <cell r="Q234">
            <v>0</v>
          </cell>
          <cell r="R234">
            <v>0</v>
          </cell>
          <cell r="S234">
            <v>0</v>
          </cell>
          <cell r="T234">
            <v>0</v>
          </cell>
          <cell r="AG234">
            <v>-3.6491666666666664</v>
          </cell>
          <cell r="AH234">
            <v>-1.1399999999999999</v>
          </cell>
          <cell r="AI234">
            <v>-0.37999999999999995</v>
          </cell>
          <cell r="AJ234">
            <v>0</v>
          </cell>
        </row>
        <row r="235">
          <cell r="Q235">
            <v>-3588.77</v>
          </cell>
          <cell r="R235">
            <v>-3588.77</v>
          </cell>
          <cell r="S235">
            <v>-7855.77</v>
          </cell>
          <cell r="T235">
            <v>0</v>
          </cell>
          <cell r="AG235">
            <v>3288.3491666666669</v>
          </cell>
          <cell r="AH235">
            <v>1789.531666666667</v>
          </cell>
          <cell r="AI235">
            <v>-215.59499999999994</v>
          </cell>
          <cell r="AJ235">
            <v>-1307.0541666666666</v>
          </cell>
        </row>
        <row r="236">
          <cell r="Q236">
            <v>0</v>
          </cell>
          <cell r="R236">
            <v>0</v>
          </cell>
          <cell r="S236">
            <v>0</v>
          </cell>
          <cell r="T236">
            <v>0</v>
          </cell>
          <cell r="AG236">
            <v>0</v>
          </cell>
          <cell r="AH236">
            <v>0</v>
          </cell>
          <cell r="AI236">
            <v>0</v>
          </cell>
          <cell r="AJ236">
            <v>0</v>
          </cell>
        </row>
        <row r="237">
          <cell r="Q237">
            <v>0</v>
          </cell>
          <cell r="R237">
            <v>0</v>
          </cell>
          <cell r="S237">
            <v>0</v>
          </cell>
          <cell r="T237">
            <v>0</v>
          </cell>
          <cell r="AG237">
            <v>1532.8754166666668</v>
          </cell>
          <cell r="AH237">
            <v>973.52791666666656</v>
          </cell>
          <cell r="AI237">
            <v>366.26041666666669</v>
          </cell>
          <cell r="AJ237">
            <v>38.666666666666664</v>
          </cell>
        </row>
        <row r="238">
          <cell r="Q238">
            <v>0</v>
          </cell>
          <cell r="R238">
            <v>0</v>
          </cell>
          <cell r="S238">
            <v>0</v>
          </cell>
          <cell r="T238">
            <v>0</v>
          </cell>
          <cell r="AG238">
            <v>-1697.2174999999997</v>
          </cell>
          <cell r="AH238">
            <v>-1388.6324999999999</v>
          </cell>
          <cell r="AI238">
            <v>-1080.0474999999999</v>
          </cell>
          <cell r="AJ238">
            <v>-771.46249999999998</v>
          </cell>
        </row>
        <row r="239">
          <cell r="AG239">
            <v>0</v>
          </cell>
          <cell r="AH239">
            <v>0</v>
          </cell>
          <cell r="AI239">
            <v>0</v>
          </cell>
          <cell r="AJ239">
            <v>0</v>
          </cell>
        </row>
        <row r="240">
          <cell r="Q240">
            <v>10575161.74</v>
          </cell>
          <cell r="R240">
            <v>9166488.0899999999</v>
          </cell>
          <cell r="S240">
            <v>3817892.31</v>
          </cell>
          <cell r="T240">
            <v>13478041.51</v>
          </cell>
          <cell r="AG240">
            <v>10854058.44875</v>
          </cell>
          <cell r="AH240">
            <v>10881235.73</v>
          </cell>
          <cell r="AI240">
            <v>10853125.952083332</v>
          </cell>
          <cell r="AJ240">
            <v>11180435.561249999</v>
          </cell>
        </row>
        <row r="241">
          <cell r="Q241">
            <v>83514.28</v>
          </cell>
          <cell r="R241">
            <v>152338.4</v>
          </cell>
          <cell r="S241">
            <v>260146.16</v>
          </cell>
          <cell r="T241">
            <v>185421.35</v>
          </cell>
          <cell r="AG241">
            <v>122053.60000000002</v>
          </cell>
          <cell r="AH241">
            <v>123696.06875000002</v>
          </cell>
          <cell r="AI241">
            <v>132421.87583333332</v>
          </cell>
          <cell r="AJ241">
            <v>141227.53124999997</v>
          </cell>
        </row>
        <row r="242">
          <cell r="Q242">
            <v>83513.98</v>
          </cell>
          <cell r="R242">
            <v>152338.4</v>
          </cell>
          <cell r="S242">
            <v>217388.12</v>
          </cell>
          <cell r="T242">
            <v>295012.77</v>
          </cell>
          <cell r="AG242">
            <v>114732.37</v>
          </cell>
          <cell r="AH242">
            <v>118845.48125000001</v>
          </cell>
          <cell r="AI242">
            <v>128260.3625</v>
          </cell>
          <cell r="AJ242">
            <v>140299.66791666669</v>
          </cell>
        </row>
        <row r="243">
          <cell r="Q243">
            <v>0</v>
          </cell>
          <cell r="R243">
            <v>0</v>
          </cell>
          <cell r="S243">
            <v>0</v>
          </cell>
          <cell r="T243">
            <v>0</v>
          </cell>
          <cell r="AG243">
            <v>0</v>
          </cell>
          <cell r="AH243">
            <v>0</v>
          </cell>
          <cell r="AI243">
            <v>0</v>
          </cell>
          <cell r="AJ243">
            <v>0</v>
          </cell>
        </row>
        <row r="244">
          <cell r="Q244">
            <v>0</v>
          </cell>
          <cell r="R244">
            <v>0</v>
          </cell>
          <cell r="S244">
            <v>0</v>
          </cell>
          <cell r="T244">
            <v>0</v>
          </cell>
          <cell r="AG244">
            <v>0</v>
          </cell>
          <cell r="AH244">
            <v>0</v>
          </cell>
          <cell r="AI244">
            <v>0</v>
          </cell>
          <cell r="AJ244">
            <v>0</v>
          </cell>
        </row>
        <row r="245">
          <cell r="Q245">
            <v>19696979.32</v>
          </cell>
          <cell r="R245">
            <v>15985606.18</v>
          </cell>
          <cell r="S245">
            <v>10621047.050000001</v>
          </cell>
          <cell r="T245">
            <v>10374461.550000001</v>
          </cell>
          <cell r="AG245">
            <v>13656149.512500001</v>
          </cell>
          <cell r="AH245">
            <v>14300064.913333334</v>
          </cell>
          <cell r="AI245">
            <v>14364383.863750001</v>
          </cell>
          <cell r="AJ245">
            <v>13936220.889166668</v>
          </cell>
        </row>
        <row r="246">
          <cell r="Q246">
            <v>573427.56999999995</v>
          </cell>
          <cell r="R246">
            <v>311655.82</v>
          </cell>
          <cell r="S246">
            <v>614040.48</v>
          </cell>
          <cell r="T246">
            <v>684930.46</v>
          </cell>
          <cell r="AG246">
            <v>1086103.84375</v>
          </cell>
          <cell r="AH246">
            <v>992622.69291666674</v>
          </cell>
          <cell r="AI246">
            <v>908563.43291666685</v>
          </cell>
          <cell r="AJ246">
            <v>849292.20208333328</v>
          </cell>
        </row>
        <row r="247">
          <cell r="Q247">
            <v>11166794.85</v>
          </cell>
          <cell r="R247">
            <v>14628965.85</v>
          </cell>
          <cell r="S247">
            <v>14588885.85</v>
          </cell>
          <cell r="T247">
            <v>14548805.85</v>
          </cell>
          <cell r="AG247">
            <v>12444851.593750002</v>
          </cell>
          <cell r="AH247">
            <v>12320851.956250003</v>
          </cell>
          <cell r="AI247">
            <v>12319181.943750001</v>
          </cell>
          <cell r="AJ247">
            <v>12314171.93125</v>
          </cell>
        </row>
        <row r="248">
          <cell r="Q248">
            <v>0</v>
          </cell>
          <cell r="R248">
            <v>0</v>
          </cell>
          <cell r="S248">
            <v>0</v>
          </cell>
          <cell r="T248">
            <v>0</v>
          </cell>
          <cell r="AG248">
            <v>0</v>
          </cell>
          <cell r="AH248">
            <v>0</v>
          </cell>
          <cell r="AI248">
            <v>0</v>
          </cell>
          <cell r="AJ248">
            <v>0</v>
          </cell>
        </row>
        <row r="249">
          <cell r="Q249">
            <v>-40</v>
          </cell>
          <cell r="R249">
            <v>-40</v>
          </cell>
          <cell r="S249">
            <v>-40</v>
          </cell>
          <cell r="T249">
            <v>0</v>
          </cell>
          <cell r="AG249">
            <v>41967.105833333328</v>
          </cell>
          <cell r="AH249">
            <v>41967.105833333328</v>
          </cell>
          <cell r="AI249">
            <v>38272.168749999997</v>
          </cell>
          <cell r="AJ249">
            <v>31602.191666666666</v>
          </cell>
        </row>
        <row r="250">
          <cell r="Q250">
            <v>0</v>
          </cell>
          <cell r="R250">
            <v>-9043.26</v>
          </cell>
          <cell r="S250">
            <v>-5510.91</v>
          </cell>
          <cell r="T250">
            <v>0</v>
          </cell>
          <cell r="AG250">
            <v>-21041.143749999999</v>
          </cell>
          <cell r="AH250">
            <v>-16669.688749999998</v>
          </cell>
          <cell r="AI250">
            <v>-12025.125</v>
          </cell>
          <cell r="AJ250">
            <v>-9629.2525000000005</v>
          </cell>
        </row>
        <row r="251">
          <cell r="Q251">
            <v>0</v>
          </cell>
          <cell r="R251">
            <v>0</v>
          </cell>
          <cell r="S251">
            <v>0</v>
          </cell>
          <cell r="T251">
            <v>0</v>
          </cell>
          <cell r="AG251">
            <v>0</v>
          </cell>
          <cell r="AH251">
            <v>0</v>
          </cell>
          <cell r="AI251">
            <v>0</v>
          </cell>
          <cell r="AJ251">
            <v>0</v>
          </cell>
        </row>
        <row r="252">
          <cell r="Q252">
            <v>0</v>
          </cell>
          <cell r="R252">
            <v>0</v>
          </cell>
          <cell r="S252">
            <v>0</v>
          </cell>
          <cell r="T252">
            <v>0</v>
          </cell>
          <cell r="AG252">
            <v>0</v>
          </cell>
          <cell r="AH252">
            <v>0</v>
          </cell>
          <cell r="AI252">
            <v>0</v>
          </cell>
          <cell r="AJ252">
            <v>0</v>
          </cell>
        </row>
        <row r="253">
          <cell r="Q253">
            <v>0</v>
          </cell>
          <cell r="R253">
            <v>0</v>
          </cell>
          <cell r="S253">
            <v>0</v>
          </cell>
          <cell r="T253">
            <v>0</v>
          </cell>
          <cell r="AG253">
            <v>0</v>
          </cell>
          <cell r="AH253">
            <v>0</v>
          </cell>
          <cell r="AI253">
            <v>0</v>
          </cell>
          <cell r="AJ253">
            <v>0</v>
          </cell>
        </row>
        <row r="254">
          <cell r="Q254">
            <v>0</v>
          </cell>
          <cell r="R254">
            <v>0</v>
          </cell>
          <cell r="S254">
            <v>0</v>
          </cell>
          <cell r="T254">
            <v>0</v>
          </cell>
          <cell r="AG254">
            <v>-6.9241666666666672</v>
          </cell>
          <cell r="AH254">
            <v>0</v>
          </cell>
          <cell r="AI254">
            <v>0</v>
          </cell>
          <cell r="AJ254">
            <v>0</v>
          </cell>
        </row>
        <row r="255">
          <cell r="Q255">
            <v>287028.95</v>
          </cell>
          <cell r="R255">
            <v>285756.46999999997</v>
          </cell>
          <cell r="S255">
            <v>285756.46999999997</v>
          </cell>
          <cell r="T255">
            <v>285756.46999999997</v>
          </cell>
          <cell r="AG255">
            <v>298000.9366666667</v>
          </cell>
          <cell r="AH255">
            <v>296321.82333333336</v>
          </cell>
          <cell r="AI255">
            <v>294807.78333333338</v>
          </cell>
          <cell r="AJ255">
            <v>293293.74333333335</v>
          </cell>
        </row>
        <row r="256">
          <cell r="Q256">
            <v>3646174.18</v>
          </cell>
          <cell r="R256">
            <v>3786098.82</v>
          </cell>
          <cell r="S256">
            <v>3688795</v>
          </cell>
          <cell r="T256">
            <v>4317109.05</v>
          </cell>
          <cell r="AG256">
            <v>2704883.19</v>
          </cell>
          <cell r="AH256">
            <v>2850274.1670833328</v>
          </cell>
          <cell r="AI256">
            <v>2981286.6675</v>
          </cell>
          <cell r="AJ256">
            <v>3103621.2945833332</v>
          </cell>
        </row>
        <row r="257">
          <cell r="Q257">
            <v>20</v>
          </cell>
          <cell r="R257">
            <v>0</v>
          </cell>
          <cell r="S257">
            <v>0</v>
          </cell>
          <cell r="T257">
            <v>0</v>
          </cell>
          <cell r="AG257">
            <v>6441.5579166666676</v>
          </cell>
          <cell r="AH257">
            <v>6439.3275000000003</v>
          </cell>
          <cell r="AI257">
            <v>6439.3275000000003</v>
          </cell>
          <cell r="AJ257">
            <v>6439.3275000000003</v>
          </cell>
        </row>
        <row r="258">
          <cell r="Q258">
            <v>0</v>
          </cell>
          <cell r="R258">
            <v>0</v>
          </cell>
          <cell r="S258">
            <v>0</v>
          </cell>
          <cell r="T258">
            <v>0</v>
          </cell>
          <cell r="AG258">
            <v>0</v>
          </cell>
          <cell r="AH258">
            <v>0</v>
          </cell>
          <cell r="AI258">
            <v>0</v>
          </cell>
          <cell r="AJ258">
            <v>0</v>
          </cell>
        </row>
        <row r="259">
          <cell r="Q259">
            <v>40871.89</v>
          </cell>
          <cell r="R259">
            <v>44605.79</v>
          </cell>
          <cell r="S259">
            <v>51172.28</v>
          </cell>
          <cell r="T259">
            <v>48196.52</v>
          </cell>
          <cell r="AG259">
            <v>50997.327916666669</v>
          </cell>
          <cell r="AH259">
            <v>51153.948750000003</v>
          </cell>
          <cell r="AI259">
            <v>51482.439583333333</v>
          </cell>
          <cell r="AJ259">
            <v>53477.460833333338</v>
          </cell>
        </row>
        <row r="260">
          <cell r="Q260">
            <v>11407303.92</v>
          </cell>
          <cell r="R260">
            <v>9999076.5999999996</v>
          </cell>
          <cell r="S260">
            <v>9399801.6500000004</v>
          </cell>
          <cell r="T260">
            <v>12226150.960000001</v>
          </cell>
          <cell r="AG260">
            <v>9947142.5291666668</v>
          </cell>
          <cell r="AH260">
            <v>9917092.4020833336</v>
          </cell>
          <cell r="AI260">
            <v>9873465.6208333336</v>
          </cell>
          <cell r="AJ260">
            <v>9932660.7950000018</v>
          </cell>
        </row>
        <row r="261">
          <cell r="Q261">
            <v>65557704.82</v>
          </cell>
          <cell r="R261">
            <v>65557704.82</v>
          </cell>
          <cell r="S261">
            <v>65093539.770000003</v>
          </cell>
          <cell r="T261">
            <v>65093539.770000003</v>
          </cell>
          <cell r="AG261">
            <v>66505247.618333347</v>
          </cell>
          <cell r="AH261">
            <v>66351683.132083349</v>
          </cell>
          <cell r="AI261">
            <v>66224965.25250002</v>
          </cell>
          <cell r="AJ261">
            <v>66078907.162500001</v>
          </cell>
        </row>
        <row r="262">
          <cell r="Q262">
            <v>1448.24</v>
          </cell>
          <cell r="R262">
            <v>1448.24</v>
          </cell>
          <cell r="S262">
            <v>1448.24</v>
          </cell>
          <cell r="T262">
            <v>0</v>
          </cell>
          <cell r="AG262">
            <v>666.37</v>
          </cell>
          <cell r="AH262">
            <v>737.67333333333329</v>
          </cell>
          <cell r="AI262">
            <v>827.79333333333341</v>
          </cell>
          <cell r="AJ262">
            <v>840.1049999999999</v>
          </cell>
        </row>
        <row r="263">
          <cell r="Q263">
            <v>0</v>
          </cell>
          <cell r="R263">
            <v>0</v>
          </cell>
          <cell r="S263">
            <v>0</v>
          </cell>
          <cell r="T263">
            <v>0</v>
          </cell>
          <cell r="AG263">
            <v>0</v>
          </cell>
          <cell r="AH263">
            <v>0</v>
          </cell>
          <cell r="AI263">
            <v>0</v>
          </cell>
          <cell r="AJ263">
            <v>0</v>
          </cell>
        </row>
        <row r="264">
          <cell r="Q264">
            <v>0</v>
          </cell>
          <cell r="R264">
            <v>0</v>
          </cell>
          <cell r="S264">
            <v>0</v>
          </cell>
          <cell r="T264">
            <v>0</v>
          </cell>
          <cell r="AG264">
            <v>0</v>
          </cell>
          <cell r="AH264">
            <v>0</v>
          </cell>
          <cell r="AI264">
            <v>0</v>
          </cell>
          <cell r="AJ264">
            <v>0</v>
          </cell>
        </row>
        <row r="265">
          <cell r="Q265">
            <v>2405.5</v>
          </cell>
          <cell r="R265">
            <v>0</v>
          </cell>
          <cell r="S265">
            <v>0</v>
          </cell>
          <cell r="T265">
            <v>0</v>
          </cell>
          <cell r="AG265">
            <v>-11693.827916666667</v>
          </cell>
          <cell r="AH265">
            <v>-8073.4245833333325</v>
          </cell>
          <cell r="AI265">
            <v>-4553.2504166666668</v>
          </cell>
          <cell r="AJ265">
            <v>-2028.4095833333333</v>
          </cell>
        </row>
        <row r="266">
          <cell r="Q266">
            <v>0</v>
          </cell>
          <cell r="R266">
            <v>0</v>
          </cell>
          <cell r="S266">
            <v>0</v>
          </cell>
          <cell r="T266">
            <v>0</v>
          </cell>
          <cell r="AG266">
            <v>33875.055416666662</v>
          </cell>
          <cell r="AH266">
            <v>12250.566666666666</v>
          </cell>
          <cell r="AI266">
            <v>0</v>
          </cell>
          <cell r="AJ266">
            <v>0</v>
          </cell>
        </row>
        <row r="267">
          <cell r="Q267">
            <v>0</v>
          </cell>
          <cell r="R267">
            <v>0</v>
          </cell>
          <cell r="S267">
            <v>0</v>
          </cell>
          <cell r="T267">
            <v>0</v>
          </cell>
          <cell r="AG267">
            <v>28722.269583333331</v>
          </cell>
          <cell r="AH267">
            <v>23500.038749999996</v>
          </cell>
          <cell r="AI267">
            <v>18277.807916666668</v>
          </cell>
          <cell r="AJ267">
            <v>13055.577083333332</v>
          </cell>
        </row>
        <row r="268">
          <cell r="Q268">
            <v>1276.2</v>
          </cell>
          <cell r="R268">
            <v>1276.2</v>
          </cell>
          <cell r="S268">
            <v>1276.2</v>
          </cell>
          <cell r="T268">
            <v>0</v>
          </cell>
          <cell r="AG268">
            <v>686901.11250000016</v>
          </cell>
          <cell r="AH268">
            <v>562242.03750000021</v>
          </cell>
          <cell r="AI268">
            <v>437582.9625000002</v>
          </cell>
          <cell r="AJ268">
            <v>312870.71250000014</v>
          </cell>
        </row>
        <row r="269">
          <cell r="Q269">
            <v>67516.460000000006</v>
          </cell>
          <cell r="R269">
            <v>38819.599999999999</v>
          </cell>
          <cell r="S269">
            <v>35341.089999999997</v>
          </cell>
          <cell r="T269">
            <v>0</v>
          </cell>
          <cell r="AG269">
            <v>59841.265833333338</v>
          </cell>
          <cell r="AH269">
            <v>64271.935000000005</v>
          </cell>
          <cell r="AI269">
            <v>67361.96375000001</v>
          </cell>
          <cell r="AJ269">
            <v>63279.70166666666</v>
          </cell>
        </row>
        <row r="270">
          <cell r="R270">
            <v>0</v>
          </cell>
          <cell r="S270">
            <v>205776.56</v>
          </cell>
          <cell r="T270">
            <v>272399.3</v>
          </cell>
          <cell r="AG270">
            <v>0</v>
          </cell>
          <cell r="AH270">
            <v>0</v>
          </cell>
          <cell r="AI270">
            <v>8574.0233333333326</v>
          </cell>
          <cell r="AJ270">
            <v>28498.017499999998</v>
          </cell>
        </row>
        <row r="271">
          <cell r="Q271">
            <v>533.64</v>
          </cell>
          <cell r="R271">
            <v>169.15</v>
          </cell>
          <cell r="S271">
            <v>2379.67</v>
          </cell>
          <cell r="T271">
            <v>2168.75</v>
          </cell>
          <cell r="AG271">
            <v>46501.368750000001</v>
          </cell>
          <cell r="AH271">
            <v>39004.656666666669</v>
          </cell>
          <cell r="AI271">
            <v>33820.592083333344</v>
          </cell>
          <cell r="AJ271">
            <v>28731.386666666673</v>
          </cell>
        </row>
        <row r="272">
          <cell r="Q272">
            <v>167308.73000000001</v>
          </cell>
          <cell r="R272">
            <v>162629.26</v>
          </cell>
          <cell r="S272">
            <v>158918.92000000001</v>
          </cell>
          <cell r="T272">
            <v>148957.35999999999</v>
          </cell>
          <cell r="AG272">
            <v>470316.98499999987</v>
          </cell>
          <cell r="AH272">
            <v>392125.99833333329</v>
          </cell>
          <cell r="AI272">
            <v>329276.66624999995</v>
          </cell>
          <cell r="AJ272">
            <v>283928.84666666668</v>
          </cell>
        </row>
        <row r="273">
          <cell r="Q273">
            <v>593764.73</v>
          </cell>
          <cell r="R273">
            <v>550189.84</v>
          </cell>
          <cell r="S273">
            <v>520621.75</v>
          </cell>
          <cell r="T273">
            <v>496142.91</v>
          </cell>
          <cell r="AG273">
            <v>981065.80291666684</v>
          </cell>
          <cell r="AH273">
            <v>917979.45958333334</v>
          </cell>
          <cell r="AI273">
            <v>858240.65333333332</v>
          </cell>
          <cell r="AJ273">
            <v>801590.64708333323</v>
          </cell>
        </row>
        <row r="274">
          <cell r="Q274">
            <v>608272.1</v>
          </cell>
          <cell r="R274">
            <v>136471.76</v>
          </cell>
          <cell r="S274">
            <v>313623.93</v>
          </cell>
          <cell r="T274">
            <v>2934826.05</v>
          </cell>
          <cell r="AG274">
            <v>405602.22333333333</v>
          </cell>
          <cell r="AH274">
            <v>400351.07000000007</v>
          </cell>
          <cell r="AI274">
            <v>356537.15541666659</v>
          </cell>
          <cell r="AJ274">
            <v>414923.58624999999</v>
          </cell>
        </row>
        <row r="275">
          <cell r="Q275">
            <v>0</v>
          </cell>
          <cell r="R275">
            <v>0</v>
          </cell>
          <cell r="S275">
            <v>0</v>
          </cell>
          <cell r="T275">
            <v>0</v>
          </cell>
          <cell r="AG275">
            <v>153376.68416666667</v>
          </cell>
          <cell r="AH275">
            <v>153376.68416666667</v>
          </cell>
          <cell r="AI275">
            <v>143698.17374999999</v>
          </cell>
          <cell r="AJ275">
            <v>123634.58833333333</v>
          </cell>
        </row>
        <row r="276">
          <cell r="Q276">
            <v>928</v>
          </cell>
          <cell r="R276">
            <v>928</v>
          </cell>
          <cell r="S276">
            <v>928</v>
          </cell>
          <cell r="T276">
            <v>0</v>
          </cell>
          <cell r="AG276">
            <v>15566.456666666667</v>
          </cell>
          <cell r="AH276">
            <v>15643.79</v>
          </cell>
          <cell r="AI276">
            <v>15299.667083333334</v>
          </cell>
          <cell r="AJ276">
            <v>14385.795416666666</v>
          </cell>
        </row>
        <row r="277">
          <cell r="Q277">
            <v>727781.97</v>
          </cell>
          <cell r="R277">
            <v>727781.97</v>
          </cell>
          <cell r="S277">
            <v>727781.97</v>
          </cell>
          <cell r="T277">
            <v>727781.97</v>
          </cell>
          <cell r="AG277">
            <v>588802.12124999997</v>
          </cell>
          <cell r="AH277">
            <v>649450.61874999991</v>
          </cell>
          <cell r="AI277">
            <v>710099.11624999985</v>
          </cell>
          <cell r="AJ277">
            <v>738316.4658333332</v>
          </cell>
        </row>
        <row r="278">
          <cell r="Q278">
            <v>73258</v>
          </cell>
          <cell r="R278">
            <v>80256.44</v>
          </cell>
          <cell r="S278">
            <v>79024.289999999994</v>
          </cell>
          <cell r="T278">
            <v>88877.42</v>
          </cell>
          <cell r="AG278">
            <v>196945.65041666664</v>
          </cell>
          <cell r="AH278">
            <v>193921.96791666668</v>
          </cell>
          <cell r="AI278">
            <v>183581.71208333332</v>
          </cell>
          <cell r="AJ278">
            <v>173465.62625</v>
          </cell>
        </row>
        <row r="279">
          <cell r="Q279">
            <v>0</v>
          </cell>
          <cell r="R279">
            <v>0</v>
          </cell>
          <cell r="S279">
            <v>0</v>
          </cell>
          <cell r="T279">
            <v>0</v>
          </cell>
          <cell r="AG279">
            <v>153834.93</v>
          </cell>
          <cell r="AH279">
            <v>153834.93</v>
          </cell>
          <cell r="AI279">
            <v>153834.93</v>
          </cell>
          <cell r="AJ279">
            <v>153834.93</v>
          </cell>
        </row>
        <row r="280">
          <cell r="Q280">
            <v>0</v>
          </cell>
          <cell r="R280">
            <v>0</v>
          </cell>
          <cell r="S280">
            <v>0</v>
          </cell>
          <cell r="T280">
            <v>0</v>
          </cell>
          <cell r="AG280">
            <v>0</v>
          </cell>
          <cell r="AH280">
            <v>0</v>
          </cell>
          <cell r="AI280">
            <v>0</v>
          </cell>
          <cell r="AJ280">
            <v>0</v>
          </cell>
        </row>
        <row r="281">
          <cell r="Q281">
            <v>0</v>
          </cell>
          <cell r="R281">
            <v>0</v>
          </cell>
          <cell r="S281">
            <v>0</v>
          </cell>
          <cell r="T281">
            <v>0</v>
          </cell>
          <cell r="AG281">
            <v>0</v>
          </cell>
          <cell r="AH281">
            <v>0</v>
          </cell>
          <cell r="AI281">
            <v>0</v>
          </cell>
          <cell r="AJ281">
            <v>0</v>
          </cell>
        </row>
        <row r="282">
          <cell r="Q282">
            <v>-704300.58</v>
          </cell>
          <cell r="R282">
            <v>-756156.15</v>
          </cell>
          <cell r="S282">
            <v>-997986.44</v>
          </cell>
          <cell r="T282">
            <v>-890666.89</v>
          </cell>
          <cell r="AG282">
            <v>-762055.05999999994</v>
          </cell>
          <cell r="AH282">
            <v>-769728.84583333321</v>
          </cell>
          <cell r="AI282">
            <v>-783463.18583333341</v>
          </cell>
          <cell r="AJ282">
            <v>-793875.13333333342</v>
          </cell>
        </row>
        <row r="283">
          <cell r="Q283">
            <v>0</v>
          </cell>
          <cell r="R283">
            <v>0</v>
          </cell>
          <cell r="S283">
            <v>0</v>
          </cell>
          <cell r="T283">
            <v>0</v>
          </cell>
          <cell r="AG283">
            <v>0</v>
          </cell>
          <cell r="AH283">
            <v>0</v>
          </cell>
          <cell r="AI283">
            <v>0</v>
          </cell>
          <cell r="AJ283">
            <v>0</v>
          </cell>
        </row>
        <row r="284">
          <cell r="Q284">
            <v>-188040.46</v>
          </cell>
          <cell r="R284">
            <v>-295643.94</v>
          </cell>
          <cell r="S284">
            <v>-643600.94999999995</v>
          </cell>
          <cell r="T284">
            <v>-491334.78</v>
          </cell>
          <cell r="AG284">
            <v>-259983.76041666666</v>
          </cell>
          <cell r="AH284">
            <v>-267281.45583333337</v>
          </cell>
          <cell r="AI284">
            <v>-288372.1424999999</v>
          </cell>
          <cell r="AJ284">
            <v>-309379.9145833333</v>
          </cell>
        </row>
        <row r="285">
          <cell r="Q285">
            <v>-41487700</v>
          </cell>
          <cell r="R285">
            <v>-41487700</v>
          </cell>
          <cell r="S285">
            <v>-41487700</v>
          </cell>
          <cell r="T285">
            <v>-41487700</v>
          </cell>
          <cell r="AG285">
            <v>-41487700</v>
          </cell>
          <cell r="AH285">
            <v>-41487700</v>
          </cell>
          <cell r="AI285">
            <v>-41487700</v>
          </cell>
          <cell r="AJ285">
            <v>-41487700</v>
          </cell>
        </row>
        <row r="286">
          <cell r="Q286">
            <v>0</v>
          </cell>
          <cell r="R286">
            <v>0</v>
          </cell>
          <cell r="S286">
            <v>0</v>
          </cell>
          <cell r="T286">
            <v>0</v>
          </cell>
          <cell r="AG286">
            <v>0</v>
          </cell>
          <cell r="AH286">
            <v>0</v>
          </cell>
          <cell r="AI286">
            <v>0</v>
          </cell>
          <cell r="AJ286">
            <v>0</v>
          </cell>
        </row>
        <row r="287">
          <cell r="Q287">
            <v>825652</v>
          </cell>
          <cell r="R287">
            <v>882860</v>
          </cell>
          <cell r="S287">
            <v>1094776</v>
          </cell>
          <cell r="T287">
            <v>1149342</v>
          </cell>
          <cell r="AG287">
            <v>599755.41666666663</v>
          </cell>
          <cell r="AH287">
            <v>670943.41666666663</v>
          </cell>
          <cell r="AI287">
            <v>753344.91666666663</v>
          </cell>
          <cell r="AJ287">
            <v>846849.83333333337</v>
          </cell>
        </row>
        <row r="288">
          <cell r="Q288">
            <v>222060</v>
          </cell>
          <cell r="R288">
            <v>336625</v>
          </cell>
          <cell r="S288">
            <v>698815</v>
          </cell>
          <cell r="T288">
            <v>814327</v>
          </cell>
          <cell r="AG288">
            <v>204427.75</v>
          </cell>
          <cell r="AH288">
            <v>227706.29166666666</v>
          </cell>
          <cell r="AI288">
            <v>270849.625</v>
          </cell>
          <cell r="AJ288">
            <v>333897.20833333331</v>
          </cell>
        </row>
        <row r="289">
          <cell r="Q289">
            <v>0</v>
          </cell>
          <cell r="R289">
            <v>0</v>
          </cell>
          <cell r="S289">
            <v>0</v>
          </cell>
          <cell r="T289">
            <v>0</v>
          </cell>
          <cell r="AG289">
            <v>-121878.65916666668</v>
          </cell>
          <cell r="AH289">
            <v>-73613.863333333327</v>
          </cell>
          <cell r="AI289">
            <v>-25103.112499999999</v>
          </cell>
          <cell r="AJ289">
            <v>-798.07333333333338</v>
          </cell>
        </row>
        <row r="290">
          <cell r="Q290">
            <v>-860740.12</v>
          </cell>
          <cell r="R290">
            <v>-709761.25</v>
          </cell>
          <cell r="S290">
            <v>-719931.31</v>
          </cell>
          <cell r="T290">
            <v>-738291.59</v>
          </cell>
          <cell r="AG290">
            <v>-512625.48499999993</v>
          </cell>
          <cell r="AH290">
            <v>-562815.92166666663</v>
          </cell>
          <cell r="AI290">
            <v>-606502.47166666668</v>
          </cell>
          <cell r="AJ290">
            <v>-634488.96375</v>
          </cell>
        </row>
        <row r="291">
          <cell r="Q291">
            <v>0</v>
          </cell>
          <cell r="R291">
            <v>0</v>
          </cell>
          <cell r="S291">
            <v>0</v>
          </cell>
          <cell r="T291">
            <v>0</v>
          </cell>
          <cell r="AG291">
            <v>3843.2320833333338</v>
          </cell>
          <cell r="AH291">
            <v>2307.2775000000001</v>
          </cell>
          <cell r="AI291">
            <v>769.09250000000009</v>
          </cell>
          <cell r="AJ291">
            <v>0</v>
          </cell>
        </row>
        <row r="292">
          <cell r="Q292">
            <v>46601.67</v>
          </cell>
          <cell r="R292">
            <v>62612.34</v>
          </cell>
          <cell r="S292">
            <v>-32464.22</v>
          </cell>
          <cell r="T292">
            <v>9762.34</v>
          </cell>
          <cell r="AG292">
            <v>120748.51666666668</v>
          </cell>
          <cell r="AH292">
            <v>90090.880000000005</v>
          </cell>
          <cell r="AI292">
            <v>53031.878333333327</v>
          </cell>
          <cell r="AJ292">
            <v>31419.910833333328</v>
          </cell>
        </row>
        <row r="293">
          <cell r="Q293">
            <v>-5275.45</v>
          </cell>
          <cell r="R293">
            <v>-6055.45</v>
          </cell>
          <cell r="S293">
            <v>-15841.49</v>
          </cell>
          <cell r="T293">
            <v>0</v>
          </cell>
          <cell r="AG293">
            <v>69075.088333333333</v>
          </cell>
          <cell r="AH293">
            <v>41608.38041666666</v>
          </cell>
          <cell r="AI293">
            <v>11866.335833333333</v>
          </cell>
          <cell r="AJ293">
            <v>-3133.7474999999999</v>
          </cell>
        </row>
        <row r="294">
          <cell r="Q294">
            <v>37708.07</v>
          </cell>
          <cell r="R294">
            <v>20980.74</v>
          </cell>
          <cell r="S294">
            <v>-3030.11</v>
          </cell>
          <cell r="T294">
            <v>-1666.46</v>
          </cell>
          <cell r="AG294">
            <v>67092.246249999982</v>
          </cell>
          <cell r="AH294">
            <v>67547.653749999983</v>
          </cell>
          <cell r="AI294">
            <v>57056.488749999997</v>
          </cell>
          <cell r="AJ294">
            <v>45044.769583333342</v>
          </cell>
        </row>
        <row r="295">
          <cell r="Q295">
            <v>0</v>
          </cell>
          <cell r="R295">
            <v>0</v>
          </cell>
          <cell r="S295">
            <v>0</v>
          </cell>
          <cell r="T295">
            <v>0</v>
          </cell>
          <cell r="AG295">
            <v>37206.120833333334</v>
          </cell>
          <cell r="AH295">
            <v>22716.081250000003</v>
          </cell>
          <cell r="AI295">
            <v>7904.2979166666664</v>
          </cell>
          <cell r="AJ295">
            <v>348.95000000000005</v>
          </cell>
        </row>
        <row r="296">
          <cell r="R296">
            <v>-160042.01</v>
          </cell>
          <cell r="S296">
            <v>-205776.56</v>
          </cell>
          <cell r="T296">
            <v>-272399.3</v>
          </cell>
          <cell r="AG296">
            <v>0</v>
          </cell>
          <cell r="AH296">
            <v>-6668.4170833333337</v>
          </cell>
          <cell r="AI296">
            <v>-21910.857500000002</v>
          </cell>
          <cell r="AJ296">
            <v>-41834.851666666662</v>
          </cell>
        </row>
        <row r="297">
          <cell r="Q297">
            <v>7231614.8799999999</v>
          </cell>
          <cell r="R297">
            <v>7765142.4500000002</v>
          </cell>
          <cell r="S297">
            <v>8348264.6399999997</v>
          </cell>
          <cell r="T297">
            <v>10949264.52</v>
          </cell>
          <cell r="AG297">
            <v>3600500.1133333333</v>
          </cell>
          <cell r="AH297">
            <v>4149040.1362500004</v>
          </cell>
          <cell r="AI297">
            <v>4734747.5916666677</v>
          </cell>
          <cell r="AJ297">
            <v>5452054.7712500012</v>
          </cell>
        </row>
        <row r="298">
          <cell r="Q298">
            <v>0</v>
          </cell>
          <cell r="R298">
            <v>0</v>
          </cell>
          <cell r="S298">
            <v>0</v>
          </cell>
          <cell r="T298">
            <v>0</v>
          </cell>
          <cell r="AG298">
            <v>0</v>
          </cell>
          <cell r="AH298">
            <v>0</v>
          </cell>
          <cell r="AI298">
            <v>0</v>
          </cell>
          <cell r="AJ298">
            <v>0</v>
          </cell>
        </row>
        <row r="299">
          <cell r="Q299">
            <v>572189.79</v>
          </cell>
          <cell r="R299">
            <v>586686.18999999994</v>
          </cell>
          <cell r="S299">
            <v>540262.16</v>
          </cell>
          <cell r="T299">
            <v>669427.55000000005</v>
          </cell>
          <cell r="AG299">
            <v>657716.03708333336</v>
          </cell>
          <cell r="AH299">
            <v>654062.96333333338</v>
          </cell>
          <cell r="AI299">
            <v>647513.35666666669</v>
          </cell>
          <cell r="AJ299">
            <v>642176.3466666668</v>
          </cell>
        </row>
        <row r="300">
          <cell r="Q300">
            <v>1030583.88</v>
          </cell>
          <cell r="R300">
            <v>983628.26</v>
          </cell>
          <cell r="S300">
            <v>889074.69</v>
          </cell>
          <cell r="T300">
            <v>680103.45</v>
          </cell>
          <cell r="AG300">
            <v>934256.26291666657</v>
          </cell>
          <cell r="AH300">
            <v>943059.16416666657</v>
          </cell>
          <cell r="AI300">
            <v>948099.01166666672</v>
          </cell>
          <cell r="AJ300">
            <v>948764.81666666653</v>
          </cell>
        </row>
        <row r="301">
          <cell r="Q301">
            <v>125324.99</v>
          </cell>
          <cell r="R301">
            <v>94948.99</v>
          </cell>
          <cell r="S301">
            <v>133220.99</v>
          </cell>
          <cell r="T301">
            <v>128739.99</v>
          </cell>
          <cell r="AG301">
            <v>119152.40666666668</v>
          </cell>
          <cell r="AH301">
            <v>122109.28166666668</v>
          </cell>
          <cell r="AI301">
            <v>124590.90666666666</v>
          </cell>
          <cell r="AJ301">
            <v>126259.11499999999</v>
          </cell>
        </row>
        <row r="302">
          <cell r="Q302">
            <v>19225.34</v>
          </cell>
          <cell r="R302">
            <v>18935.419999999998</v>
          </cell>
          <cell r="S302">
            <v>25145.759999999998</v>
          </cell>
          <cell r="T302">
            <v>21561.8</v>
          </cell>
          <cell r="AG302">
            <v>19446.528333333332</v>
          </cell>
          <cell r="AH302">
            <v>19626.41</v>
          </cell>
          <cell r="AI302">
            <v>20058.492916666666</v>
          </cell>
          <cell r="AJ302">
            <v>20285.944999999996</v>
          </cell>
        </row>
        <row r="303">
          <cell r="Q303">
            <v>0</v>
          </cell>
          <cell r="R303">
            <v>0</v>
          </cell>
          <cell r="S303">
            <v>0</v>
          </cell>
          <cell r="T303">
            <v>0</v>
          </cell>
          <cell r="AG303">
            <v>0</v>
          </cell>
          <cell r="AH303">
            <v>0</v>
          </cell>
          <cell r="AI303">
            <v>0</v>
          </cell>
          <cell r="AJ303">
            <v>0</v>
          </cell>
        </row>
        <row r="304">
          <cell r="Q304">
            <v>3923076.58</v>
          </cell>
          <cell r="R304">
            <v>3923076.58</v>
          </cell>
          <cell r="S304">
            <v>3923076.58</v>
          </cell>
          <cell r="T304">
            <v>3920951.59</v>
          </cell>
          <cell r="AG304">
            <v>3925921.1716666664</v>
          </cell>
          <cell r="AH304">
            <v>3925633.4683333323</v>
          </cell>
          <cell r="AI304">
            <v>3925345.7649999992</v>
          </cell>
          <cell r="AJ304">
            <v>3924969.5204166663</v>
          </cell>
        </row>
        <row r="305">
          <cell r="Q305">
            <v>1111480.51</v>
          </cell>
          <cell r="R305">
            <v>1111480.51</v>
          </cell>
          <cell r="S305">
            <v>1111480.51</v>
          </cell>
          <cell r="T305">
            <v>1102268.1200000001</v>
          </cell>
          <cell r="AG305">
            <v>1184995.9208333332</v>
          </cell>
          <cell r="AH305">
            <v>1173217.9862499998</v>
          </cell>
          <cell r="AI305">
            <v>1161811.4670833333</v>
          </cell>
          <cell r="AJ305">
            <v>1150021.0983333332</v>
          </cell>
        </row>
        <row r="306">
          <cell r="Q306">
            <v>0</v>
          </cell>
          <cell r="R306">
            <v>0</v>
          </cell>
          <cell r="S306">
            <v>0</v>
          </cell>
          <cell r="T306">
            <v>0</v>
          </cell>
          <cell r="AG306">
            <v>0</v>
          </cell>
          <cell r="AH306">
            <v>0</v>
          </cell>
          <cell r="AI306">
            <v>0</v>
          </cell>
          <cell r="AJ306">
            <v>0</v>
          </cell>
        </row>
        <row r="307">
          <cell r="Q307">
            <v>2637032.69</v>
          </cell>
          <cell r="R307">
            <v>2535409.8199999998</v>
          </cell>
          <cell r="S307">
            <v>2485089.0499999998</v>
          </cell>
          <cell r="T307">
            <v>2485089.0499999998</v>
          </cell>
          <cell r="AG307">
            <v>2684186.3008333337</v>
          </cell>
          <cell r="AH307">
            <v>2674819.1145833335</v>
          </cell>
          <cell r="AI307">
            <v>2659120.9433333334</v>
          </cell>
          <cell r="AJ307">
            <v>2641485.1820833334</v>
          </cell>
        </row>
        <row r="308">
          <cell r="Q308">
            <v>7359.29</v>
          </cell>
          <cell r="R308">
            <v>7359.29</v>
          </cell>
          <cell r="S308">
            <v>7359.29</v>
          </cell>
          <cell r="T308">
            <v>0</v>
          </cell>
          <cell r="AG308">
            <v>7359.2899999999981</v>
          </cell>
          <cell r="AH308">
            <v>7359.2899999999981</v>
          </cell>
          <cell r="AI308">
            <v>7359.2899999999981</v>
          </cell>
          <cell r="AJ308">
            <v>7052.652916666666</v>
          </cell>
        </row>
        <row r="309">
          <cell r="Q309">
            <v>0</v>
          </cell>
          <cell r="R309">
            <v>0</v>
          </cell>
          <cell r="S309">
            <v>0</v>
          </cell>
          <cell r="T309">
            <v>0</v>
          </cell>
          <cell r="AG309">
            <v>0</v>
          </cell>
          <cell r="AH309">
            <v>0</v>
          </cell>
          <cell r="AI309">
            <v>0</v>
          </cell>
          <cell r="AJ309">
            <v>0</v>
          </cell>
        </row>
        <row r="310">
          <cell r="Q310">
            <v>354008.19</v>
          </cell>
          <cell r="R310">
            <v>354008.19</v>
          </cell>
          <cell r="S310">
            <v>354008.19</v>
          </cell>
          <cell r="T310">
            <v>354008.19</v>
          </cell>
          <cell r="AG310">
            <v>354008.19</v>
          </cell>
          <cell r="AH310">
            <v>354008.19</v>
          </cell>
          <cell r="AI310">
            <v>354008.19</v>
          </cell>
          <cell r="AJ310">
            <v>354008.19</v>
          </cell>
        </row>
        <row r="311">
          <cell r="Q311">
            <v>0</v>
          </cell>
          <cell r="R311">
            <v>0</v>
          </cell>
          <cell r="S311">
            <v>0</v>
          </cell>
          <cell r="T311">
            <v>0</v>
          </cell>
          <cell r="AG311">
            <v>0</v>
          </cell>
          <cell r="AH311">
            <v>0</v>
          </cell>
          <cell r="AI311">
            <v>0</v>
          </cell>
          <cell r="AJ311">
            <v>0</v>
          </cell>
        </row>
        <row r="312">
          <cell r="Q312">
            <v>1357044.6</v>
          </cell>
          <cell r="R312">
            <v>1357044.6</v>
          </cell>
          <cell r="S312">
            <v>1357044.6</v>
          </cell>
          <cell r="T312">
            <v>0</v>
          </cell>
          <cell r="AG312">
            <v>1358124.6708333332</v>
          </cell>
          <cell r="AH312">
            <v>1354834.0075000001</v>
          </cell>
          <cell r="AI312">
            <v>1351543.3441666665</v>
          </cell>
          <cell r="AJ312">
            <v>1293632.76875</v>
          </cell>
        </row>
        <row r="313">
          <cell r="Q313">
            <v>59.22</v>
          </cell>
          <cell r="R313">
            <v>59.22</v>
          </cell>
          <cell r="S313">
            <v>59.22</v>
          </cell>
          <cell r="T313">
            <v>86.14</v>
          </cell>
          <cell r="AG313">
            <v>226.11750000000004</v>
          </cell>
          <cell r="AH313">
            <v>231.05250000000001</v>
          </cell>
          <cell r="AI313">
            <v>235.98749999999998</v>
          </cell>
          <cell r="AJ313">
            <v>242.04416666666665</v>
          </cell>
        </row>
        <row r="314">
          <cell r="Q314">
            <v>98202.36</v>
          </cell>
          <cell r="R314">
            <v>98202.36</v>
          </cell>
          <cell r="S314">
            <v>98202.36</v>
          </cell>
          <cell r="T314">
            <v>98202.36</v>
          </cell>
          <cell r="AG314">
            <v>70091.861666666664</v>
          </cell>
          <cell r="AH314">
            <v>78275.424999999988</v>
          </cell>
          <cell r="AI314">
            <v>86458.988333333327</v>
          </cell>
          <cell r="AJ314">
            <v>94642.534999999989</v>
          </cell>
        </row>
        <row r="315">
          <cell r="Q315">
            <v>65.900000000000006</v>
          </cell>
          <cell r="R315">
            <v>342.4</v>
          </cell>
          <cell r="S315">
            <v>909.61</v>
          </cell>
          <cell r="T315">
            <v>555.19000000000005</v>
          </cell>
          <cell r="AG315">
            <v>110.46124999999996</v>
          </cell>
          <cell r="AH315">
            <v>-266.60208333333338</v>
          </cell>
          <cell r="AI315">
            <v>-608.51083333333338</v>
          </cell>
          <cell r="AJ315">
            <v>-1017.1829166666663</v>
          </cell>
        </row>
        <row r="316">
          <cell r="Q316">
            <v>156778.10999999999</v>
          </cell>
          <cell r="R316">
            <v>118974.11</v>
          </cell>
          <cell r="S316">
            <v>116008.11</v>
          </cell>
          <cell r="T316">
            <v>123238.11</v>
          </cell>
          <cell r="AG316">
            <v>144056.90166666664</v>
          </cell>
          <cell r="AH316">
            <v>145035.19333333333</v>
          </cell>
          <cell r="AI316">
            <v>142770.35999999999</v>
          </cell>
          <cell r="AJ316">
            <v>140468.44333333333</v>
          </cell>
        </row>
        <row r="317">
          <cell r="Q317">
            <v>0</v>
          </cell>
          <cell r="R317">
            <v>0</v>
          </cell>
          <cell r="S317">
            <v>0</v>
          </cell>
          <cell r="T317">
            <v>0</v>
          </cell>
          <cell r="AG317">
            <v>0</v>
          </cell>
          <cell r="AH317">
            <v>0</v>
          </cell>
          <cell r="AI317">
            <v>0</v>
          </cell>
          <cell r="AJ317">
            <v>0</v>
          </cell>
        </row>
        <row r="318">
          <cell r="R318">
            <v>0</v>
          </cell>
          <cell r="S318">
            <v>0</v>
          </cell>
          <cell r="T318">
            <v>1327239.27</v>
          </cell>
          <cell r="AG318">
            <v>0</v>
          </cell>
          <cell r="AH318">
            <v>0</v>
          </cell>
          <cell r="AI318">
            <v>0</v>
          </cell>
          <cell r="AJ318">
            <v>55301.636250000003</v>
          </cell>
        </row>
        <row r="319">
          <cell r="Q319">
            <v>494245.66</v>
          </cell>
          <cell r="R319">
            <v>487684.88</v>
          </cell>
          <cell r="S319">
            <v>486044.67</v>
          </cell>
          <cell r="T319">
            <v>485497.93</v>
          </cell>
          <cell r="AG319">
            <v>563111.10916666675</v>
          </cell>
          <cell r="AH319">
            <v>554819.00624999998</v>
          </cell>
          <cell r="AI319">
            <v>546321.87833333341</v>
          </cell>
          <cell r="AJ319">
            <v>537938.65249999997</v>
          </cell>
        </row>
        <row r="320">
          <cell r="Q320">
            <v>338925.45</v>
          </cell>
          <cell r="R320">
            <v>263276.40000000002</v>
          </cell>
          <cell r="S320">
            <v>527410.32999999996</v>
          </cell>
          <cell r="T320">
            <v>742563.47</v>
          </cell>
          <cell r="AG320">
            <v>82554.491666666669</v>
          </cell>
          <cell r="AH320">
            <v>106562.85083333333</v>
          </cell>
          <cell r="AI320">
            <v>140507.96541666667</v>
          </cell>
          <cell r="AJ320">
            <v>190893.80375000005</v>
          </cell>
        </row>
        <row r="321">
          <cell r="Q321">
            <v>0</v>
          </cell>
          <cell r="R321">
            <v>0</v>
          </cell>
          <cell r="S321">
            <v>0</v>
          </cell>
          <cell r="T321">
            <v>0</v>
          </cell>
          <cell r="AG321">
            <v>0</v>
          </cell>
          <cell r="AH321">
            <v>0</v>
          </cell>
          <cell r="AI321">
            <v>0</v>
          </cell>
          <cell r="AJ321">
            <v>0</v>
          </cell>
        </row>
        <row r="322">
          <cell r="Q322">
            <v>0</v>
          </cell>
          <cell r="R322">
            <v>0</v>
          </cell>
          <cell r="S322">
            <v>0</v>
          </cell>
          <cell r="T322">
            <v>0</v>
          </cell>
          <cell r="AG322">
            <v>0</v>
          </cell>
          <cell r="AH322">
            <v>0</v>
          </cell>
          <cell r="AI322">
            <v>0</v>
          </cell>
          <cell r="AJ322">
            <v>0</v>
          </cell>
        </row>
        <row r="323">
          <cell r="Q323">
            <v>0</v>
          </cell>
          <cell r="R323">
            <v>0</v>
          </cell>
          <cell r="S323">
            <v>0</v>
          </cell>
          <cell r="T323">
            <v>0</v>
          </cell>
          <cell r="AG323">
            <v>0</v>
          </cell>
          <cell r="AH323">
            <v>0</v>
          </cell>
          <cell r="AI323">
            <v>0</v>
          </cell>
          <cell r="AJ323">
            <v>0</v>
          </cell>
        </row>
        <row r="324">
          <cell r="Q324">
            <v>0</v>
          </cell>
          <cell r="R324">
            <v>0</v>
          </cell>
          <cell r="S324">
            <v>0</v>
          </cell>
          <cell r="T324">
            <v>0</v>
          </cell>
          <cell r="AG324">
            <v>0</v>
          </cell>
          <cell r="AH324">
            <v>0</v>
          </cell>
          <cell r="AI324">
            <v>0</v>
          </cell>
          <cell r="AJ324">
            <v>0</v>
          </cell>
        </row>
        <row r="325">
          <cell r="Q325">
            <v>0</v>
          </cell>
          <cell r="R325">
            <v>0</v>
          </cell>
          <cell r="S325">
            <v>0</v>
          </cell>
          <cell r="T325">
            <v>0</v>
          </cell>
          <cell r="AG325">
            <v>-2932.5733333333333</v>
          </cell>
          <cell r="AH325">
            <v>0</v>
          </cell>
          <cell r="AI325">
            <v>0</v>
          </cell>
          <cell r="AJ325">
            <v>0</v>
          </cell>
        </row>
        <row r="326">
          <cell r="Q326">
            <v>0</v>
          </cell>
          <cell r="R326">
            <v>0</v>
          </cell>
          <cell r="S326">
            <v>0</v>
          </cell>
          <cell r="T326">
            <v>0</v>
          </cell>
          <cell r="AG326">
            <v>-1264.2662499999999</v>
          </cell>
          <cell r="AH326">
            <v>0</v>
          </cell>
          <cell r="AI326">
            <v>0</v>
          </cell>
          <cell r="AJ326">
            <v>0</v>
          </cell>
        </row>
        <row r="327">
          <cell r="Q327">
            <v>0</v>
          </cell>
          <cell r="R327">
            <v>0</v>
          </cell>
          <cell r="S327">
            <v>0</v>
          </cell>
          <cell r="T327">
            <v>0</v>
          </cell>
          <cell r="AG327">
            <v>0</v>
          </cell>
          <cell r="AH327">
            <v>0</v>
          </cell>
          <cell r="AI327">
            <v>0</v>
          </cell>
          <cell r="AJ327">
            <v>0</v>
          </cell>
        </row>
        <row r="328">
          <cell r="Q328">
            <v>4721021.2699999996</v>
          </cell>
          <cell r="R328">
            <v>5022948.6100000003</v>
          </cell>
          <cell r="S328">
            <v>4706055.5999999996</v>
          </cell>
          <cell r="T328">
            <v>4975534.68</v>
          </cell>
          <cell r="AG328">
            <v>5227346.2262500003</v>
          </cell>
          <cell r="AH328">
            <v>5170696.979166667</v>
          </cell>
          <cell r="AI328">
            <v>5127446.3566666665</v>
          </cell>
          <cell r="AJ328">
            <v>5097574.1729166666</v>
          </cell>
        </row>
        <row r="329">
          <cell r="Q329">
            <v>2836421.87</v>
          </cell>
          <cell r="R329">
            <v>2837027.87</v>
          </cell>
          <cell r="S329">
            <v>2843435.87</v>
          </cell>
          <cell r="T329">
            <v>2844733.87</v>
          </cell>
          <cell r="AG329">
            <v>2868952.8283333336</v>
          </cell>
          <cell r="AH329">
            <v>2866981.9116666671</v>
          </cell>
          <cell r="AI329">
            <v>2865009.4533333336</v>
          </cell>
          <cell r="AJ329">
            <v>2860710.0366666671</v>
          </cell>
        </row>
        <row r="330">
          <cell r="Q330">
            <v>-4721021.2699999996</v>
          </cell>
          <cell r="R330">
            <v>-5022948.6100000003</v>
          </cell>
          <cell r="S330">
            <v>-4706055.5999999996</v>
          </cell>
          <cell r="T330">
            <v>-4975534.68</v>
          </cell>
          <cell r="AG330">
            <v>-5199695.9237500001</v>
          </cell>
          <cell r="AH330">
            <v>-5144945.2716666674</v>
          </cell>
          <cell r="AI330">
            <v>-5110875.8554166667</v>
          </cell>
          <cell r="AJ330">
            <v>-5094196.8220833344</v>
          </cell>
        </row>
        <row r="331">
          <cell r="Q331">
            <v>2192286.79</v>
          </cell>
          <cell r="R331">
            <v>2192741.79</v>
          </cell>
          <cell r="S331">
            <v>2197549.79</v>
          </cell>
          <cell r="T331">
            <v>2198523.79</v>
          </cell>
          <cell r="AG331">
            <v>2216670.4983333326</v>
          </cell>
          <cell r="AH331">
            <v>2215202.5816666661</v>
          </cell>
          <cell r="AI331">
            <v>2213728.4149999996</v>
          </cell>
          <cell r="AJ331">
            <v>2210504.0399999996</v>
          </cell>
        </row>
        <row r="332">
          <cell r="Q332">
            <v>0</v>
          </cell>
          <cell r="R332">
            <v>0</v>
          </cell>
          <cell r="S332">
            <v>0</v>
          </cell>
          <cell r="T332">
            <v>0</v>
          </cell>
          <cell r="AG332">
            <v>0</v>
          </cell>
          <cell r="AH332">
            <v>0</v>
          </cell>
          <cell r="AI332">
            <v>0</v>
          </cell>
          <cell r="AJ332">
            <v>0</v>
          </cell>
        </row>
        <row r="333">
          <cell r="Q333">
            <v>10572727</v>
          </cell>
          <cell r="R333">
            <v>11552468.869999999</v>
          </cell>
          <cell r="S333">
            <v>11917323.93</v>
          </cell>
          <cell r="T333">
            <v>11910163.23</v>
          </cell>
          <cell r="AG333">
            <v>11436204.515000001</v>
          </cell>
          <cell r="AH333">
            <v>11375326.93125</v>
          </cell>
          <cell r="AI333">
            <v>11367516.997083336</v>
          </cell>
          <cell r="AJ333">
            <v>11397406.2675</v>
          </cell>
        </row>
        <row r="334">
          <cell r="Q334">
            <v>3848177.76</v>
          </cell>
          <cell r="R334">
            <v>4036266.64</v>
          </cell>
          <cell r="S334">
            <v>4146925.09</v>
          </cell>
          <cell r="T334">
            <v>4312676.6500000004</v>
          </cell>
          <cell r="AG334">
            <v>3872220.0808333331</v>
          </cell>
          <cell r="AH334">
            <v>3883457.6766666663</v>
          </cell>
          <cell r="AI334">
            <v>3909833.4575</v>
          </cell>
          <cell r="AJ334">
            <v>3946353.2608333342</v>
          </cell>
        </row>
        <row r="335">
          <cell r="Q335">
            <v>2147553.89</v>
          </cell>
          <cell r="R335">
            <v>2084706.86</v>
          </cell>
          <cell r="S335">
            <v>2104705.85</v>
          </cell>
          <cell r="T335">
            <v>2115371.46</v>
          </cell>
          <cell r="AG335">
            <v>2137950.2512500002</v>
          </cell>
          <cell r="AH335">
            <v>2133282.8966666665</v>
          </cell>
          <cell r="AI335">
            <v>2133379.1295833332</v>
          </cell>
          <cell r="AJ335">
            <v>2128090.17625</v>
          </cell>
        </row>
        <row r="336">
          <cell r="Q336">
            <v>2958340.19</v>
          </cell>
          <cell r="R336">
            <v>2965876.93</v>
          </cell>
          <cell r="S336">
            <v>2991432.79</v>
          </cell>
          <cell r="T336">
            <v>2991432.79</v>
          </cell>
          <cell r="AG336">
            <v>2499029.757916667</v>
          </cell>
          <cell r="AH336">
            <v>2625434.0229166667</v>
          </cell>
          <cell r="AI336">
            <v>2753217.1462500002</v>
          </cell>
          <cell r="AJ336">
            <v>2826932.6483333334</v>
          </cell>
        </row>
        <row r="337">
          <cell r="Q337">
            <v>0</v>
          </cell>
          <cell r="R337">
            <v>0</v>
          </cell>
          <cell r="S337">
            <v>0</v>
          </cell>
          <cell r="T337">
            <v>0</v>
          </cell>
          <cell r="AG337">
            <v>0</v>
          </cell>
          <cell r="AH337">
            <v>0</v>
          </cell>
          <cell r="AI337">
            <v>0</v>
          </cell>
          <cell r="AJ337">
            <v>0</v>
          </cell>
        </row>
        <row r="338">
          <cell r="Q338">
            <v>1422947.12</v>
          </cell>
          <cell r="R338">
            <v>1387386.15</v>
          </cell>
          <cell r="S338">
            <v>1400460.77</v>
          </cell>
          <cell r="T338">
            <v>1397633.47</v>
          </cell>
          <cell r="AG338">
            <v>1354044.1820833336</v>
          </cell>
          <cell r="AH338">
            <v>1365069.6045833335</v>
          </cell>
          <cell r="AI338">
            <v>1375282.7208333334</v>
          </cell>
          <cell r="AJ338">
            <v>1390398.9166666667</v>
          </cell>
        </row>
        <row r="339">
          <cell r="Q339">
            <v>0</v>
          </cell>
          <cell r="R339">
            <v>0</v>
          </cell>
          <cell r="S339">
            <v>0</v>
          </cell>
          <cell r="T339">
            <v>0</v>
          </cell>
          <cell r="AG339">
            <v>0</v>
          </cell>
          <cell r="AH339">
            <v>0</v>
          </cell>
          <cell r="AI339">
            <v>0</v>
          </cell>
          <cell r="AJ339">
            <v>0</v>
          </cell>
        </row>
        <row r="340">
          <cell r="Q340">
            <v>250817.5</v>
          </cell>
          <cell r="R340">
            <v>250817.5</v>
          </cell>
          <cell r="S340">
            <v>250817.5</v>
          </cell>
          <cell r="T340">
            <v>218545.64</v>
          </cell>
          <cell r="AG340">
            <v>181387.84208333332</v>
          </cell>
          <cell r="AH340">
            <v>186680.82750000001</v>
          </cell>
          <cell r="AI340">
            <v>192181.28833333333</v>
          </cell>
          <cell r="AJ340">
            <v>197548.02458333332</v>
          </cell>
        </row>
        <row r="341">
          <cell r="Q341">
            <v>42792.49</v>
          </cell>
          <cell r="R341">
            <v>42792.49</v>
          </cell>
          <cell r="S341">
            <v>42792.49</v>
          </cell>
          <cell r="T341">
            <v>42792.49</v>
          </cell>
          <cell r="AG341">
            <v>55403.834583333322</v>
          </cell>
          <cell r="AH341">
            <v>52580.572500000002</v>
          </cell>
          <cell r="AI341">
            <v>50102.60125</v>
          </cell>
          <cell r="AJ341">
            <v>48123.133333333331</v>
          </cell>
        </row>
        <row r="342">
          <cell r="Q342">
            <v>-21117.83</v>
          </cell>
          <cell r="R342">
            <v>-21117.83</v>
          </cell>
          <cell r="S342">
            <v>-21117.83</v>
          </cell>
          <cell r="T342">
            <v>-21117.83</v>
          </cell>
          <cell r="AG342">
            <v>-25958.445000000007</v>
          </cell>
          <cell r="AH342">
            <v>-25403.5625</v>
          </cell>
          <cell r="AI342">
            <v>-24856.050416666669</v>
          </cell>
          <cell r="AJ342">
            <v>-24296.507500000007</v>
          </cell>
        </row>
        <row r="343">
          <cell r="Q343">
            <v>22845369.129999999</v>
          </cell>
          <cell r="R343">
            <v>20681262.190000001</v>
          </cell>
          <cell r="S343">
            <v>19418665.23</v>
          </cell>
          <cell r="T343">
            <v>17992124.489999998</v>
          </cell>
          <cell r="AG343">
            <v>9032550.8670833353</v>
          </cell>
          <cell r="AH343">
            <v>10400541.503333334</v>
          </cell>
          <cell r="AI343">
            <v>11750515.9625</v>
          </cell>
          <cell r="AJ343">
            <v>13093148.199999997</v>
          </cell>
        </row>
        <row r="344">
          <cell r="Q344">
            <v>5226846.07</v>
          </cell>
          <cell r="R344">
            <v>5093439.28</v>
          </cell>
          <cell r="S344">
            <v>5021162.8499999996</v>
          </cell>
          <cell r="T344">
            <v>4228866.8899999997</v>
          </cell>
          <cell r="AG344">
            <v>6095338.3849999988</v>
          </cell>
          <cell r="AH344">
            <v>5811603.8716666661</v>
          </cell>
          <cell r="AI344">
            <v>5354133.2929166667</v>
          </cell>
          <cell r="AJ344">
            <v>4716344.9304166669</v>
          </cell>
        </row>
        <row r="345">
          <cell r="Q345">
            <v>16505606.880000001</v>
          </cell>
          <cell r="R345">
            <v>18142782.530000001</v>
          </cell>
          <cell r="S345">
            <v>17396206.16</v>
          </cell>
          <cell r="T345">
            <v>14258360.630000001</v>
          </cell>
          <cell r="AG345">
            <v>12512721.42375</v>
          </cell>
          <cell r="AH345">
            <v>12815895.775</v>
          </cell>
          <cell r="AI345">
            <v>13082496.1775</v>
          </cell>
          <cell r="AJ345">
            <v>13369987.371666664</v>
          </cell>
        </row>
        <row r="346">
          <cell r="Q346">
            <v>576201.30000000005</v>
          </cell>
          <cell r="R346">
            <v>576201.30000000005</v>
          </cell>
          <cell r="S346">
            <v>576201.30000000005</v>
          </cell>
          <cell r="T346">
            <v>576201.30000000005</v>
          </cell>
          <cell r="AG346">
            <v>541186.29999999993</v>
          </cell>
          <cell r="AH346">
            <v>555192.29999999993</v>
          </cell>
          <cell r="AI346">
            <v>569198.29999999993</v>
          </cell>
          <cell r="AJ346">
            <v>576201.29999999993</v>
          </cell>
        </row>
        <row r="347">
          <cell r="AG347">
            <v>0</v>
          </cell>
          <cell r="AH347">
            <v>0</v>
          </cell>
          <cell r="AI347">
            <v>0</v>
          </cell>
          <cell r="AJ347">
            <v>0</v>
          </cell>
        </row>
        <row r="348">
          <cell r="Q348">
            <v>6395.07</v>
          </cell>
          <cell r="R348">
            <v>5329.22</v>
          </cell>
          <cell r="S348">
            <v>4263.37</v>
          </cell>
          <cell r="T348">
            <v>3197.52</v>
          </cell>
          <cell r="AG348">
            <v>3630.0791666666678</v>
          </cell>
          <cell r="AH348">
            <v>3722.1850000000009</v>
          </cell>
          <cell r="AI348">
            <v>3797.5425</v>
          </cell>
          <cell r="AJ348">
            <v>3856.1516666666671</v>
          </cell>
        </row>
        <row r="349">
          <cell r="Q349">
            <v>0</v>
          </cell>
          <cell r="R349">
            <v>0</v>
          </cell>
          <cell r="S349">
            <v>0</v>
          </cell>
          <cell r="T349">
            <v>0</v>
          </cell>
          <cell r="AG349">
            <v>0</v>
          </cell>
          <cell r="AH349">
            <v>0</v>
          </cell>
          <cell r="AI349">
            <v>0</v>
          </cell>
          <cell r="AJ349">
            <v>0</v>
          </cell>
        </row>
        <row r="350">
          <cell r="Q350">
            <v>287570.48</v>
          </cell>
          <cell r="R350">
            <v>160216.94</v>
          </cell>
          <cell r="S350">
            <v>367613.4</v>
          </cell>
          <cell r="T350">
            <v>1484979.38</v>
          </cell>
          <cell r="AG350">
            <v>680741.73458333325</v>
          </cell>
          <cell r="AH350">
            <v>687369.44166666653</v>
          </cell>
          <cell r="AI350">
            <v>704366.15458333318</v>
          </cell>
          <cell r="AJ350">
            <v>727803.96166666655</v>
          </cell>
        </row>
        <row r="351">
          <cell r="Q351">
            <v>4845.53</v>
          </cell>
          <cell r="R351">
            <v>4240.51</v>
          </cell>
          <cell r="S351">
            <v>3635.49</v>
          </cell>
          <cell r="T351">
            <v>3030.47</v>
          </cell>
          <cell r="AG351">
            <v>6106.7104166666659</v>
          </cell>
          <cell r="AH351">
            <v>5456.1750000000002</v>
          </cell>
          <cell r="AI351">
            <v>4892.4370833333342</v>
          </cell>
          <cell r="AJ351">
            <v>4415.4966666666669</v>
          </cell>
        </row>
        <row r="352">
          <cell r="Q352">
            <v>5378</v>
          </cell>
          <cell r="R352">
            <v>4033.5</v>
          </cell>
          <cell r="S352">
            <v>2689</v>
          </cell>
          <cell r="T352">
            <v>1344.5</v>
          </cell>
          <cell r="AG352">
            <v>7462.1483333333335</v>
          </cell>
          <cell r="AH352">
            <v>7432.6633333333339</v>
          </cell>
          <cell r="AI352">
            <v>7411.6016666666665</v>
          </cell>
          <cell r="AJ352">
            <v>7398.9633333333331</v>
          </cell>
        </row>
        <row r="353">
          <cell r="Q353">
            <v>823670.69</v>
          </cell>
          <cell r="R353">
            <v>696952.12</v>
          </cell>
          <cell r="S353">
            <v>570233.55000000005</v>
          </cell>
          <cell r="T353">
            <v>443514.98</v>
          </cell>
          <cell r="AG353">
            <v>646609.08416666661</v>
          </cell>
          <cell r="AH353">
            <v>678762.72249999992</v>
          </cell>
          <cell r="AI353">
            <v>705557.41416666657</v>
          </cell>
          <cell r="AJ353">
            <v>726993.15916666656</v>
          </cell>
        </row>
        <row r="354">
          <cell r="Q354">
            <v>34041.68</v>
          </cell>
          <cell r="R354">
            <v>30083.35</v>
          </cell>
          <cell r="S354">
            <v>26125.02</v>
          </cell>
          <cell r="T354">
            <v>22166.69</v>
          </cell>
          <cell r="AG354">
            <v>15423.300000000001</v>
          </cell>
          <cell r="AH354">
            <v>17324.942500000001</v>
          </cell>
          <cell r="AI354">
            <v>18992.210000000003</v>
          </cell>
          <cell r="AJ354">
            <v>20425.102499999997</v>
          </cell>
        </row>
        <row r="355">
          <cell r="Q355">
            <v>0</v>
          </cell>
          <cell r="R355">
            <v>0</v>
          </cell>
          <cell r="S355">
            <v>0</v>
          </cell>
          <cell r="T355">
            <v>0</v>
          </cell>
          <cell r="AG355">
            <v>0</v>
          </cell>
          <cell r="AH355">
            <v>0</v>
          </cell>
          <cell r="AI355">
            <v>0</v>
          </cell>
          <cell r="AJ355">
            <v>0</v>
          </cell>
        </row>
        <row r="356">
          <cell r="Q356">
            <v>13681.06</v>
          </cell>
          <cell r="R356">
            <v>6840.57</v>
          </cell>
          <cell r="S356">
            <v>0</v>
          </cell>
          <cell r="T356">
            <v>88570.72</v>
          </cell>
          <cell r="AG356">
            <v>36650.659166666672</v>
          </cell>
          <cell r="AH356">
            <v>37163.356249999997</v>
          </cell>
          <cell r="AI356">
            <v>37334.254166666673</v>
          </cell>
          <cell r="AJ356">
            <v>37965.034999999996</v>
          </cell>
        </row>
        <row r="357">
          <cell r="Q357">
            <v>33187.5</v>
          </cell>
          <cell r="R357">
            <v>29500</v>
          </cell>
          <cell r="S357">
            <v>25812.5</v>
          </cell>
          <cell r="T357">
            <v>22125</v>
          </cell>
          <cell r="AG357">
            <v>22508.721666666665</v>
          </cell>
          <cell r="AH357">
            <v>22041.224999999995</v>
          </cell>
          <cell r="AI357">
            <v>21628.728333333336</v>
          </cell>
          <cell r="AJ357">
            <v>21271.231666666667</v>
          </cell>
        </row>
        <row r="358">
          <cell r="Q358">
            <v>759744</v>
          </cell>
          <cell r="R358">
            <v>633120</v>
          </cell>
          <cell r="S358">
            <v>506496</v>
          </cell>
          <cell r="T358">
            <v>379872</v>
          </cell>
          <cell r="AG358">
            <v>662932.37541666662</v>
          </cell>
          <cell r="AH358">
            <v>673328.78791666671</v>
          </cell>
          <cell r="AI358">
            <v>681834.94374999998</v>
          </cell>
          <cell r="AJ358">
            <v>688450.84291666665</v>
          </cell>
        </row>
        <row r="359">
          <cell r="Q359">
            <v>4313.3999999999996</v>
          </cell>
          <cell r="R359">
            <v>2156.7399999999998</v>
          </cell>
          <cell r="S359">
            <v>0</v>
          </cell>
          <cell r="T359">
            <v>24249.5</v>
          </cell>
          <cell r="AG359">
            <v>11853.29166666667</v>
          </cell>
          <cell r="AH359">
            <v>11859.599583333335</v>
          </cell>
          <cell r="AI359">
            <v>11861.703333333333</v>
          </cell>
          <cell r="AJ359">
            <v>11883.626666666665</v>
          </cell>
        </row>
        <row r="360">
          <cell r="Q360">
            <v>0</v>
          </cell>
          <cell r="R360">
            <v>0</v>
          </cell>
          <cell r="S360">
            <v>0</v>
          </cell>
          <cell r="T360">
            <v>0</v>
          </cell>
          <cell r="AG360">
            <v>0</v>
          </cell>
          <cell r="AH360">
            <v>0</v>
          </cell>
          <cell r="AI360">
            <v>0</v>
          </cell>
          <cell r="AJ360">
            <v>0</v>
          </cell>
        </row>
        <row r="361">
          <cell r="Q361">
            <v>0</v>
          </cell>
          <cell r="R361">
            <v>33333.339999999997</v>
          </cell>
          <cell r="S361">
            <v>16666.68</v>
          </cell>
          <cell r="T361">
            <v>0</v>
          </cell>
          <cell r="AG361">
            <v>28968.752499999999</v>
          </cell>
          <cell r="AH361">
            <v>29034.724999999995</v>
          </cell>
          <cell r="AI361">
            <v>29133.68416666667</v>
          </cell>
          <cell r="AJ361">
            <v>29166.670833333334</v>
          </cell>
        </row>
        <row r="362">
          <cell r="Q362">
            <v>0</v>
          </cell>
          <cell r="R362">
            <v>0</v>
          </cell>
          <cell r="S362">
            <v>0</v>
          </cell>
          <cell r="T362">
            <v>0</v>
          </cell>
          <cell r="AG362">
            <v>0</v>
          </cell>
          <cell r="AH362">
            <v>0</v>
          </cell>
          <cell r="AI362">
            <v>0</v>
          </cell>
          <cell r="AJ362">
            <v>0</v>
          </cell>
        </row>
        <row r="363">
          <cell r="Q363">
            <v>0</v>
          </cell>
          <cell r="R363">
            <v>0</v>
          </cell>
          <cell r="S363">
            <v>0</v>
          </cell>
          <cell r="T363">
            <v>0</v>
          </cell>
          <cell r="AG363">
            <v>0</v>
          </cell>
          <cell r="AH363">
            <v>0</v>
          </cell>
          <cell r="AI363">
            <v>0</v>
          </cell>
          <cell r="AJ363">
            <v>0</v>
          </cell>
        </row>
        <row r="364">
          <cell r="AG364">
            <v>0</v>
          </cell>
          <cell r="AH364">
            <v>0</v>
          </cell>
          <cell r="AI364">
            <v>0</v>
          </cell>
          <cell r="AJ364">
            <v>0</v>
          </cell>
        </row>
        <row r="365">
          <cell r="Q365">
            <v>0</v>
          </cell>
          <cell r="R365">
            <v>0</v>
          </cell>
          <cell r="S365">
            <v>0</v>
          </cell>
          <cell r="T365">
            <v>0</v>
          </cell>
          <cell r="AG365">
            <v>0</v>
          </cell>
          <cell r="AH365">
            <v>0</v>
          </cell>
          <cell r="AI365">
            <v>0</v>
          </cell>
          <cell r="AJ365">
            <v>0</v>
          </cell>
        </row>
        <row r="366">
          <cell r="Q366">
            <v>0</v>
          </cell>
          <cell r="R366">
            <v>0</v>
          </cell>
          <cell r="S366">
            <v>0</v>
          </cell>
          <cell r="T366">
            <v>0</v>
          </cell>
          <cell r="AG366">
            <v>0</v>
          </cell>
          <cell r="AH366">
            <v>0</v>
          </cell>
          <cell r="AI366">
            <v>0</v>
          </cell>
          <cell r="AJ366">
            <v>0</v>
          </cell>
        </row>
        <row r="367">
          <cell r="Q367">
            <v>0</v>
          </cell>
          <cell r="R367">
            <v>0</v>
          </cell>
          <cell r="S367">
            <v>0</v>
          </cell>
          <cell r="T367">
            <v>0</v>
          </cell>
          <cell r="AG367">
            <v>0</v>
          </cell>
          <cell r="AH367">
            <v>0</v>
          </cell>
          <cell r="AI367">
            <v>0</v>
          </cell>
          <cell r="AJ367">
            <v>0</v>
          </cell>
        </row>
        <row r="368">
          <cell r="Q368">
            <v>0</v>
          </cell>
          <cell r="R368">
            <v>0</v>
          </cell>
          <cell r="S368">
            <v>0</v>
          </cell>
          <cell r="T368">
            <v>0</v>
          </cell>
          <cell r="AG368">
            <v>0</v>
          </cell>
          <cell r="AH368">
            <v>0</v>
          </cell>
          <cell r="AI368">
            <v>0</v>
          </cell>
          <cell r="AJ368">
            <v>0</v>
          </cell>
        </row>
        <row r="369">
          <cell r="Q369">
            <v>0</v>
          </cell>
          <cell r="R369">
            <v>0</v>
          </cell>
          <cell r="S369">
            <v>0</v>
          </cell>
          <cell r="T369">
            <v>0</v>
          </cell>
          <cell r="AG369">
            <v>0</v>
          </cell>
          <cell r="AH369">
            <v>0</v>
          </cell>
          <cell r="AI369">
            <v>0</v>
          </cell>
          <cell r="AJ369">
            <v>0</v>
          </cell>
        </row>
        <row r="370">
          <cell r="Q370">
            <v>0</v>
          </cell>
          <cell r="R370">
            <v>0</v>
          </cell>
          <cell r="S370">
            <v>0</v>
          </cell>
          <cell r="T370">
            <v>0</v>
          </cell>
          <cell r="AG370">
            <v>0</v>
          </cell>
          <cell r="AH370">
            <v>0</v>
          </cell>
          <cell r="AI370">
            <v>0</v>
          </cell>
          <cell r="AJ370">
            <v>0</v>
          </cell>
        </row>
        <row r="371">
          <cell r="Q371">
            <v>0</v>
          </cell>
          <cell r="R371">
            <v>0</v>
          </cell>
          <cell r="S371">
            <v>0</v>
          </cell>
          <cell r="T371">
            <v>0</v>
          </cell>
          <cell r="AG371">
            <v>0</v>
          </cell>
          <cell r="AH371">
            <v>0</v>
          </cell>
          <cell r="AI371">
            <v>0</v>
          </cell>
          <cell r="AJ371">
            <v>0</v>
          </cell>
        </row>
        <row r="372">
          <cell r="Q372">
            <v>0</v>
          </cell>
          <cell r="R372">
            <v>0</v>
          </cell>
          <cell r="S372">
            <v>0</v>
          </cell>
          <cell r="T372">
            <v>0</v>
          </cell>
          <cell r="AG372">
            <v>0</v>
          </cell>
          <cell r="AH372">
            <v>0</v>
          </cell>
          <cell r="AI372">
            <v>0</v>
          </cell>
          <cell r="AJ372">
            <v>0</v>
          </cell>
        </row>
        <row r="373">
          <cell r="Q373">
            <v>0</v>
          </cell>
          <cell r="R373">
            <v>0</v>
          </cell>
          <cell r="S373">
            <v>0</v>
          </cell>
          <cell r="T373">
            <v>0</v>
          </cell>
          <cell r="AG373">
            <v>0</v>
          </cell>
          <cell r="AH373">
            <v>0</v>
          </cell>
          <cell r="AI373">
            <v>0</v>
          </cell>
          <cell r="AJ373">
            <v>0</v>
          </cell>
        </row>
        <row r="374">
          <cell r="Q374">
            <v>7619.56</v>
          </cell>
          <cell r="R374">
            <v>6708.22</v>
          </cell>
          <cell r="S374">
            <v>5782.88</v>
          </cell>
          <cell r="T374">
            <v>6082.21</v>
          </cell>
          <cell r="AG374">
            <v>6125.9758333333339</v>
          </cell>
          <cell r="AH374">
            <v>6051.3833333333341</v>
          </cell>
          <cell r="AI374">
            <v>5972.9291666666659</v>
          </cell>
          <cell r="AJ374">
            <v>5941.0579166666657</v>
          </cell>
        </row>
        <row r="375">
          <cell r="Q375">
            <v>634331.06000000006</v>
          </cell>
          <cell r="R375">
            <v>0</v>
          </cell>
          <cell r="S375">
            <v>0</v>
          </cell>
          <cell r="T375">
            <v>714302.59</v>
          </cell>
          <cell r="AG375">
            <v>414599.38166666665</v>
          </cell>
          <cell r="AH375">
            <v>394916.46500000003</v>
          </cell>
          <cell r="AI375">
            <v>394916.46500000003</v>
          </cell>
          <cell r="AJ375">
            <v>361459.99374999997</v>
          </cell>
        </row>
        <row r="376">
          <cell r="Q376">
            <v>68080.509999999995</v>
          </cell>
          <cell r="R376">
            <v>62843.51</v>
          </cell>
          <cell r="S376">
            <v>57606.51</v>
          </cell>
          <cell r="T376">
            <v>52369.51</v>
          </cell>
          <cell r="AG376">
            <v>99502.51</v>
          </cell>
          <cell r="AH376">
            <v>94265.51</v>
          </cell>
          <cell r="AI376">
            <v>89028.51</v>
          </cell>
          <cell r="AJ376">
            <v>83791.509999999995</v>
          </cell>
        </row>
        <row r="377">
          <cell r="Q377">
            <v>166029.35999999999</v>
          </cell>
          <cell r="R377">
            <v>110686.25</v>
          </cell>
          <cell r="S377">
            <v>55343.14</v>
          </cell>
          <cell r="T377">
            <v>664117.35</v>
          </cell>
          <cell r="AG377">
            <v>359695.8033333334</v>
          </cell>
          <cell r="AH377">
            <v>359714.93791666673</v>
          </cell>
          <cell r="AI377">
            <v>359726.41833333328</v>
          </cell>
          <cell r="AJ377">
            <v>359730.24500000005</v>
          </cell>
        </row>
        <row r="378">
          <cell r="Q378">
            <v>0</v>
          </cell>
          <cell r="R378">
            <v>0</v>
          </cell>
          <cell r="S378">
            <v>0</v>
          </cell>
          <cell r="T378">
            <v>0</v>
          </cell>
          <cell r="AG378">
            <v>0</v>
          </cell>
          <cell r="AH378">
            <v>0</v>
          </cell>
          <cell r="AI378">
            <v>0</v>
          </cell>
          <cell r="AJ378">
            <v>0</v>
          </cell>
        </row>
        <row r="379">
          <cell r="Q379">
            <v>0</v>
          </cell>
          <cell r="R379">
            <v>0</v>
          </cell>
          <cell r="S379">
            <v>0</v>
          </cell>
          <cell r="T379">
            <v>0</v>
          </cell>
          <cell r="AG379">
            <v>0</v>
          </cell>
          <cell r="AH379">
            <v>0</v>
          </cell>
          <cell r="AI379">
            <v>0</v>
          </cell>
          <cell r="AJ379">
            <v>0</v>
          </cell>
        </row>
        <row r="380">
          <cell r="Q380">
            <v>2649.96</v>
          </cell>
          <cell r="R380">
            <v>2384.96</v>
          </cell>
          <cell r="S380">
            <v>2119.96</v>
          </cell>
          <cell r="T380">
            <v>1854.96</v>
          </cell>
          <cell r="AG380">
            <v>1324.1266666666663</v>
          </cell>
          <cell r="AH380">
            <v>1349.4599999999998</v>
          </cell>
          <cell r="AI380">
            <v>1372.1266666666663</v>
          </cell>
          <cell r="AJ380">
            <v>1392.1266666666663</v>
          </cell>
        </row>
        <row r="381">
          <cell r="Q381">
            <v>6280.51</v>
          </cell>
          <cell r="R381">
            <v>6280.51</v>
          </cell>
          <cell r="S381">
            <v>6280.51</v>
          </cell>
          <cell r="T381">
            <v>12394.15</v>
          </cell>
          <cell r="AG381">
            <v>4972.0704166666674</v>
          </cell>
          <cell r="AH381">
            <v>5495.4462500000009</v>
          </cell>
          <cell r="AI381">
            <v>6018.8220833333353</v>
          </cell>
          <cell r="AJ381">
            <v>6535.2450000000017</v>
          </cell>
        </row>
        <row r="382">
          <cell r="AG382">
            <v>0</v>
          </cell>
          <cell r="AH382">
            <v>0</v>
          </cell>
          <cell r="AI382">
            <v>0</v>
          </cell>
          <cell r="AJ382">
            <v>0</v>
          </cell>
        </row>
        <row r="383">
          <cell r="Q383">
            <v>0</v>
          </cell>
          <cell r="R383">
            <v>40000</v>
          </cell>
          <cell r="S383">
            <v>39000</v>
          </cell>
          <cell r="T383">
            <v>38000</v>
          </cell>
          <cell r="AG383">
            <v>0</v>
          </cell>
          <cell r="AH383">
            <v>1666.6666666666667</v>
          </cell>
          <cell r="AI383">
            <v>4958.333333333333</v>
          </cell>
          <cell r="AJ383">
            <v>8166.666666666667</v>
          </cell>
        </row>
        <row r="384">
          <cell r="Q384">
            <v>8441.76</v>
          </cell>
          <cell r="R384">
            <v>478.82</v>
          </cell>
          <cell r="S384">
            <v>0</v>
          </cell>
          <cell r="T384">
            <v>0</v>
          </cell>
          <cell r="AG384">
            <v>43099.188750000001</v>
          </cell>
          <cell r="AH384">
            <v>35763.724583333336</v>
          </cell>
          <cell r="AI384">
            <v>28609.48166666667</v>
          </cell>
          <cell r="AJ384">
            <v>22508.146666666667</v>
          </cell>
        </row>
        <row r="385">
          <cell r="Q385">
            <v>18133.32</v>
          </cell>
          <cell r="R385">
            <v>15866.65</v>
          </cell>
          <cell r="S385">
            <v>13599.98</v>
          </cell>
          <cell r="T385">
            <v>11333.31</v>
          </cell>
          <cell r="AG385">
            <v>17780.018749999999</v>
          </cell>
          <cell r="AH385">
            <v>16673.905833333334</v>
          </cell>
          <cell r="AI385">
            <v>15715.352083333333</v>
          </cell>
          <cell r="AJ385">
            <v>14904.3575</v>
          </cell>
        </row>
        <row r="386">
          <cell r="Q386">
            <v>25200.9</v>
          </cell>
          <cell r="R386">
            <v>16800.62</v>
          </cell>
          <cell r="S386">
            <v>8400.34</v>
          </cell>
          <cell r="T386">
            <v>0</v>
          </cell>
          <cell r="AG386">
            <v>46166.786666666674</v>
          </cell>
          <cell r="AH386">
            <v>46186.123333333344</v>
          </cell>
          <cell r="AI386">
            <v>46197.726666666676</v>
          </cell>
          <cell r="AJ386">
            <v>46201.595000000001</v>
          </cell>
        </row>
        <row r="387">
          <cell r="Q387">
            <v>25200.89</v>
          </cell>
          <cell r="R387">
            <v>16800.61</v>
          </cell>
          <cell r="S387">
            <v>8400.33</v>
          </cell>
          <cell r="T387">
            <v>0</v>
          </cell>
          <cell r="AG387">
            <v>46166.798749999994</v>
          </cell>
          <cell r="AH387">
            <v>46186.127499999995</v>
          </cell>
          <cell r="AI387">
            <v>46197.722083333327</v>
          </cell>
          <cell r="AJ387">
            <v>46201.585833333324</v>
          </cell>
        </row>
        <row r="388">
          <cell r="Q388">
            <v>598138.18999999994</v>
          </cell>
          <cell r="R388">
            <v>586409.98</v>
          </cell>
          <cell r="S388">
            <v>574681.77</v>
          </cell>
          <cell r="T388">
            <v>562953.56000000006</v>
          </cell>
          <cell r="AG388">
            <v>668507.45000000019</v>
          </cell>
          <cell r="AH388">
            <v>656779.24000000022</v>
          </cell>
          <cell r="AI388">
            <v>645051.03000000014</v>
          </cell>
          <cell r="AJ388">
            <v>633322.81999999995</v>
          </cell>
        </row>
        <row r="389">
          <cell r="Q389">
            <v>2262000</v>
          </cell>
          <cell r="R389">
            <v>2262000</v>
          </cell>
          <cell r="S389">
            <v>1892466</v>
          </cell>
          <cell r="T389">
            <v>1399777</v>
          </cell>
          <cell r="AG389">
            <v>2212040.5683333334</v>
          </cell>
          <cell r="AH389">
            <v>2157290.5683333334</v>
          </cell>
          <cell r="AI389">
            <v>1982114.1516666666</v>
          </cell>
          <cell r="AJ389">
            <v>1843934.9679166668</v>
          </cell>
        </row>
        <row r="390">
          <cell r="Q390">
            <v>0</v>
          </cell>
          <cell r="R390">
            <v>0</v>
          </cell>
          <cell r="S390">
            <v>0</v>
          </cell>
          <cell r="T390">
            <v>0</v>
          </cell>
          <cell r="AG390">
            <v>150159.4325</v>
          </cell>
          <cell r="AH390">
            <v>150159.4325</v>
          </cell>
          <cell r="AI390">
            <v>150159.4325</v>
          </cell>
          <cell r="AJ390">
            <v>112619.57458333333</v>
          </cell>
        </row>
        <row r="391">
          <cell r="Q391">
            <v>0</v>
          </cell>
          <cell r="R391">
            <v>0</v>
          </cell>
          <cell r="S391">
            <v>0</v>
          </cell>
          <cell r="T391">
            <v>0</v>
          </cell>
          <cell r="AG391">
            <v>0</v>
          </cell>
          <cell r="AH391">
            <v>0</v>
          </cell>
          <cell r="AI391">
            <v>0</v>
          </cell>
          <cell r="AJ391">
            <v>0</v>
          </cell>
        </row>
        <row r="392">
          <cell r="Q392">
            <v>0</v>
          </cell>
          <cell r="R392">
            <v>0</v>
          </cell>
          <cell r="S392">
            <v>0</v>
          </cell>
          <cell r="T392">
            <v>0</v>
          </cell>
          <cell r="AG392">
            <v>0</v>
          </cell>
          <cell r="AH392">
            <v>0</v>
          </cell>
          <cell r="AI392">
            <v>0</v>
          </cell>
          <cell r="AJ392">
            <v>0</v>
          </cell>
        </row>
        <row r="393">
          <cell r="Q393">
            <v>50520.11</v>
          </cell>
          <cell r="R393">
            <v>44131.42</v>
          </cell>
          <cell r="S393">
            <v>38242.730000000003</v>
          </cell>
          <cell r="T393">
            <v>29832.04</v>
          </cell>
          <cell r="AG393">
            <v>43442.523333333324</v>
          </cell>
          <cell r="AH393">
            <v>43811.859999999993</v>
          </cell>
          <cell r="AI393">
            <v>44135.36333333332</v>
          </cell>
          <cell r="AJ393">
            <v>43483.69999999999</v>
          </cell>
        </row>
        <row r="394">
          <cell r="Q394">
            <v>39229.1</v>
          </cell>
          <cell r="R394">
            <v>26152.75</v>
          </cell>
          <cell r="S394">
            <v>13076.4</v>
          </cell>
          <cell r="T394">
            <v>145074.4</v>
          </cell>
          <cell r="AG394">
            <v>75516.625</v>
          </cell>
          <cell r="AH394">
            <v>73517.750416666662</v>
          </cell>
          <cell r="AI394">
            <v>72319.180000000008</v>
          </cell>
          <cell r="AJ394">
            <v>77964.737500000003</v>
          </cell>
        </row>
        <row r="395">
          <cell r="Q395">
            <v>0</v>
          </cell>
          <cell r="R395">
            <v>0</v>
          </cell>
          <cell r="S395">
            <v>0</v>
          </cell>
          <cell r="T395">
            <v>0</v>
          </cell>
          <cell r="AG395">
            <v>0</v>
          </cell>
          <cell r="AH395">
            <v>0</v>
          </cell>
          <cell r="AI395">
            <v>0</v>
          </cell>
          <cell r="AJ395">
            <v>0</v>
          </cell>
        </row>
        <row r="396">
          <cell r="Q396">
            <v>32466.61</v>
          </cell>
          <cell r="R396">
            <v>29144.94</v>
          </cell>
          <cell r="S396">
            <v>25823.27</v>
          </cell>
          <cell r="T396">
            <v>22501.599999999999</v>
          </cell>
          <cell r="AG396">
            <v>7594.2945833333333</v>
          </cell>
          <cell r="AH396">
            <v>10161.442499999999</v>
          </cell>
          <cell r="AI396">
            <v>12451.784583333334</v>
          </cell>
          <cell r="AJ396">
            <v>14465.320833333331</v>
          </cell>
        </row>
        <row r="397">
          <cell r="Q397">
            <v>38352.01</v>
          </cell>
          <cell r="R397">
            <v>34090.68</v>
          </cell>
          <cell r="S397">
            <v>29829.35</v>
          </cell>
          <cell r="T397">
            <v>25568.02</v>
          </cell>
          <cell r="AG397">
            <v>19879.167916666665</v>
          </cell>
          <cell r="AH397">
            <v>22897.613333333331</v>
          </cell>
          <cell r="AI397">
            <v>25560.947916666668</v>
          </cell>
          <cell r="AJ397">
            <v>26931.671666666665</v>
          </cell>
        </row>
        <row r="398">
          <cell r="Q398">
            <v>36720</v>
          </cell>
          <cell r="R398">
            <v>32640</v>
          </cell>
          <cell r="S398">
            <v>28560</v>
          </cell>
          <cell r="T398">
            <v>24480</v>
          </cell>
          <cell r="AG398">
            <v>19312.5</v>
          </cell>
          <cell r="AH398">
            <v>22202.5</v>
          </cell>
          <cell r="AI398">
            <v>24752.5</v>
          </cell>
          <cell r="AJ398">
            <v>26025</v>
          </cell>
        </row>
        <row r="399">
          <cell r="Q399">
            <v>0</v>
          </cell>
          <cell r="R399">
            <v>0</v>
          </cell>
          <cell r="S399">
            <v>0</v>
          </cell>
          <cell r="T399">
            <v>0</v>
          </cell>
          <cell r="AG399">
            <v>0</v>
          </cell>
          <cell r="AH399">
            <v>0</v>
          </cell>
          <cell r="AI399">
            <v>0</v>
          </cell>
          <cell r="AJ399">
            <v>0</v>
          </cell>
        </row>
        <row r="400">
          <cell r="Q400">
            <v>134299.78</v>
          </cell>
          <cell r="R400">
            <v>89533.2</v>
          </cell>
          <cell r="S400">
            <v>44766.62</v>
          </cell>
          <cell r="T400">
            <v>0</v>
          </cell>
          <cell r="AG400">
            <v>245653.81208333335</v>
          </cell>
          <cell r="AH400">
            <v>245966.26333333331</v>
          </cell>
          <cell r="AI400">
            <v>246153.73541666663</v>
          </cell>
          <cell r="AJ400">
            <v>246216.22666666665</v>
          </cell>
        </row>
        <row r="401">
          <cell r="AG401">
            <v>0</v>
          </cell>
          <cell r="AH401">
            <v>0</v>
          </cell>
          <cell r="AI401">
            <v>0</v>
          </cell>
          <cell r="AJ401">
            <v>0</v>
          </cell>
        </row>
        <row r="402">
          <cell r="Q402">
            <v>0</v>
          </cell>
          <cell r="R402">
            <v>0</v>
          </cell>
          <cell r="S402">
            <v>0</v>
          </cell>
          <cell r="T402">
            <v>0</v>
          </cell>
          <cell r="AG402">
            <v>0</v>
          </cell>
          <cell r="AH402">
            <v>0</v>
          </cell>
          <cell r="AI402">
            <v>0</v>
          </cell>
          <cell r="AJ402">
            <v>0</v>
          </cell>
        </row>
        <row r="403">
          <cell r="Q403">
            <v>64999.97</v>
          </cell>
          <cell r="R403">
            <v>43333.3</v>
          </cell>
          <cell r="S403">
            <v>21666.63</v>
          </cell>
          <cell r="T403">
            <v>0</v>
          </cell>
          <cell r="AG403">
            <v>111041.65541666669</v>
          </cell>
          <cell r="AH403">
            <v>115555.54166666667</v>
          </cell>
          <cell r="AI403">
            <v>118263.87208333334</v>
          </cell>
          <cell r="AJ403">
            <v>119166.64833333333</v>
          </cell>
        </row>
        <row r="404">
          <cell r="Q404">
            <v>0</v>
          </cell>
          <cell r="R404">
            <v>0</v>
          </cell>
          <cell r="S404">
            <v>0</v>
          </cell>
          <cell r="T404">
            <v>0</v>
          </cell>
          <cell r="AG404">
            <v>0</v>
          </cell>
          <cell r="AH404">
            <v>0</v>
          </cell>
          <cell r="AI404">
            <v>0</v>
          </cell>
          <cell r="AJ404">
            <v>0</v>
          </cell>
        </row>
        <row r="405">
          <cell r="Q405">
            <v>273544.59999999998</v>
          </cell>
          <cell r="R405">
            <v>700</v>
          </cell>
          <cell r="S405">
            <v>0</v>
          </cell>
          <cell r="T405">
            <v>0</v>
          </cell>
          <cell r="AG405">
            <v>58619.3675</v>
          </cell>
          <cell r="AH405">
            <v>54394.345416666671</v>
          </cell>
          <cell r="AI405">
            <v>35465.279583333329</v>
          </cell>
          <cell r="AJ405">
            <v>24513.716666666664</v>
          </cell>
        </row>
        <row r="406">
          <cell r="Q406">
            <v>0</v>
          </cell>
          <cell r="R406">
            <v>0</v>
          </cell>
          <cell r="S406">
            <v>0</v>
          </cell>
          <cell r="T406">
            <v>0</v>
          </cell>
          <cell r="AG406">
            <v>0</v>
          </cell>
          <cell r="AH406">
            <v>0</v>
          </cell>
          <cell r="AI406">
            <v>0</v>
          </cell>
          <cell r="AJ406">
            <v>0</v>
          </cell>
        </row>
        <row r="407">
          <cell r="Q407">
            <v>0</v>
          </cell>
          <cell r="R407">
            <v>0</v>
          </cell>
          <cell r="S407">
            <v>0</v>
          </cell>
          <cell r="T407">
            <v>0</v>
          </cell>
          <cell r="AG407">
            <v>0</v>
          </cell>
          <cell r="AH407">
            <v>0</v>
          </cell>
          <cell r="AI407">
            <v>0</v>
          </cell>
          <cell r="AJ407">
            <v>0</v>
          </cell>
        </row>
        <row r="408">
          <cell r="Q408">
            <v>0</v>
          </cell>
          <cell r="R408">
            <v>0</v>
          </cell>
          <cell r="S408">
            <v>0</v>
          </cell>
          <cell r="T408">
            <v>0</v>
          </cell>
          <cell r="AG408">
            <v>649.12708333333319</v>
          </cell>
          <cell r="AH408">
            <v>523.48458333333326</v>
          </cell>
          <cell r="AI408">
            <v>523.30583333333323</v>
          </cell>
          <cell r="AJ408">
            <v>554.35749999999996</v>
          </cell>
        </row>
        <row r="409">
          <cell r="Q409">
            <v>0</v>
          </cell>
          <cell r="R409">
            <v>0</v>
          </cell>
          <cell r="S409">
            <v>0</v>
          </cell>
          <cell r="T409">
            <v>0</v>
          </cell>
          <cell r="AG409">
            <v>0</v>
          </cell>
          <cell r="AH409">
            <v>0</v>
          </cell>
          <cell r="AI409">
            <v>0</v>
          </cell>
          <cell r="AJ409">
            <v>0</v>
          </cell>
        </row>
        <row r="410">
          <cell r="Q410">
            <v>0</v>
          </cell>
          <cell r="R410">
            <v>0</v>
          </cell>
          <cell r="S410">
            <v>0</v>
          </cell>
          <cell r="T410">
            <v>0</v>
          </cell>
          <cell r="AG410">
            <v>0</v>
          </cell>
          <cell r="AH410">
            <v>0</v>
          </cell>
          <cell r="AI410">
            <v>0</v>
          </cell>
          <cell r="AJ410">
            <v>0</v>
          </cell>
        </row>
        <row r="411">
          <cell r="Q411">
            <v>331164.63</v>
          </cell>
          <cell r="R411">
            <v>331164.63</v>
          </cell>
          <cell r="S411">
            <v>331164.63</v>
          </cell>
          <cell r="T411">
            <v>0</v>
          </cell>
          <cell r="AG411">
            <v>71331.551250000004</v>
          </cell>
          <cell r="AH411">
            <v>98928.603750000009</v>
          </cell>
          <cell r="AI411">
            <v>126525.65625</v>
          </cell>
          <cell r="AJ411">
            <v>111557.67</v>
          </cell>
        </row>
        <row r="412">
          <cell r="Q412">
            <v>18240</v>
          </cell>
          <cell r="R412">
            <v>22800</v>
          </cell>
          <cell r="S412">
            <v>27878.16</v>
          </cell>
          <cell r="T412">
            <v>32647.25</v>
          </cell>
          <cell r="AG412">
            <v>9500</v>
          </cell>
          <cell r="AH412">
            <v>10450</v>
          </cell>
          <cell r="AI412">
            <v>11801.590000000002</v>
          </cell>
          <cell r="AJ412">
            <v>13373.482083333334</v>
          </cell>
        </row>
        <row r="413">
          <cell r="Q413">
            <v>0</v>
          </cell>
          <cell r="R413">
            <v>0</v>
          </cell>
          <cell r="S413">
            <v>0</v>
          </cell>
          <cell r="T413">
            <v>0</v>
          </cell>
          <cell r="AG413">
            <v>0</v>
          </cell>
          <cell r="AH413">
            <v>0</v>
          </cell>
          <cell r="AI413">
            <v>0</v>
          </cell>
          <cell r="AJ413">
            <v>0</v>
          </cell>
        </row>
        <row r="414">
          <cell r="Q414">
            <v>0</v>
          </cell>
          <cell r="R414">
            <v>0</v>
          </cell>
          <cell r="S414">
            <v>0</v>
          </cell>
          <cell r="T414">
            <v>0</v>
          </cell>
          <cell r="AG414">
            <v>0</v>
          </cell>
          <cell r="AH414">
            <v>0</v>
          </cell>
          <cell r="AI414">
            <v>0</v>
          </cell>
          <cell r="AJ414">
            <v>0</v>
          </cell>
        </row>
        <row r="415">
          <cell r="Q415">
            <v>0</v>
          </cell>
          <cell r="R415">
            <v>0</v>
          </cell>
          <cell r="S415">
            <v>0</v>
          </cell>
          <cell r="T415">
            <v>0</v>
          </cell>
          <cell r="AG415">
            <v>0</v>
          </cell>
          <cell r="AH415">
            <v>0</v>
          </cell>
          <cell r="AI415">
            <v>0</v>
          </cell>
          <cell r="AJ415">
            <v>0</v>
          </cell>
        </row>
        <row r="416">
          <cell r="Q416">
            <v>0</v>
          </cell>
          <cell r="R416">
            <v>0</v>
          </cell>
          <cell r="S416">
            <v>0</v>
          </cell>
          <cell r="T416">
            <v>0</v>
          </cell>
          <cell r="AG416">
            <v>0</v>
          </cell>
          <cell r="AH416">
            <v>0</v>
          </cell>
          <cell r="AI416">
            <v>0</v>
          </cell>
          <cell r="AJ416">
            <v>0</v>
          </cell>
        </row>
        <row r="417">
          <cell r="Q417">
            <v>0</v>
          </cell>
          <cell r="R417">
            <v>0</v>
          </cell>
          <cell r="S417">
            <v>0</v>
          </cell>
          <cell r="T417">
            <v>0</v>
          </cell>
          <cell r="AG417">
            <v>0</v>
          </cell>
          <cell r="AH417">
            <v>0</v>
          </cell>
          <cell r="AI417">
            <v>0</v>
          </cell>
          <cell r="AJ417">
            <v>0</v>
          </cell>
        </row>
        <row r="418">
          <cell r="Q418">
            <v>0</v>
          </cell>
          <cell r="R418">
            <v>0</v>
          </cell>
          <cell r="S418">
            <v>0</v>
          </cell>
          <cell r="T418">
            <v>0</v>
          </cell>
          <cell r="AG418">
            <v>0</v>
          </cell>
          <cell r="AH418">
            <v>0</v>
          </cell>
          <cell r="AI418">
            <v>0</v>
          </cell>
          <cell r="AJ418">
            <v>0</v>
          </cell>
        </row>
        <row r="419">
          <cell r="Q419">
            <v>728.34</v>
          </cell>
          <cell r="R419">
            <v>726.62</v>
          </cell>
          <cell r="S419">
            <v>724.88</v>
          </cell>
          <cell r="T419">
            <v>723.13</v>
          </cell>
          <cell r="AG419">
            <v>738.33416666666665</v>
          </cell>
          <cell r="AH419">
            <v>736.68666666666684</v>
          </cell>
          <cell r="AI419">
            <v>735.02708333333339</v>
          </cell>
          <cell r="AJ419">
            <v>733.35458333333338</v>
          </cell>
        </row>
        <row r="420">
          <cell r="Q420">
            <v>0</v>
          </cell>
          <cell r="R420">
            <v>0</v>
          </cell>
          <cell r="S420">
            <v>0</v>
          </cell>
          <cell r="T420">
            <v>0</v>
          </cell>
          <cell r="AG420">
            <v>0</v>
          </cell>
          <cell r="AH420">
            <v>0</v>
          </cell>
          <cell r="AI420">
            <v>0</v>
          </cell>
          <cell r="AJ420">
            <v>0</v>
          </cell>
        </row>
        <row r="421">
          <cell r="Q421">
            <v>0</v>
          </cell>
          <cell r="R421">
            <v>0</v>
          </cell>
          <cell r="S421">
            <v>0</v>
          </cell>
          <cell r="T421">
            <v>0</v>
          </cell>
          <cell r="AG421">
            <v>0</v>
          </cell>
          <cell r="AH421">
            <v>0</v>
          </cell>
          <cell r="AI421">
            <v>0</v>
          </cell>
          <cell r="AJ421">
            <v>0</v>
          </cell>
        </row>
        <row r="422">
          <cell r="Q422">
            <v>0</v>
          </cell>
          <cell r="R422">
            <v>0</v>
          </cell>
          <cell r="S422">
            <v>0</v>
          </cell>
          <cell r="T422">
            <v>0</v>
          </cell>
          <cell r="AG422">
            <v>0</v>
          </cell>
          <cell r="AH422">
            <v>0</v>
          </cell>
          <cell r="AI422">
            <v>0</v>
          </cell>
          <cell r="AJ422">
            <v>0</v>
          </cell>
        </row>
        <row r="423">
          <cell r="Q423">
            <v>0</v>
          </cell>
          <cell r="R423">
            <v>0</v>
          </cell>
          <cell r="S423">
            <v>0</v>
          </cell>
          <cell r="T423">
            <v>0</v>
          </cell>
          <cell r="AG423">
            <v>0</v>
          </cell>
          <cell r="AH423">
            <v>0</v>
          </cell>
          <cell r="AI423">
            <v>0</v>
          </cell>
          <cell r="AJ423">
            <v>0</v>
          </cell>
        </row>
        <row r="424">
          <cell r="Q424">
            <v>0</v>
          </cell>
          <cell r="R424">
            <v>0</v>
          </cell>
          <cell r="S424">
            <v>0</v>
          </cell>
          <cell r="T424">
            <v>0</v>
          </cell>
          <cell r="AG424">
            <v>-1.0275000000000001</v>
          </cell>
          <cell r="AH424">
            <v>-0.97291666666666654</v>
          </cell>
          <cell r="AI424">
            <v>-0.91833333333333333</v>
          </cell>
          <cell r="AJ424">
            <v>-0.91833333333333333</v>
          </cell>
        </row>
        <row r="425">
          <cell r="Q425">
            <v>0</v>
          </cell>
          <cell r="R425">
            <v>0</v>
          </cell>
          <cell r="S425">
            <v>0</v>
          </cell>
          <cell r="T425">
            <v>0</v>
          </cell>
          <cell r="AG425">
            <v>0</v>
          </cell>
          <cell r="AH425">
            <v>0</v>
          </cell>
          <cell r="AI425">
            <v>0</v>
          </cell>
          <cell r="AJ425">
            <v>0</v>
          </cell>
        </row>
        <row r="426">
          <cell r="Q426">
            <v>0</v>
          </cell>
          <cell r="R426">
            <v>0</v>
          </cell>
          <cell r="S426">
            <v>0</v>
          </cell>
          <cell r="T426">
            <v>0</v>
          </cell>
          <cell r="AG426">
            <v>2.4683333333333333</v>
          </cell>
          <cell r="AH426">
            <v>1.2341666666666666</v>
          </cell>
          <cell r="AI426">
            <v>0</v>
          </cell>
          <cell r="AJ426">
            <v>0</v>
          </cell>
        </row>
        <row r="427">
          <cell r="Q427">
            <v>2423.96</v>
          </cell>
          <cell r="R427">
            <v>0</v>
          </cell>
          <cell r="S427">
            <v>197.19</v>
          </cell>
          <cell r="T427">
            <v>394.38</v>
          </cell>
          <cell r="AG427">
            <v>1110.9816666666668</v>
          </cell>
          <cell r="AH427">
            <v>1211.9800000000002</v>
          </cell>
          <cell r="AI427">
            <v>1211.0145833333333</v>
          </cell>
          <cell r="AJ427">
            <v>1208.1183333333333</v>
          </cell>
        </row>
        <row r="428">
          <cell r="AG428">
            <v>0</v>
          </cell>
          <cell r="AH428">
            <v>0</v>
          </cell>
          <cell r="AI428">
            <v>0</v>
          </cell>
          <cell r="AJ428">
            <v>0</v>
          </cell>
        </row>
        <row r="429">
          <cell r="Q429">
            <v>55401936</v>
          </cell>
          <cell r="R429">
            <v>64177637</v>
          </cell>
          <cell r="S429">
            <v>73606449</v>
          </cell>
          <cell r="T429">
            <v>76285086</v>
          </cell>
          <cell r="AG429">
            <v>58614595.25</v>
          </cell>
          <cell r="AH429">
            <v>58614925.125</v>
          </cell>
          <cell r="AI429">
            <v>58856908.666666664</v>
          </cell>
          <cell r="AJ429">
            <v>59323146</v>
          </cell>
        </row>
        <row r="430">
          <cell r="Q430">
            <v>13122447.779999999</v>
          </cell>
          <cell r="R430">
            <v>27049081.449999999</v>
          </cell>
          <cell r="S430">
            <v>51367848.539999999</v>
          </cell>
          <cell r="T430">
            <v>54822019.439999998</v>
          </cell>
          <cell r="AG430">
            <v>22637718.637916666</v>
          </cell>
          <cell r="AH430">
            <v>22258855.065833334</v>
          </cell>
          <cell r="AI430">
            <v>22736267.760416668</v>
          </cell>
          <cell r="AJ430">
            <v>24130487.860833332</v>
          </cell>
        </row>
        <row r="431">
          <cell r="Q431">
            <v>934907.55</v>
          </cell>
          <cell r="R431">
            <v>867011.08</v>
          </cell>
          <cell r="S431">
            <v>867011.08</v>
          </cell>
          <cell r="T431">
            <v>691290.36</v>
          </cell>
          <cell r="AG431">
            <v>1086343.9495833335</v>
          </cell>
          <cell r="AH431">
            <v>1063393.2733333334</v>
          </cell>
          <cell r="AI431">
            <v>1049241.9883333335</v>
          </cell>
          <cell r="AJ431">
            <v>1027044.9504166668</v>
          </cell>
        </row>
        <row r="432">
          <cell r="Q432">
            <v>-56336844</v>
          </cell>
          <cell r="R432">
            <v>-65044648</v>
          </cell>
          <cell r="S432">
            <v>-74473460</v>
          </cell>
          <cell r="T432">
            <v>-76976376</v>
          </cell>
          <cell r="AG432">
            <v>-37783158.25</v>
          </cell>
          <cell r="AH432">
            <v>-42840720.416666664</v>
          </cell>
          <cell r="AI432">
            <v>-48653974.916666664</v>
          </cell>
          <cell r="AJ432">
            <v>-54964384.75</v>
          </cell>
        </row>
        <row r="433">
          <cell r="Q433">
            <v>-13122448</v>
          </cell>
          <cell r="R433">
            <v>-26602543</v>
          </cell>
          <cell r="S433">
            <v>-51367849</v>
          </cell>
          <cell r="T433">
            <v>-54822020</v>
          </cell>
          <cell r="AG433">
            <v>-16492420.083333334</v>
          </cell>
          <cell r="AH433">
            <v>-18147628.041666668</v>
          </cell>
          <cell r="AI433">
            <v>-21396394.375</v>
          </cell>
          <cell r="AJ433">
            <v>-25820972.25</v>
          </cell>
        </row>
        <row r="434">
          <cell r="Q434">
            <v>10416107.560000001</v>
          </cell>
          <cell r="R434">
            <v>10396908.32</v>
          </cell>
          <cell r="S434">
            <v>6464341.4100000001</v>
          </cell>
          <cell r="T434">
            <v>0</v>
          </cell>
          <cell r="AG434">
            <v>1383664.6833333333</v>
          </cell>
          <cell r="AH434">
            <v>1868508.0899999999</v>
          </cell>
          <cell r="AI434">
            <v>2257462.8604166671</v>
          </cell>
          <cell r="AJ434">
            <v>2404107.2683333335</v>
          </cell>
        </row>
        <row r="435">
          <cell r="Q435">
            <v>-280083</v>
          </cell>
          <cell r="R435">
            <v>-199328</v>
          </cell>
          <cell r="S435">
            <v>-290528</v>
          </cell>
          <cell r="T435">
            <v>0</v>
          </cell>
          <cell r="AG435">
            <v>252788.125</v>
          </cell>
          <cell r="AH435">
            <v>232812.66666666666</v>
          </cell>
          <cell r="AI435">
            <v>212402</v>
          </cell>
          <cell r="AJ435">
            <v>195989.33333333334</v>
          </cell>
        </row>
        <row r="436">
          <cell r="Q436">
            <v>4297216</v>
          </cell>
          <cell r="R436">
            <v>4297216</v>
          </cell>
          <cell r="S436">
            <v>4297216</v>
          </cell>
          <cell r="T436">
            <v>7592985</v>
          </cell>
          <cell r="AG436">
            <v>2955821.5</v>
          </cell>
          <cell r="AH436">
            <v>3313922.8333333335</v>
          </cell>
          <cell r="AI436">
            <v>3672024.1666666665</v>
          </cell>
          <cell r="AJ436">
            <v>4167449.2083333335</v>
          </cell>
        </row>
        <row r="437">
          <cell r="Q437">
            <v>-59899</v>
          </cell>
          <cell r="R437">
            <v>-59899</v>
          </cell>
          <cell r="S437">
            <v>-59899</v>
          </cell>
          <cell r="T437">
            <v>0</v>
          </cell>
          <cell r="AG437">
            <v>2899347.4583333335</v>
          </cell>
          <cell r="AH437">
            <v>2894355.875</v>
          </cell>
          <cell r="AI437">
            <v>2889364.2916666665</v>
          </cell>
          <cell r="AJ437">
            <v>2735310.375</v>
          </cell>
        </row>
        <row r="438">
          <cell r="Q438">
            <v>8910029</v>
          </cell>
          <cell r="R438">
            <v>8910029</v>
          </cell>
          <cell r="S438">
            <v>8910029</v>
          </cell>
          <cell r="T438">
            <v>8624115</v>
          </cell>
          <cell r="AG438">
            <v>7243287.625</v>
          </cell>
          <cell r="AH438">
            <v>7985790.041666667</v>
          </cell>
          <cell r="AI438">
            <v>8728292.458333334</v>
          </cell>
          <cell r="AJ438">
            <v>9047638.958333334</v>
          </cell>
        </row>
        <row r="439">
          <cell r="AG439">
            <v>0</v>
          </cell>
          <cell r="AH439">
            <v>0</v>
          </cell>
          <cell r="AI439">
            <v>0</v>
          </cell>
          <cell r="AJ439">
            <v>0</v>
          </cell>
        </row>
        <row r="440">
          <cell r="AG440">
            <v>0</v>
          </cell>
          <cell r="AH440">
            <v>0</v>
          </cell>
          <cell r="AI440">
            <v>0</v>
          </cell>
          <cell r="AJ440">
            <v>0</v>
          </cell>
        </row>
        <row r="441">
          <cell r="Q441">
            <v>0</v>
          </cell>
          <cell r="R441">
            <v>0</v>
          </cell>
          <cell r="S441">
            <v>0</v>
          </cell>
          <cell r="T441">
            <v>0</v>
          </cell>
          <cell r="AG441">
            <v>0</v>
          </cell>
          <cell r="AH441">
            <v>0</v>
          </cell>
          <cell r="AI441">
            <v>0</v>
          </cell>
          <cell r="AJ441">
            <v>0</v>
          </cell>
        </row>
        <row r="442">
          <cell r="Q442">
            <v>0</v>
          </cell>
          <cell r="R442">
            <v>0</v>
          </cell>
          <cell r="S442">
            <v>0</v>
          </cell>
          <cell r="T442">
            <v>0</v>
          </cell>
          <cell r="AG442">
            <v>0</v>
          </cell>
          <cell r="AH442">
            <v>0</v>
          </cell>
          <cell r="AI442">
            <v>0</v>
          </cell>
          <cell r="AJ442">
            <v>0</v>
          </cell>
        </row>
        <row r="443">
          <cell r="Q443">
            <v>1484498.2</v>
          </cell>
          <cell r="R443">
            <v>1476087.45</v>
          </cell>
          <cell r="S443">
            <v>1467676.7</v>
          </cell>
          <cell r="T443">
            <v>1459265.95</v>
          </cell>
          <cell r="AG443">
            <v>1534962.6999999995</v>
          </cell>
          <cell r="AH443">
            <v>1526551.9499999995</v>
          </cell>
          <cell r="AI443">
            <v>1518141.1999999995</v>
          </cell>
          <cell r="AJ443">
            <v>1509730.4499999995</v>
          </cell>
        </row>
        <row r="444">
          <cell r="Q444">
            <v>0</v>
          </cell>
          <cell r="R444">
            <v>0</v>
          </cell>
          <cell r="S444">
            <v>0</v>
          </cell>
          <cell r="T444">
            <v>0</v>
          </cell>
          <cell r="AG444">
            <v>0</v>
          </cell>
          <cell r="AH444">
            <v>0</v>
          </cell>
          <cell r="AI444">
            <v>0</v>
          </cell>
          <cell r="AJ444">
            <v>0</v>
          </cell>
        </row>
        <row r="445">
          <cell r="Q445">
            <v>84854</v>
          </cell>
          <cell r="R445">
            <v>84436</v>
          </cell>
          <cell r="S445">
            <v>84018</v>
          </cell>
          <cell r="T445">
            <v>83600</v>
          </cell>
          <cell r="AG445">
            <v>87362</v>
          </cell>
          <cell r="AH445">
            <v>86944</v>
          </cell>
          <cell r="AI445">
            <v>86526</v>
          </cell>
          <cell r="AJ445">
            <v>86108</v>
          </cell>
        </row>
        <row r="446">
          <cell r="Q446">
            <v>0</v>
          </cell>
          <cell r="R446">
            <v>0</v>
          </cell>
          <cell r="S446">
            <v>0</v>
          </cell>
          <cell r="T446">
            <v>0</v>
          </cell>
          <cell r="AG446">
            <v>145417.71875</v>
          </cell>
          <cell r="AH446">
            <v>124156.23708333331</v>
          </cell>
          <cell r="AI446">
            <v>102984.79375</v>
          </cell>
          <cell r="AJ446">
            <v>81903.388749999998</v>
          </cell>
        </row>
        <row r="447">
          <cell r="Q447">
            <v>92251.75</v>
          </cell>
          <cell r="R447">
            <v>91339.22</v>
          </cell>
          <cell r="S447">
            <v>90426.69</v>
          </cell>
          <cell r="T447">
            <v>89514.16</v>
          </cell>
          <cell r="AG447">
            <v>212115.30374999999</v>
          </cell>
          <cell r="AH447">
            <v>198498.30041666667</v>
          </cell>
          <cell r="AI447">
            <v>185266.15208333335</v>
          </cell>
          <cell r="AJ447">
            <v>172418.85874999998</v>
          </cell>
        </row>
        <row r="448">
          <cell r="Q448">
            <v>405214.23</v>
          </cell>
          <cell r="R448">
            <v>398551.98</v>
          </cell>
          <cell r="S448">
            <v>391889.73</v>
          </cell>
          <cell r="T448">
            <v>385227.48</v>
          </cell>
          <cell r="AG448">
            <v>445187.73</v>
          </cell>
          <cell r="AH448">
            <v>438525.48</v>
          </cell>
          <cell r="AI448">
            <v>431863.23</v>
          </cell>
          <cell r="AJ448">
            <v>425200.98</v>
          </cell>
        </row>
        <row r="449">
          <cell r="Q449">
            <v>43695.22</v>
          </cell>
          <cell r="R449">
            <v>42545.35</v>
          </cell>
          <cell r="S449">
            <v>41395.480000000003</v>
          </cell>
          <cell r="T449">
            <v>40245.61</v>
          </cell>
          <cell r="AG449">
            <v>50594.44</v>
          </cell>
          <cell r="AH449">
            <v>49444.57</v>
          </cell>
          <cell r="AI449">
            <v>48294.69999999999</v>
          </cell>
          <cell r="AJ449">
            <v>47144.829999999994</v>
          </cell>
        </row>
        <row r="450">
          <cell r="Q450">
            <v>186410.3</v>
          </cell>
          <cell r="R450">
            <v>181750.04</v>
          </cell>
          <cell r="S450">
            <v>177089.78</v>
          </cell>
          <cell r="T450">
            <v>172429.52</v>
          </cell>
          <cell r="AG450">
            <v>214371.86000000002</v>
          </cell>
          <cell r="AH450">
            <v>209711.6</v>
          </cell>
          <cell r="AI450">
            <v>205051.34</v>
          </cell>
          <cell r="AJ450">
            <v>200391.08000000005</v>
          </cell>
        </row>
        <row r="451">
          <cell r="Q451">
            <v>0</v>
          </cell>
          <cell r="R451">
            <v>0</v>
          </cell>
          <cell r="S451">
            <v>0</v>
          </cell>
          <cell r="T451">
            <v>0</v>
          </cell>
          <cell r="AG451">
            <v>12793.300833333333</v>
          </cell>
          <cell r="AH451">
            <v>11037.510416666666</v>
          </cell>
          <cell r="AI451">
            <v>9297.189166666667</v>
          </cell>
          <cell r="AJ451">
            <v>7572.3370833333329</v>
          </cell>
        </row>
        <row r="452">
          <cell r="Q452">
            <v>0</v>
          </cell>
          <cell r="R452">
            <v>0</v>
          </cell>
          <cell r="S452">
            <v>0</v>
          </cell>
          <cell r="T452">
            <v>0</v>
          </cell>
          <cell r="AG452">
            <v>11189.38875</v>
          </cell>
          <cell r="AH452">
            <v>9068.2708333333339</v>
          </cell>
          <cell r="AI452">
            <v>6986.0720833333326</v>
          </cell>
          <cell r="AJ452">
            <v>4942.7924999999996</v>
          </cell>
        </row>
        <row r="453">
          <cell r="Q453">
            <v>0</v>
          </cell>
          <cell r="R453">
            <v>0</v>
          </cell>
          <cell r="S453">
            <v>0</v>
          </cell>
          <cell r="T453">
            <v>0</v>
          </cell>
          <cell r="AG453">
            <v>208644.91</v>
          </cell>
          <cell r="AH453">
            <v>170331.04333333333</v>
          </cell>
          <cell r="AI453">
            <v>132187.08333333334</v>
          </cell>
          <cell r="AJ453">
            <v>94213.030000000013</v>
          </cell>
        </row>
        <row r="454">
          <cell r="AG454">
            <v>0</v>
          </cell>
          <cell r="AH454">
            <v>0</v>
          </cell>
          <cell r="AI454">
            <v>0</v>
          </cell>
          <cell r="AJ454">
            <v>0</v>
          </cell>
        </row>
        <row r="455">
          <cell r="Q455">
            <v>0</v>
          </cell>
          <cell r="R455">
            <v>0</v>
          </cell>
          <cell r="S455">
            <v>0</v>
          </cell>
          <cell r="T455">
            <v>0</v>
          </cell>
          <cell r="AG455">
            <v>177947.74958333335</v>
          </cell>
          <cell r="AH455">
            <v>145270.86291666667</v>
          </cell>
          <cell r="AI455">
            <v>112738.88458333333</v>
          </cell>
          <cell r="AJ455">
            <v>80351.81458333334</v>
          </cell>
        </row>
        <row r="456">
          <cell r="Q456">
            <v>0</v>
          </cell>
          <cell r="R456">
            <v>0</v>
          </cell>
          <cell r="S456">
            <v>0</v>
          </cell>
          <cell r="T456">
            <v>0</v>
          </cell>
          <cell r="AG456">
            <v>591888.40416666667</v>
          </cell>
          <cell r="AH456">
            <v>483231.43333333335</v>
          </cell>
          <cell r="AI456">
            <v>375041.8041666667</v>
          </cell>
          <cell r="AJ456">
            <v>267319.51666666666</v>
          </cell>
        </row>
        <row r="457">
          <cell r="Q457">
            <v>0</v>
          </cell>
          <cell r="R457">
            <v>0</v>
          </cell>
          <cell r="S457">
            <v>0</v>
          </cell>
          <cell r="T457">
            <v>0</v>
          </cell>
          <cell r="AG457">
            <v>181218.59416666665</v>
          </cell>
          <cell r="AH457">
            <v>147915.70416666666</v>
          </cell>
          <cell r="AI457">
            <v>114771.77749999998</v>
          </cell>
          <cell r="AJ457">
            <v>81786.814166666663</v>
          </cell>
        </row>
        <row r="458">
          <cell r="Q458">
            <v>93821.56</v>
          </cell>
          <cell r="R458">
            <v>84871.82</v>
          </cell>
          <cell r="S458">
            <v>75922.080000000002</v>
          </cell>
          <cell r="T458">
            <v>66972.34</v>
          </cell>
          <cell r="AG458">
            <v>190733.79583333337</v>
          </cell>
          <cell r="AH458">
            <v>174839.76416666666</v>
          </cell>
          <cell r="AI458">
            <v>159616.43583333332</v>
          </cell>
          <cell r="AJ458">
            <v>145044.64041666666</v>
          </cell>
        </row>
        <row r="459">
          <cell r="Q459">
            <v>0</v>
          </cell>
          <cell r="R459">
            <v>0</v>
          </cell>
          <cell r="S459">
            <v>0</v>
          </cell>
          <cell r="T459">
            <v>0</v>
          </cell>
          <cell r="AG459">
            <v>0</v>
          </cell>
          <cell r="AH459">
            <v>0</v>
          </cell>
          <cell r="AI459">
            <v>0</v>
          </cell>
          <cell r="AJ459">
            <v>0</v>
          </cell>
        </row>
        <row r="460">
          <cell r="Q460">
            <v>67911.08</v>
          </cell>
          <cell r="R460">
            <v>65788.86</v>
          </cell>
          <cell r="S460">
            <v>63666.64</v>
          </cell>
          <cell r="T460">
            <v>61544.42</v>
          </cell>
          <cell r="AG460">
            <v>80607.14</v>
          </cell>
          <cell r="AH460">
            <v>78496.305000000008</v>
          </cell>
          <cell r="AI460">
            <v>76383.400000000009</v>
          </cell>
          <cell r="AJ460">
            <v>74268.425000000003</v>
          </cell>
        </row>
        <row r="461">
          <cell r="Q461">
            <v>0</v>
          </cell>
          <cell r="R461">
            <v>0</v>
          </cell>
          <cell r="S461">
            <v>0</v>
          </cell>
          <cell r="T461">
            <v>0</v>
          </cell>
          <cell r="AG461">
            <v>0</v>
          </cell>
          <cell r="AH461">
            <v>0</v>
          </cell>
          <cell r="AI461">
            <v>0</v>
          </cell>
          <cell r="AJ461">
            <v>0</v>
          </cell>
        </row>
        <row r="462">
          <cell r="Q462">
            <v>0</v>
          </cell>
          <cell r="R462">
            <v>0</v>
          </cell>
          <cell r="S462">
            <v>0</v>
          </cell>
          <cell r="T462">
            <v>0</v>
          </cell>
          <cell r="AG462">
            <v>2.5000000000000001E-3</v>
          </cell>
          <cell r="AH462">
            <v>0</v>
          </cell>
          <cell r="AI462">
            <v>0</v>
          </cell>
          <cell r="AJ462">
            <v>0</v>
          </cell>
        </row>
        <row r="463">
          <cell r="Q463">
            <v>0</v>
          </cell>
          <cell r="R463">
            <v>0</v>
          </cell>
          <cell r="S463">
            <v>0</v>
          </cell>
          <cell r="T463">
            <v>0</v>
          </cell>
          <cell r="AG463">
            <v>0</v>
          </cell>
          <cell r="AH463">
            <v>0</v>
          </cell>
          <cell r="AI463">
            <v>0</v>
          </cell>
          <cell r="AJ463">
            <v>0</v>
          </cell>
        </row>
        <row r="464">
          <cell r="Q464">
            <v>0</v>
          </cell>
          <cell r="R464">
            <v>0</v>
          </cell>
          <cell r="S464">
            <v>0</v>
          </cell>
          <cell r="T464">
            <v>0</v>
          </cell>
          <cell r="AG464">
            <v>0</v>
          </cell>
          <cell r="AH464">
            <v>0</v>
          </cell>
          <cell r="AI464">
            <v>0</v>
          </cell>
          <cell r="AJ464">
            <v>0</v>
          </cell>
        </row>
        <row r="465">
          <cell r="Q465">
            <v>0</v>
          </cell>
          <cell r="R465">
            <v>0</v>
          </cell>
          <cell r="S465">
            <v>0</v>
          </cell>
          <cell r="T465">
            <v>0</v>
          </cell>
          <cell r="AG465">
            <v>0</v>
          </cell>
          <cell r="AH465">
            <v>0</v>
          </cell>
          <cell r="AI465">
            <v>0</v>
          </cell>
          <cell r="AJ465">
            <v>0</v>
          </cell>
        </row>
        <row r="466">
          <cell r="Q466">
            <v>0</v>
          </cell>
          <cell r="R466">
            <v>0</v>
          </cell>
          <cell r="S466">
            <v>0</v>
          </cell>
          <cell r="T466">
            <v>0</v>
          </cell>
          <cell r="AG466">
            <v>0</v>
          </cell>
          <cell r="AH466">
            <v>0</v>
          </cell>
          <cell r="AI466">
            <v>0</v>
          </cell>
          <cell r="AJ466">
            <v>0</v>
          </cell>
        </row>
        <row r="467">
          <cell r="Q467">
            <v>0</v>
          </cell>
          <cell r="R467">
            <v>0</v>
          </cell>
          <cell r="S467">
            <v>0</v>
          </cell>
          <cell r="T467">
            <v>0</v>
          </cell>
          <cell r="AG467">
            <v>314.70666666666665</v>
          </cell>
          <cell r="AH467">
            <v>78.670833333333334</v>
          </cell>
          <cell r="AI467">
            <v>-3.3333333333333335E-3</v>
          </cell>
          <cell r="AJ467">
            <v>0</v>
          </cell>
        </row>
        <row r="468">
          <cell r="Q468">
            <v>42998.27</v>
          </cell>
          <cell r="R468">
            <v>39926.959999999999</v>
          </cell>
          <cell r="S468">
            <v>36855.65</v>
          </cell>
          <cell r="T468">
            <v>33784.339999999997</v>
          </cell>
          <cell r="AG468">
            <v>61426.114999999991</v>
          </cell>
          <cell r="AH468">
            <v>58354.809583333328</v>
          </cell>
          <cell r="AI468">
            <v>55283.503333333334</v>
          </cell>
          <cell r="AJ468">
            <v>52212.196250000001</v>
          </cell>
        </row>
        <row r="469">
          <cell r="Q469">
            <v>0</v>
          </cell>
          <cell r="R469">
            <v>0</v>
          </cell>
          <cell r="S469">
            <v>0</v>
          </cell>
          <cell r="T469">
            <v>0</v>
          </cell>
          <cell r="AG469">
            <v>90771.483750000014</v>
          </cell>
          <cell r="AH469">
            <v>78339.716250000012</v>
          </cell>
          <cell r="AI469">
            <v>66009.682083333333</v>
          </cell>
          <cell r="AJ469">
            <v>53781.381249999999</v>
          </cell>
        </row>
        <row r="470">
          <cell r="Q470">
            <v>0</v>
          </cell>
          <cell r="R470">
            <v>0</v>
          </cell>
          <cell r="S470">
            <v>0</v>
          </cell>
          <cell r="T470">
            <v>0</v>
          </cell>
          <cell r="AG470">
            <v>0</v>
          </cell>
          <cell r="AH470">
            <v>0</v>
          </cell>
          <cell r="AI470">
            <v>0</v>
          </cell>
          <cell r="AJ470">
            <v>0</v>
          </cell>
        </row>
        <row r="471">
          <cell r="Q471">
            <v>0</v>
          </cell>
          <cell r="R471">
            <v>0</v>
          </cell>
          <cell r="S471">
            <v>0</v>
          </cell>
          <cell r="T471">
            <v>0</v>
          </cell>
          <cell r="AG471">
            <v>1501.8595833333331</v>
          </cell>
          <cell r="AH471">
            <v>844.79291666666666</v>
          </cell>
          <cell r="AI471">
            <v>375.46125000000001</v>
          </cell>
          <cell r="AJ471">
            <v>93.864583333333329</v>
          </cell>
        </row>
        <row r="472">
          <cell r="Q472">
            <v>438.15</v>
          </cell>
          <cell r="R472">
            <v>219.06</v>
          </cell>
          <cell r="S472">
            <v>0</v>
          </cell>
          <cell r="T472">
            <v>0</v>
          </cell>
          <cell r="AG472">
            <v>1752.7050000000002</v>
          </cell>
          <cell r="AH472">
            <v>1533.6104166666667</v>
          </cell>
          <cell r="AI472">
            <v>1314.5179166666665</v>
          </cell>
          <cell r="AJ472">
            <v>1104.5562499999999</v>
          </cell>
        </row>
        <row r="473">
          <cell r="Q473">
            <v>1606.7</v>
          </cell>
          <cell r="R473">
            <v>803.35</v>
          </cell>
          <cell r="S473">
            <v>0</v>
          </cell>
          <cell r="T473">
            <v>0</v>
          </cell>
          <cell r="AG473">
            <v>6426.7849999999999</v>
          </cell>
          <cell r="AH473">
            <v>5623.4395833333328</v>
          </cell>
          <cell r="AI473">
            <v>4820.0933333333332</v>
          </cell>
          <cell r="AJ473">
            <v>4050.2191666666672</v>
          </cell>
        </row>
        <row r="474">
          <cell r="Q474">
            <v>358391.11</v>
          </cell>
          <cell r="R474">
            <v>356922.29</v>
          </cell>
          <cell r="S474">
            <v>355453.47</v>
          </cell>
          <cell r="T474">
            <v>353984.65</v>
          </cell>
          <cell r="AG474">
            <v>367204.02999999997</v>
          </cell>
          <cell r="AH474">
            <v>365735.20999999996</v>
          </cell>
          <cell r="AI474">
            <v>364266.38999999996</v>
          </cell>
          <cell r="AJ474">
            <v>362797.57</v>
          </cell>
        </row>
        <row r="475">
          <cell r="Q475">
            <v>17116.77</v>
          </cell>
          <cell r="R475">
            <v>14977.18</v>
          </cell>
          <cell r="S475">
            <v>12837.59</v>
          </cell>
          <cell r="T475">
            <v>10698</v>
          </cell>
          <cell r="AG475">
            <v>29993.054999999997</v>
          </cell>
          <cell r="AH475">
            <v>27841.626250000001</v>
          </cell>
          <cell r="AI475">
            <v>25692.350000000002</v>
          </cell>
          <cell r="AJ475">
            <v>23545.226249999996</v>
          </cell>
        </row>
        <row r="476">
          <cell r="Q476">
            <v>894932.07</v>
          </cell>
          <cell r="R476">
            <v>891780.9</v>
          </cell>
          <cell r="S476">
            <v>888629.73</v>
          </cell>
          <cell r="T476">
            <v>885478.56</v>
          </cell>
          <cell r="AG476">
            <v>913839.09</v>
          </cell>
          <cell r="AH476">
            <v>910687.92</v>
          </cell>
          <cell r="AI476">
            <v>907536.75</v>
          </cell>
          <cell r="AJ476">
            <v>904385.58000000007</v>
          </cell>
        </row>
        <row r="477">
          <cell r="Q477">
            <v>2445081.71</v>
          </cell>
          <cell r="R477">
            <v>2436650.39</v>
          </cell>
          <cell r="S477">
            <v>2428219.0699999998</v>
          </cell>
          <cell r="T477">
            <v>2419787.75</v>
          </cell>
          <cell r="AG477">
            <v>2497800.4912500004</v>
          </cell>
          <cell r="AH477">
            <v>2489366.7174999998</v>
          </cell>
          <cell r="AI477">
            <v>2480932.9512500004</v>
          </cell>
          <cell r="AJ477">
            <v>2472499.1925000004</v>
          </cell>
        </row>
        <row r="478">
          <cell r="Q478">
            <v>596695.77</v>
          </cell>
          <cell r="R478">
            <v>587558.01</v>
          </cell>
          <cell r="S478">
            <v>578420.25</v>
          </cell>
          <cell r="T478">
            <v>569282.49</v>
          </cell>
          <cell r="AG478">
            <v>651522.32999999996</v>
          </cell>
          <cell r="AH478">
            <v>642384.56999999995</v>
          </cell>
          <cell r="AI478">
            <v>633246.81000000006</v>
          </cell>
          <cell r="AJ478">
            <v>624109.05000000005</v>
          </cell>
        </row>
        <row r="479">
          <cell r="Q479">
            <v>809921.63</v>
          </cell>
          <cell r="R479">
            <v>807268.76</v>
          </cell>
          <cell r="S479">
            <v>804615.89</v>
          </cell>
          <cell r="T479">
            <v>801963.02</v>
          </cell>
          <cell r="AG479">
            <v>823708.99458333338</v>
          </cell>
          <cell r="AH479">
            <v>821058.46</v>
          </cell>
          <cell r="AI479">
            <v>818407.91791666672</v>
          </cell>
          <cell r="AJ479">
            <v>815757.36833333329</v>
          </cell>
        </row>
        <row r="480">
          <cell r="Q480">
            <v>1094184.96</v>
          </cell>
          <cell r="R480">
            <v>1079928.48</v>
          </cell>
          <cell r="S480">
            <v>1065672</v>
          </cell>
          <cell r="T480">
            <v>1051415.52</v>
          </cell>
          <cell r="AG480">
            <v>1179723.8400000001</v>
          </cell>
          <cell r="AH480">
            <v>1165467.3600000001</v>
          </cell>
          <cell r="AI480">
            <v>1151210.8799999999</v>
          </cell>
          <cell r="AJ480">
            <v>1136954.3999999999</v>
          </cell>
        </row>
        <row r="481">
          <cell r="Q481">
            <v>120323.01</v>
          </cell>
          <cell r="R481">
            <v>118293.95</v>
          </cell>
          <cell r="S481">
            <v>116264.89</v>
          </cell>
          <cell r="T481">
            <v>114235.83</v>
          </cell>
          <cell r="AG481">
            <v>132497.37</v>
          </cell>
          <cell r="AH481">
            <v>130468.31000000001</v>
          </cell>
          <cell r="AI481">
            <v>128439.24999999999</v>
          </cell>
          <cell r="AJ481">
            <v>126410.18999999999</v>
          </cell>
        </row>
        <row r="482">
          <cell r="Q482">
            <v>1340324.07</v>
          </cell>
          <cell r="R482">
            <v>1325093.1100000001</v>
          </cell>
          <cell r="S482">
            <v>1309862.1499999999</v>
          </cell>
          <cell r="T482">
            <v>1294631.19</v>
          </cell>
          <cell r="AG482">
            <v>1431709.83</v>
          </cell>
          <cell r="AH482">
            <v>1416478.87</v>
          </cell>
          <cell r="AI482">
            <v>1401247.91</v>
          </cell>
          <cell r="AJ482">
            <v>1386016.95</v>
          </cell>
        </row>
        <row r="483">
          <cell r="Q483">
            <v>0</v>
          </cell>
          <cell r="R483">
            <v>0</v>
          </cell>
          <cell r="S483">
            <v>0</v>
          </cell>
          <cell r="T483">
            <v>0</v>
          </cell>
          <cell r="AG483">
            <v>0</v>
          </cell>
          <cell r="AH483">
            <v>0</v>
          </cell>
          <cell r="AI483">
            <v>0</v>
          </cell>
          <cell r="AJ483">
            <v>0</v>
          </cell>
        </row>
        <row r="484">
          <cell r="Q484">
            <v>6363369.5199999996</v>
          </cell>
          <cell r="R484">
            <v>6349322.3499999996</v>
          </cell>
          <cell r="S484">
            <v>6335275.1799999997</v>
          </cell>
          <cell r="T484">
            <v>6321228.0099999998</v>
          </cell>
          <cell r="AG484">
            <v>6447608.1924999999</v>
          </cell>
          <cell r="AH484">
            <v>6433578.7883333331</v>
          </cell>
          <cell r="AI484">
            <v>6419549.3458333323</v>
          </cell>
          <cell r="AJ484">
            <v>6405511.0300000003</v>
          </cell>
        </row>
        <row r="485">
          <cell r="Q485">
            <v>28665.13</v>
          </cell>
          <cell r="R485">
            <v>19110.09</v>
          </cell>
          <cell r="S485">
            <v>9555.0400000000009</v>
          </cell>
          <cell r="T485">
            <v>0</v>
          </cell>
          <cell r="AG485">
            <v>85995.421249999999</v>
          </cell>
          <cell r="AH485">
            <v>76440.372500000012</v>
          </cell>
          <cell r="AI485">
            <v>66885.324166666673</v>
          </cell>
          <cell r="AJ485">
            <v>57330.276250000003</v>
          </cell>
        </row>
        <row r="486">
          <cell r="Q486">
            <v>6054166.0800000001</v>
          </cell>
          <cell r="R486">
            <v>6035764.3600000003</v>
          </cell>
          <cell r="S486">
            <v>6017362.6399999997</v>
          </cell>
          <cell r="T486">
            <v>5999531.2300000004</v>
          </cell>
          <cell r="AG486">
            <v>3220944.5733333328</v>
          </cell>
          <cell r="AH486">
            <v>3724691.6749999993</v>
          </cell>
          <cell r="AI486">
            <v>4226905.3</v>
          </cell>
          <cell r="AJ486">
            <v>4727609.2112499997</v>
          </cell>
        </row>
        <row r="487">
          <cell r="Q487">
            <v>1023165.42</v>
          </cell>
          <cell r="R487">
            <v>1020055.49</v>
          </cell>
          <cell r="S487">
            <v>1016945.56</v>
          </cell>
          <cell r="T487">
            <v>1013931.83</v>
          </cell>
          <cell r="AG487">
            <v>544345.67916666658</v>
          </cell>
          <cell r="AH487">
            <v>629479.88374999992</v>
          </cell>
          <cell r="AI487">
            <v>714354.92749999987</v>
          </cell>
          <cell r="AJ487">
            <v>798974.81874999998</v>
          </cell>
        </row>
        <row r="488">
          <cell r="Q488">
            <v>0</v>
          </cell>
          <cell r="R488">
            <v>0</v>
          </cell>
          <cell r="S488">
            <v>0</v>
          </cell>
          <cell r="T488">
            <v>0</v>
          </cell>
          <cell r="AG488">
            <v>0</v>
          </cell>
          <cell r="AH488">
            <v>0</v>
          </cell>
          <cell r="AI488">
            <v>0</v>
          </cell>
          <cell r="AJ488">
            <v>0</v>
          </cell>
        </row>
        <row r="489">
          <cell r="Q489">
            <v>0</v>
          </cell>
          <cell r="R489">
            <v>0</v>
          </cell>
          <cell r="S489">
            <v>0</v>
          </cell>
          <cell r="T489">
            <v>0</v>
          </cell>
          <cell r="AG489">
            <v>0</v>
          </cell>
          <cell r="AH489">
            <v>0</v>
          </cell>
          <cell r="AI489">
            <v>0</v>
          </cell>
          <cell r="AJ489">
            <v>0</v>
          </cell>
        </row>
        <row r="490">
          <cell r="AG490">
            <v>0</v>
          </cell>
          <cell r="AH490">
            <v>0</v>
          </cell>
          <cell r="AI490">
            <v>0</v>
          </cell>
          <cell r="AJ490">
            <v>0</v>
          </cell>
        </row>
        <row r="491">
          <cell r="Q491">
            <v>978266.6</v>
          </cell>
          <cell r="R491">
            <v>870063.64</v>
          </cell>
          <cell r="S491">
            <v>761305.68</v>
          </cell>
          <cell r="T491">
            <v>655218.43000000005</v>
          </cell>
          <cell r="AG491">
            <v>512487.51666666666</v>
          </cell>
          <cell r="AH491">
            <v>589501.27666666673</v>
          </cell>
          <cell r="AI491">
            <v>657474.99833333329</v>
          </cell>
          <cell r="AJ491">
            <v>716496.83625000005</v>
          </cell>
        </row>
        <row r="492">
          <cell r="Q492">
            <v>584944.06999999995</v>
          </cell>
          <cell r="R492">
            <v>563279.47</v>
          </cell>
          <cell r="S492">
            <v>541614.87</v>
          </cell>
          <cell r="T492">
            <v>528920.28</v>
          </cell>
          <cell r="AG492">
            <v>376220.67708333331</v>
          </cell>
          <cell r="AH492">
            <v>424063.32458333339</v>
          </cell>
          <cell r="AI492">
            <v>470100.58874999994</v>
          </cell>
          <cell r="AJ492">
            <v>514706.22</v>
          </cell>
        </row>
        <row r="493">
          <cell r="Q493">
            <v>1077415.75</v>
          </cell>
          <cell r="R493">
            <v>1058176.18</v>
          </cell>
          <cell r="S493">
            <v>1031612.57</v>
          </cell>
          <cell r="T493">
            <v>1012674.78</v>
          </cell>
          <cell r="AG493">
            <v>316460.45458333334</v>
          </cell>
          <cell r="AH493">
            <v>405443.45166666666</v>
          </cell>
          <cell r="AI493">
            <v>492517.98291666666</v>
          </cell>
          <cell r="AJ493">
            <v>577696.62249999994</v>
          </cell>
        </row>
        <row r="494">
          <cell r="Q494">
            <v>0</v>
          </cell>
          <cell r="R494">
            <v>0</v>
          </cell>
          <cell r="S494">
            <v>0</v>
          </cell>
          <cell r="T494">
            <v>0</v>
          </cell>
          <cell r="AG494">
            <v>0</v>
          </cell>
          <cell r="AH494">
            <v>0</v>
          </cell>
          <cell r="AI494">
            <v>0</v>
          </cell>
          <cell r="AJ494">
            <v>0</v>
          </cell>
        </row>
        <row r="495">
          <cell r="Q495">
            <v>0</v>
          </cell>
          <cell r="R495">
            <v>0</v>
          </cell>
          <cell r="S495">
            <v>0</v>
          </cell>
          <cell r="T495">
            <v>0</v>
          </cell>
          <cell r="AG495">
            <v>0</v>
          </cell>
          <cell r="AH495">
            <v>0</v>
          </cell>
          <cell r="AI495">
            <v>0</v>
          </cell>
          <cell r="AJ495">
            <v>0</v>
          </cell>
        </row>
        <row r="496">
          <cell r="Q496">
            <v>0</v>
          </cell>
          <cell r="R496">
            <v>0</v>
          </cell>
          <cell r="S496">
            <v>0</v>
          </cell>
          <cell r="T496">
            <v>0</v>
          </cell>
          <cell r="AG496">
            <v>0</v>
          </cell>
          <cell r="AH496">
            <v>0</v>
          </cell>
          <cell r="AI496">
            <v>0</v>
          </cell>
          <cell r="AJ496">
            <v>0</v>
          </cell>
        </row>
        <row r="497">
          <cell r="Q497">
            <v>9869228.7200000007</v>
          </cell>
          <cell r="R497">
            <v>9369228.7200000007</v>
          </cell>
          <cell r="S497">
            <v>8869228.7200000007</v>
          </cell>
          <cell r="T497">
            <v>8369228.7199999997</v>
          </cell>
          <cell r="AG497">
            <v>12869228.720000001</v>
          </cell>
          <cell r="AH497">
            <v>12369228.720000001</v>
          </cell>
          <cell r="AI497">
            <v>11869228.720000001</v>
          </cell>
          <cell r="AJ497">
            <v>11369228.720000001</v>
          </cell>
        </row>
        <row r="498">
          <cell r="Q498">
            <v>4776552.71</v>
          </cell>
          <cell r="R498">
            <v>4776552.71</v>
          </cell>
          <cell r="S498">
            <v>4776552.71</v>
          </cell>
          <cell r="T498">
            <v>4776552.71</v>
          </cell>
          <cell r="AG498">
            <v>4776552.71</v>
          </cell>
          <cell r="AH498">
            <v>4776552.71</v>
          </cell>
          <cell r="AI498">
            <v>4776552.71</v>
          </cell>
          <cell r="AJ498">
            <v>4776552.71</v>
          </cell>
        </row>
        <row r="499">
          <cell r="Q499">
            <v>2705896.42</v>
          </cell>
          <cell r="R499">
            <v>2705896.42</v>
          </cell>
          <cell r="S499">
            <v>2705896.42</v>
          </cell>
          <cell r="T499">
            <v>2705896.42</v>
          </cell>
          <cell r="AG499">
            <v>2705896.4200000004</v>
          </cell>
          <cell r="AH499">
            <v>2705896.4200000004</v>
          </cell>
          <cell r="AI499">
            <v>2705896.4200000004</v>
          </cell>
          <cell r="AJ499">
            <v>2705896.4200000004</v>
          </cell>
        </row>
        <row r="500">
          <cell r="R500">
            <v>0</v>
          </cell>
          <cell r="S500">
            <v>0</v>
          </cell>
          <cell r="T500">
            <v>10144618.43</v>
          </cell>
          <cell r="AG500">
            <v>0</v>
          </cell>
          <cell r="AH500">
            <v>0</v>
          </cell>
          <cell r="AI500">
            <v>0</v>
          </cell>
          <cell r="AJ500">
            <v>422692.43458333332</v>
          </cell>
        </row>
        <row r="501">
          <cell r="R501">
            <v>0</v>
          </cell>
          <cell r="S501">
            <v>0</v>
          </cell>
          <cell r="T501">
            <v>212634.15</v>
          </cell>
          <cell r="AG501">
            <v>0</v>
          </cell>
          <cell r="AH501">
            <v>0</v>
          </cell>
          <cell r="AI501">
            <v>0</v>
          </cell>
          <cell r="AJ501">
            <v>8859.7562500000004</v>
          </cell>
        </row>
        <row r="502">
          <cell r="AG502">
            <v>0</v>
          </cell>
          <cell r="AH502">
            <v>0</v>
          </cell>
          <cell r="AI502">
            <v>0</v>
          </cell>
          <cell r="AJ502">
            <v>0</v>
          </cell>
        </row>
        <row r="503">
          <cell r="AG503">
            <v>0</v>
          </cell>
          <cell r="AH503">
            <v>0</v>
          </cell>
          <cell r="AI503">
            <v>0</v>
          </cell>
          <cell r="AJ503">
            <v>0</v>
          </cell>
        </row>
        <row r="504">
          <cell r="AG504">
            <v>0</v>
          </cell>
          <cell r="AH504">
            <v>0</v>
          </cell>
          <cell r="AI504">
            <v>0</v>
          </cell>
          <cell r="AJ504">
            <v>0</v>
          </cell>
        </row>
        <row r="505">
          <cell r="AG505">
            <v>0</v>
          </cell>
          <cell r="AH505">
            <v>0</v>
          </cell>
          <cell r="AI505">
            <v>0</v>
          </cell>
          <cell r="AJ505">
            <v>0</v>
          </cell>
        </row>
        <row r="506">
          <cell r="Q506">
            <v>221888009</v>
          </cell>
          <cell r="R506">
            <v>220894342</v>
          </cell>
          <cell r="S506">
            <v>219900675</v>
          </cell>
          <cell r="T506">
            <v>216719758</v>
          </cell>
          <cell r="AG506">
            <v>227519603.87625003</v>
          </cell>
          <cell r="AH506">
            <v>226718549.02833334</v>
          </cell>
          <cell r="AI506">
            <v>225839848.31958333</v>
          </cell>
          <cell r="AJ506">
            <v>224792366.33333334</v>
          </cell>
        </row>
        <row r="507">
          <cell r="Q507">
            <v>10161321.18</v>
          </cell>
          <cell r="R507">
            <v>10161321.18</v>
          </cell>
          <cell r="S507">
            <v>10161321.18</v>
          </cell>
          <cell r="T507">
            <v>10161321.18</v>
          </cell>
          <cell r="AG507">
            <v>10161321.180000002</v>
          </cell>
          <cell r="AH507">
            <v>10161321.180000002</v>
          </cell>
          <cell r="AI507">
            <v>10161321.180000002</v>
          </cell>
          <cell r="AJ507">
            <v>10161321.180000002</v>
          </cell>
        </row>
        <row r="508">
          <cell r="Q508">
            <v>101746</v>
          </cell>
          <cell r="R508">
            <v>101746</v>
          </cell>
          <cell r="S508">
            <v>101746</v>
          </cell>
          <cell r="T508">
            <v>0</v>
          </cell>
          <cell r="AG508">
            <v>126367.20833333333</v>
          </cell>
          <cell r="AH508">
            <v>125679.70833333333</v>
          </cell>
          <cell r="AI508">
            <v>124971.375</v>
          </cell>
          <cell r="AJ508">
            <v>120002.79166666667</v>
          </cell>
        </row>
        <row r="509">
          <cell r="Q509">
            <v>14339661.35</v>
          </cell>
          <cell r="R509">
            <v>15527658.91</v>
          </cell>
          <cell r="S509">
            <v>16604266.26</v>
          </cell>
          <cell r="T509">
            <v>20447448.719999999</v>
          </cell>
          <cell r="AG509">
            <v>9473741.2841666657</v>
          </cell>
          <cell r="AH509">
            <v>10128071.139999999</v>
          </cell>
          <cell r="AI509">
            <v>10800710.552083332</v>
          </cell>
          <cell r="AJ509">
            <v>11571422.156666666</v>
          </cell>
        </row>
        <row r="510">
          <cell r="Q510">
            <v>0</v>
          </cell>
          <cell r="R510">
            <v>0</v>
          </cell>
          <cell r="S510">
            <v>0</v>
          </cell>
          <cell r="T510">
            <v>0</v>
          </cell>
          <cell r="AG510">
            <v>0</v>
          </cell>
          <cell r="AH510">
            <v>0</v>
          </cell>
          <cell r="AI510">
            <v>0</v>
          </cell>
          <cell r="AJ510">
            <v>0</v>
          </cell>
        </row>
        <row r="511">
          <cell r="Q511">
            <v>30208871.469999999</v>
          </cell>
          <cell r="R511">
            <v>30210576.920000002</v>
          </cell>
          <cell r="S511">
            <v>30197572.170000002</v>
          </cell>
          <cell r="T511">
            <v>30311431.039999999</v>
          </cell>
          <cell r="AG511">
            <v>30054378.090000004</v>
          </cell>
          <cell r="AH511">
            <v>30083865.192083333</v>
          </cell>
          <cell r="AI511">
            <v>30107149.715</v>
          </cell>
          <cell r="AJ511">
            <v>30134000.197083339</v>
          </cell>
        </row>
        <row r="512">
          <cell r="Q512">
            <v>2685262.32</v>
          </cell>
          <cell r="R512">
            <v>3491883.83</v>
          </cell>
          <cell r="S512">
            <v>3690473.58</v>
          </cell>
          <cell r="T512">
            <v>3890020.75</v>
          </cell>
          <cell r="AG512">
            <v>1750805.6758333335</v>
          </cell>
          <cell r="AH512">
            <v>1939427.2258333333</v>
          </cell>
          <cell r="AI512">
            <v>2162571.2137500001</v>
          </cell>
          <cell r="AJ512">
            <v>2392770.7266666666</v>
          </cell>
        </row>
        <row r="513">
          <cell r="Q513">
            <v>21589277</v>
          </cell>
          <cell r="R513">
            <v>21589277</v>
          </cell>
          <cell r="S513">
            <v>21589277</v>
          </cell>
          <cell r="T513">
            <v>21589277</v>
          </cell>
          <cell r="AG513">
            <v>21589277</v>
          </cell>
          <cell r="AH513">
            <v>21589277</v>
          </cell>
          <cell r="AI513">
            <v>21589277</v>
          </cell>
          <cell r="AJ513">
            <v>21589277</v>
          </cell>
        </row>
        <row r="514">
          <cell r="Q514">
            <v>-277088.76</v>
          </cell>
          <cell r="R514">
            <v>-419474.12</v>
          </cell>
          <cell r="S514">
            <v>-644501.92000000004</v>
          </cell>
          <cell r="T514">
            <v>-831459.12</v>
          </cell>
          <cell r="AG514">
            <v>258457.40333333332</v>
          </cell>
          <cell r="AH514">
            <v>143466.33833333335</v>
          </cell>
          <cell r="AI514">
            <v>24075.910000000014</v>
          </cell>
          <cell r="AJ514">
            <v>-98430.854166666672</v>
          </cell>
        </row>
        <row r="515">
          <cell r="Q515">
            <v>-9656167.1999999993</v>
          </cell>
          <cell r="R515">
            <v>-9704207.0899999999</v>
          </cell>
          <cell r="S515">
            <v>-9752246.9800000004</v>
          </cell>
          <cell r="T515">
            <v>-9800286.8699999992</v>
          </cell>
          <cell r="AG515">
            <v>-9367927.8599999994</v>
          </cell>
          <cell r="AH515">
            <v>-9415967.75</v>
          </cell>
          <cell r="AI515">
            <v>-9464007.6400000006</v>
          </cell>
          <cell r="AJ515">
            <v>-9512047.5300000012</v>
          </cell>
        </row>
        <row r="516">
          <cell r="Q516">
            <v>2877994</v>
          </cell>
          <cell r="R516">
            <v>2866427</v>
          </cell>
          <cell r="S516">
            <v>2854860</v>
          </cell>
          <cell r="T516">
            <v>2843293</v>
          </cell>
          <cell r="AG516">
            <v>2947396</v>
          </cell>
          <cell r="AH516">
            <v>2935829</v>
          </cell>
          <cell r="AI516">
            <v>2924262</v>
          </cell>
          <cell r="AJ516">
            <v>2912695</v>
          </cell>
        </row>
        <row r="517">
          <cell r="Q517">
            <v>0</v>
          </cell>
          <cell r="R517">
            <v>0</v>
          </cell>
          <cell r="S517">
            <v>0</v>
          </cell>
          <cell r="T517">
            <v>0</v>
          </cell>
          <cell r="AG517">
            <v>0</v>
          </cell>
          <cell r="AH517">
            <v>0</v>
          </cell>
          <cell r="AI517">
            <v>0</v>
          </cell>
          <cell r="AJ517">
            <v>0</v>
          </cell>
        </row>
        <row r="518">
          <cell r="Q518">
            <v>113632921</v>
          </cell>
          <cell r="R518">
            <v>113632921</v>
          </cell>
          <cell r="S518">
            <v>113632921</v>
          </cell>
          <cell r="T518">
            <v>113632921</v>
          </cell>
          <cell r="AG518">
            <v>113632921</v>
          </cell>
          <cell r="AH518">
            <v>113632921</v>
          </cell>
          <cell r="AI518">
            <v>113632921</v>
          </cell>
          <cell r="AJ518">
            <v>113632921</v>
          </cell>
        </row>
        <row r="519">
          <cell r="Q519">
            <v>-65141987.990000002</v>
          </cell>
          <cell r="R519">
            <v>-65435872.990000002</v>
          </cell>
          <cell r="S519">
            <v>-65729757.990000002</v>
          </cell>
          <cell r="T519">
            <v>-66023642.990000002</v>
          </cell>
          <cell r="AG519">
            <v>-63378677.990000002</v>
          </cell>
          <cell r="AH519">
            <v>-63672562.990000002</v>
          </cell>
          <cell r="AI519">
            <v>-63966447.990000002</v>
          </cell>
          <cell r="AJ519">
            <v>-64260332.990000002</v>
          </cell>
        </row>
        <row r="520">
          <cell r="Q520">
            <v>0</v>
          </cell>
          <cell r="R520">
            <v>0</v>
          </cell>
          <cell r="S520">
            <v>0</v>
          </cell>
          <cell r="T520">
            <v>0</v>
          </cell>
          <cell r="AG520">
            <v>0</v>
          </cell>
          <cell r="AH520">
            <v>0</v>
          </cell>
          <cell r="AI520">
            <v>0</v>
          </cell>
          <cell r="AJ520">
            <v>0</v>
          </cell>
        </row>
        <row r="521">
          <cell r="Q521">
            <v>0</v>
          </cell>
          <cell r="R521">
            <v>0</v>
          </cell>
          <cell r="S521">
            <v>0</v>
          </cell>
          <cell r="T521">
            <v>0</v>
          </cell>
          <cell r="AG521">
            <v>0</v>
          </cell>
          <cell r="AH521">
            <v>0</v>
          </cell>
          <cell r="AI521">
            <v>0</v>
          </cell>
          <cell r="AJ521">
            <v>0</v>
          </cell>
        </row>
        <row r="522">
          <cell r="Q522">
            <v>0</v>
          </cell>
          <cell r="R522">
            <v>0</v>
          </cell>
          <cell r="S522">
            <v>0</v>
          </cell>
          <cell r="T522">
            <v>0</v>
          </cell>
          <cell r="AG522">
            <v>0</v>
          </cell>
          <cell r="AH522">
            <v>0</v>
          </cell>
          <cell r="AI522">
            <v>0</v>
          </cell>
          <cell r="AJ522">
            <v>0</v>
          </cell>
        </row>
        <row r="523">
          <cell r="Q523">
            <v>0</v>
          </cell>
          <cell r="R523">
            <v>0</v>
          </cell>
          <cell r="S523">
            <v>0</v>
          </cell>
          <cell r="T523">
            <v>0</v>
          </cell>
          <cell r="AG523">
            <v>0</v>
          </cell>
          <cell r="AH523">
            <v>0</v>
          </cell>
          <cell r="AI523">
            <v>0</v>
          </cell>
          <cell r="AJ523">
            <v>0</v>
          </cell>
        </row>
        <row r="524">
          <cell r="Q524">
            <v>0</v>
          </cell>
          <cell r="R524">
            <v>0</v>
          </cell>
          <cell r="S524">
            <v>0</v>
          </cell>
          <cell r="T524">
            <v>0</v>
          </cell>
          <cell r="AG524">
            <v>0</v>
          </cell>
          <cell r="AH524">
            <v>0</v>
          </cell>
          <cell r="AI524">
            <v>0</v>
          </cell>
          <cell r="AJ524">
            <v>0</v>
          </cell>
        </row>
        <row r="525">
          <cell r="Q525">
            <v>7811.79</v>
          </cell>
          <cell r="R525">
            <v>5207.62</v>
          </cell>
          <cell r="S525">
            <v>2603.4499999999998</v>
          </cell>
          <cell r="T525">
            <v>0</v>
          </cell>
          <cell r="AG525">
            <v>23436.809999999998</v>
          </cell>
          <cell r="AH525">
            <v>20832.640000000003</v>
          </cell>
          <cell r="AI525">
            <v>18228.469999999998</v>
          </cell>
          <cell r="AJ525">
            <v>15624.330000000002</v>
          </cell>
        </row>
        <row r="526">
          <cell r="Q526">
            <v>0</v>
          </cell>
          <cell r="R526">
            <v>0</v>
          </cell>
          <cell r="S526">
            <v>0</v>
          </cell>
          <cell r="T526">
            <v>0</v>
          </cell>
          <cell r="AG526">
            <v>0</v>
          </cell>
          <cell r="AH526">
            <v>0</v>
          </cell>
          <cell r="AI526">
            <v>0</v>
          </cell>
          <cell r="AJ526">
            <v>0</v>
          </cell>
        </row>
        <row r="527">
          <cell r="Q527">
            <v>2053556</v>
          </cell>
          <cell r="R527">
            <v>2035056</v>
          </cell>
          <cell r="S527">
            <v>2016556</v>
          </cell>
          <cell r="T527">
            <v>1998056</v>
          </cell>
          <cell r="AG527">
            <v>2164556</v>
          </cell>
          <cell r="AH527">
            <v>2146056</v>
          </cell>
          <cell r="AI527">
            <v>2127556</v>
          </cell>
          <cell r="AJ527">
            <v>2109056</v>
          </cell>
        </row>
        <row r="528">
          <cell r="Q528">
            <v>0</v>
          </cell>
          <cell r="R528">
            <v>0</v>
          </cell>
          <cell r="S528">
            <v>0</v>
          </cell>
          <cell r="T528">
            <v>0</v>
          </cell>
          <cell r="AG528">
            <v>0</v>
          </cell>
          <cell r="AH528">
            <v>0</v>
          </cell>
          <cell r="AI528">
            <v>0</v>
          </cell>
          <cell r="AJ528">
            <v>0</v>
          </cell>
        </row>
        <row r="529">
          <cell r="Q529">
            <v>11568032.869999999</v>
          </cell>
          <cell r="R529">
            <v>11450616.199999999</v>
          </cell>
          <cell r="S529">
            <v>11333199.529999999</v>
          </cell>
          <cell r="T529">
            <v>11033032.9</v>
          </cell>
          <cell r="AG529">
            <v>12239095.373749999</v>
          </cell>
          <cell r="AH529">
            <v>12140255.101666665</v>
          </cell>
          <cell r="AI529">
            <v>12033984.270416668</v>
          </cell>
          <cell r="AJ529">
            <v>11912668.298333332</v>
          </cell>
        </row>
        <row r="530">
          <cell r="Q530">
            <v>0</v>
          </cell>
          <cell r="R530">
            <v>0</v>
          </cell>
          <cell r="S530">
            <v>0</v>
          </cell>
          <cell r="T530">
            <v>0</v>
          </cell>
          <cell r="AG530">
            <v>0</v>
          </cell>
          <cell r="AH530">
            <v>0</v>
          </cell>
          <cell r="AI530">
            <v>0</v>
          </cell>
          <cell r="AJ530">
            <v>0</v>
          </cell>
        </row>
        <row r="531">
          <cell r="Q531">
            <v>4158309.36</v>
          </cell>
          <cell r="R531">
            <v>3392230.25</v>
          </cell>
          <cell r="S531">
            <v>3032419.48</v>
          </cell>
          <cell r="T531">
            <v>2488094.46</v>
          </cell>
          <cell r="AG531">
            <v>1186509.5266666666</v>
          </cell>
          <cell r="AH531">
            <v>1501115.34375</v>
          </cell>
          <cell r="AI531">
            <v>1768809.0824999998</v>
          </cell>
          <cell r="AJ531">
            <v>1998830.4966666668</v>
          </cell>
        </row>
        <row r="532">
          <cell r="Q532">
            <v>0</v>
          </cell>
          <cell r="R532">
            <v>0</v>
          </cell>
          <cell r="S532">
            <v>0</v>
          </cell>
          <cell r="T532">
            <v>0</v>
          </cell>
          <cell r="AG532">
            <v>0</v>
          </cell>
          <cell r="AH532">
            <v>0</v>
          </cell>
          <cell r="AI532">
            <v>0</v>
          </cell>
          <cell r="AJ532">
            <v>0</v>
          </cell>
        </row>
        <row r="533">
          <cell r="Q533">
            <v>0</v>
          </cell>
          <cell r="R533">
            <v>0</v>
          </cell>
          <cell r="S533">
            <v>0</v>
          </cell>
          <cell r="T533">
            <v>0</v>
          </cell>
          <cell r="AG533">
            <v>0</v>
          </cell>
          <cell r="AH533">
            <v>0</v>
          </cell>
          <cell r="AI533">
            <v>0</v>
          </cell>
          <cell r="AJ533">
            <v>0</v>
          </cell>
        </row>
        <row r="534">
          <cell r="Q534">
            <v>108466.31</v>
          </cell>
          <cell r="R534">
            <v>100965.9</v>
          </cell>
          <cell r="S534">
            <v>93465.49</v>
          </cell>
          <cell r="T534">
            <v>85965</v>
          </cell>
          <cell r="AG534">
            <v>154505.82791666666</v>
          </cell>
          <cell r="AH534">
            <v>146429.27333333332</v>
          </cell>
          <cell r="AI534">
            <v>138583.17791666667</v>
          </cell>
          <cell r="AJ534">
            <v>130967.53666666668</v>
          </cell>
        </row>
        <row r="535">
          <cell r="Q535">
            <v>0</v>
          </cell>
          <cell r="R535">
            <v>0</v>
          </cell>
          <cell r="S535">
            <v>0</v>
          </cell>
          <cell r="T535">
            <v>0</v>
          </cell>
          <cell r="AG535">
            <v>0</v>
          </cell>
          <cell r="AH535">
            <v>0</v>
          </cell>
          <cell r="AI535">
            <v>0</v>
          </cell>
          <cell r="AJ535">
            <v>0</v>
          </cell>
        </row>
        <row r="536">
          <cell r="Q536">
            <v>0</v>
          </cell>
          <cell r="R536">
            <v>0</v>
          </cell>
          <cell r="S536">
            <v>0</v>
          </cell>
          <cell r="T536">
            <v>0</v>
          </cell>
          <cell r="AG536">
            <v>0</v>
          </cell>
          <cell r="AH536">
            <v>0</v>
          </cell>
          <cell r="AI536">
            <v>0</v>
          </cell>
          <cell r="AJ536">
            <v>0</v>
          </cell>
        </row>
        <row r="537">
          <cell r="Q537">
            <v>0</v>
          </cell>
          <cell r="R537">
            <v>0</v>
          </cell>
          <cell r="S537">
            <v>0</v>
          </cell>
          <cell r="T537">
            <v>0</v>
          </cell>
          <cell r="AG537">
            <v>0</v>
          </cell>
          <cell r="AH537">
            <v>0</v>
          </cell>
          <cell r="AI537">
            <v>0</v>
          </cell>
          <cell r="AJ537">
            <v>0</v>
          </cell>
        </row>
        <row r="538">
          <cell r="Q538">
            <v>28170657</v>
          </cell>
          <cell r="R538">
            <v>28170657</v>
          </cell>
          <cell r="S538">
            <v>28170657</v>
          </cell>
          <cell r="T538">
            <v>25257988</v>
          </cell>
          <cell r="AG538">
            <v>13359763.299999999</v>
          </cell>
          <cell r="AH538">
            <v>15720658.924999999</v>
          </cell>
          <cell r="AI538">
            <v>18092943.508333333</v>
          </cell>
          <cell r="AJ538">
            <v>20180889.915833335</v>
          </cell>
        </row>
        <row r="539">
          <cell r="Q539">
            <v>-28170657</v>
          </cell>
          <cell r="R539">
            <v>-28170657</v>
          </cell>
          <cell r="S539">
            <v>-28170657</v>
          </cell>
          <cell r="T539">
            <v>-25257988</v>
          </cell>
          <cell r="AG539">
            <v>-13359763.299999999</v>
          </cell>
          <cell r="AH539">
            <v>-15720658.924999999</v>
          </cell>
          <cell r="AI539">
            <v>-18092943.508333333</v>
          </cell>
          <cell r="AJ539">
            <v>-20180889.915833335</v>
          </cell>
        </row>
        <row r="540">
          <cell r="Q540">
            <v>0</v>
          </cell>
          <cell r="R540">
            <v>0</v>
          </cell>
          <cell r="S540">
            <v>0</v>
          </cell>
          <cell r="T540">
            <v>0</v>
          </cell>
          <cell r="AG540">
            <v>0</v>
          </cell>
          <cell r="AH540">
            <v>0</v>
          </cell>
          <cell r="AI540">
            <v>0</v>
          </cell>
          <cell r="AJ540">
            <v>0</v>
          </cell>
        </row>
        <row r="541">
          <cell r="Q541">
            <v>34468.85</v>
          </cell>
          <cell r="R541">
            <v>0</v>
          </cell>
          <cell r="S541">
            <v>0</v>
          </cell>
          <cell r="T541">
            <v>0</v>
          </cell>
          <cell r="AG541">
            <v>25007.430833333332</v>
          </cell>
          <cell r="AH541">
            <v>24937.44083333333</v>
          </cell>
          <cell r="AI541">
            <v>23340.882083333334</v>
          </cell>
          <cell r="AJ541">
            <v>21649.817083333335</v>
          </cell>
        </row>
        <row r="542">
          <cell r="Q542">
            <v>0</v>
          </cell>
          <cell r="R542">
            <v>0</v>
          </cell>
          <cell r="S542">
            <v>0</v>
          </cell>
          <cell r="T542">
            <v>0</v>
          </cell>
          <cell r="AG542">
            <v>0</v>
          </cell>
          <cell r="AH542">
            <v>0</v>
          </cell>
          <cell r="AI542">
            <v>0</v>
          </cell>
          <cell r="AJ542">
            <v>0</v>
          </cell>
        </row>
        <row r="543">
          <cell r="Q543">
            <v>202553.27</v>
          </cell>
          <cell r="R543">
            <v>0</v>
          </cell>
          <cell r="S543">
            <v>0</v>
          </cell>
          <cell r="T543">
            <v>0</v>
          </cell>
          <cell r="AG543">
            <v>157544.79416666666</v>
          </cell>
          <cell r="AH543">
            <v>156130.77249999999</v>
          </cell>
          <cell r="AI543">
            <v>145600.49458333332</v>
          </cell>
          <cell r="AJ543">
            <v>134390.39749999999</v>
          </cell>
        </row>
        <row r="544">
          <cell r="Q544">
            <v>0</v>
          </cell>
          <cell r="R544">
            <v>0</v>
          </cell>
          <cell r="S544">
            <v>0</v>
          </cell>
          <cell r="T544">
            <v>0</v>
          </cell>
          <cell r="AG544">
            <v>1710.4541666666667</v>
          </cell>
          <cell r="AH544">
            <v>1399.4624999999999</v>
          </cell>
          <cell r="AI544">
            <v>1088.4708333333335</v>
          </cell>
          <cell r="AJ544">
            <v>777.47916666666663</v>
          </cell>
        </row>
        <row r="545">
          <cell r="Q545">
            <v>0</v>
          </cell>
          <cell r="R545">
            <v>0</v>
          </cell>
          <cell r="S545">
            <v>0</v>
          </cell>
          <cell r="T545">
            <v>0</v>
          </cell>
          <cell r="AG545">
            <v>5586.1895833333328</v>
          </cell>
          <cell r="AH545">
            <v>4570.5187500000002</v>
          </cell>
          <cell r="AI545">
            <v>3554.8479166666662</v>
          </cell>
          <cell r="AJ545">
            <v>2539.1770833333335</v>
          </cell>
        </row>
        <row r="546">
          <cell r="Q546">
            <v>0</v>
          </cell>
          <cell r="R546">
            <v>0</v>
          </cell>
          <cell r="S546">
            <v>0</v>
          </cell>
          <cell r="T546">
            <v>0</v>
          </cell>
          <cell r="AG546">
            <v>2236.8454166666666</v>
          </cell>
          <cell r="AH546">
            <v>1830.14625</v>
          </cell>
          <cell r="AI546">
            <v>1423.4470833333335</v>
          </cell>
          <cell r="AJ546">
            <v>1016.7479166666667</v>
          </cell>
        </row>
        <row r="547">
          <cell r="Q547">
            <v>1486.1</v>
          </cell>
          <cell r="R547">
            <v>1610.7</v>
          </cell>
          <cell r="S547">
            <v>1953.89</v>
          </cell>
          <cell r="T547">
            <v>2081.66</v>
          </cell>
          <cell r="AG547">
            <v>1233.4937500000001</v>
          </cell>
          <cell r="AH547">
            <v>1290.7416666666668</v>
          </cell>
          <cell r="AI547">
            <v>1362.7083333333337</v>
          </cell>
          <cell r="AJ547">
            <v>1448.2554166666669</v>
          </cell>
        </row>
        <row r="548">
          <cell r="Q548">
            <v>0</v>
          </cell>
          <cell r="R548">
            <v>0</v>
          </cell>
          <cell r="S548">
            <v>0</v>
          </cell>
          <cell r="T548">
            <v>0</v>
          </cell>
          <cell r="AG548">
            <v>4767.8625000000002</v>
          </cell>
          <cell r="AH548">
            <v>1589.2875000000001</v>
          </cell>
          <cell r="AI548">
            <v>0</v>
          </cell>
          <cell r="AJ548">
            <v>0</v>
          </cell>
        </row>
        <row r="549">
          <cell r="Q549">
            <v>355617.78</v>
          </cell>
          <cell r="R549">
            <v>0</v>
          </cell>
          <cell r="S549">
            <v>0</v>
          </cell>
          <cell r="T549">
            <v>0</v>
          </cell>
          <cell r="AG549">
            <v>243828.87583333332</v>
          </cell>
          <cell r="AH549">
            <v>244690.07333333333</v>
          </cell>
          <cell r="AI549">
            <v>230094.55333333337</v>
          </cell>
          <cell r="AJ549">
            <v>214717.64291666669</v>
          </cell>
        </row>
        <row r="550">
          <cell r="Q550">
            <v>1290210.98</v>
          </cell>
          <cell r="R550">
            <v>1285802.26</v>
          </cell>
          <cell r="S550">
            <v>1227356.68</v>
          </cell>
          <cell r="T550">
            <v>1168911.1000000001</v>
          </cell>
          <cell r="AG550">
            <v>1640884.4600000002</v>
          </cell>
          <cell r="AH550">
            <v>1584690.4158333335</v>
          </cell>
          <cell r="AI550">
            <v>1530747.9075000004</v>
          </cell>
          <cell r="AJ550">
            <v>1476805.3991666667</v>
          </cell>
        </row>
        <row r="551">
          <cell r="Q551">
            <v>2387937.7400000002</v>
          </cell>
          <cell r="R551">
            <v>2435188.52</v>
          </cell>
          <cell r="S551">
            <v>2463913.42</v>
          </cell>
          <cell r="T551">
            <v>2498915.77</v>
          </cell>
          <cell r="AG551">
            <v>2109769.4420833332</v>
          </cell>
          <cell r="AH551">
            <v>2155943.73</v>
          </cell>
          <cell r="AI551">
            <v>2200883.8712500003</v>
          </cell>
          <cell r="AJ551">
            <v>2243947.219583333</v>
          </cell>
        </row>
        <row r="552">
          <cell r="Q552">
            <v>-452676.51</v>
          </cell>
          <cell r="R552">
            <v>-473998.84</v>
          </cell>
          <cell r="S552">
            <v>-495782.56</v>
          </cell>
          <cell r="T552">
            <v>-518132.61</v>
          </cell>
          <cell r="AG552">
            <v>-338012.85625000001</v>
          </cell>
          <cell r="AH552">
            <v>-356498.06291666668</v>
          </cell>
          <cell r="AI552">
            <v>-375450.32958333328</v>
          </cell>
          <cell r="AJ552">
            <v>-394863.14916666667</v>
          </cell>
        </row>
        <row r="553">
          <cell r="Q553">
            <v>-19724864.66</v>
          </cell>
          <cell r="R553">
            <v>-21793738.66</v>
          </cell>
          <cell r="S553">
            <v>-24603059.66</v>
          </cell>
          <cell r="T553">
            <v>-26900439.66</v>
          </cell>
          <cell r="AG553">
            <v>-9321538.9916666653</v>
          </cell>
          <cell r="AH553">
            <v>-11061853.745833332</v>
          </cell>
          <cell r="AI553">
            <v>-12797553.317500001</v>
          </cell>
          <cell r="AJ553">
            <v>-14538758.534583332</v>
          </cell>
        </row>
        <row r="554">
          <cell r="Q554">
            <v>148493689</v>
          </cell>
          <cell r="R554">
            <v>148493689</v>
          </cell>
          <cell r="S554">
            <v>148493689</v>
          </cell>
          <cell r="T554">
            <v>132630689</v>
          </cell>
          <cell r="AG554">
            <v>160943064</v>
          </cell>
          <cell r="AH554">
            <v>159102314</v>
          </cell>
          <cell r="AI554">
            <v>157261564</v>
          </cell>
          <cell r="AJ554">
            <v>155009272.33333334</v>
          </cell>
        </row>
        <row r="555">
          <cell r="R555">
            <v>0</v>
          </cell>
          <cell r="S555">
            <v>0</v>
          </cell>
          <cell r="T555">
            <v>20545452.370000001</v>
          </cell>
          <cell r="AG555">
            <v>0</v>
          </cell>
          <cell r="AH555">
            <v>0</v>
          </cell>
          <cell r="AI555">
            <v>0</v>
          </cell>
          <cell r="AJ555">
            <v>856060.51541666675</v>
          </cell>
        </row>
        <row r="556">
          <cell r="AG556">
            <v>0</v>
          </cell>
          <cell r="AH556">
            <v>0</v>
          </cell>
          <cell r="AI556">
            <v>0</v>
          </cell>
          <cell r="AJ556">
            <v>0</v>
          </cell>
        </row>
        <row r="557">
          <cell r="Q557">
            <v>5821860</v>
          </cell>
          <cell r="R557">
            <v>11603178</v>
          </cell>
          <cell r="S557">
            <v>14344357</v>
          </cell>
          <cell r="T557">
            <v>18301054</v>
          </cell>
          <cell r="AG557">
            <v>416303.33333333331</v>
          </cell>
          <cell r="AH557">
            <v>1142346.5833333333</v>
          </cell>
          <cell r="AI557">
            <v>2223493.875</v>
          </cell>
          <cell r="AJ557">
            <v>3583719.3333333335</v>
          </cell>
        </row>
        <row r="558">
          <cell r="Q558">
            <v>-5821860</v>
          </cell>
          <cell r="R558">
            <v>-11603178</v>
          </cell>
          <cell r="S558">
            <v>-14344357</v>
          </cell>
          <cell r="T558">
            <v>-18301054</v>
          </cell>
          <cell r="AG558">
            <v>-416303.33333333331</v>
          </cell>
          <cell r="AH558">
            <v>-1142346.5833333333</v>
          </cell>
          <cell r="AI558">
            <v>-2223493.875</v>
          </cell>
          <cell r="AJ558">
            <v>-3583719.3333333335</v>
          </cell>
        </row>
        <row r="559">
          <cell r="AG559">
            <v>0</v>
          </cell>
          <cell r="AH559">
            <v>0</v>
          </cell>
          <cell r="AI559">
            <v>0</v>
          </cell>
          <cell r="AJ559">
            <v>0</v>
          </cell>
        </row>
        <row r="560">
          <cell r="AG560">
            <v>0</v>
          </cell>
          <cell r="AH560">
            <v>0</v>
          </cell>
          <cell r="AI560">
            <v>0</v>
          </cell>
          <cell r="AJ560">
            <v>0</v>
          </cell>
        </row>
        <row r="561">
          <cell r="R561">
            <v>0</v>
          </cell>
          <cell r="S561">
            <v>0</v>
          </cell>
          <cell r="T561">
            <v>40009301</v>
          </cell>
          <cell r="AG561">
            <v>0</v>
          </cell>
          <cell r="AH561">
            <v>0</v>
          </cell>
          <cell r="AI561">
            <v>0</v>
          </cell>
          <cell r="AJ561">
            <v>1667054.2083333333</v>
          </cell>
        </row>
        <row r="562">
          <cell r="R562">
            <v>0</v>
          </cell>
          <cell r="S562">
            <v>0</v>
          </cell>
          <cell r="T562">
            <v>-40009301</v>
          </cell>
          <cell r="AG562">
            <v>0</v>
          </cell>
          <cell r="AH562">
            <v>0</v>
          </cell>
          <cell r="AI562">
            <v>0</v>
          </cell>
          <cell r="AJ562">
            <v>-1667054.2083333333</v>
          </cell>
        </row>
        <row r="563">
          <cell r="Q563">
            <v>4129091.39</v>
          </cell>
          <cell r="R563">
            <v>4085328</v>
          </cell>
          <cell r="S563">
            <v>4085328</v>
          </cell>
          <cell r="T563">
            <v>3549741</v>
          </cell>
          <cell r="AG563">
            <v>1197064.0645833334</v>
          </cell>
          <cell r="AH563">
            <v>1539331.5391666666</v>
          </cell>
          <cell r="AI563">
            <v>1879775.5391666666</v>
          </cell>
          <cell r="AJ563">
            <v>2197903.4141666666</v>
          </cell>
        </row>
        <row r="564">
          <cell r="Q564">
            <v>0</v>
          </cell>
          <cell r="R564">
            <v>0</v>
          </cell>
          <cell r="S564">
            <v>0</v>
          </cell>
          <cell r="T564">
            <v>0</v>
          </cell>
          <cell r="AG564">
            <v>0</v>
          </cell>
          <cell r="AH564">
            <v>0</v>
          </cell>
          <cell r="AI564">
            <v>0</v>
          </cell>
          <cell r="AJ564">
            <v>0</v>
          </cell>
        </row>
        <row r="565">
          <cell r="AG565">
            <v>0</v>
          </cell>
          <cell r="AH565">
            <v>0</v>
          </cell>
          <cell r="AI565">
            <v>0</v>
          </cell>
          <cell r="AJ565">
            <v>0</v>
          </cell>
        </row>
        <row r="566">
          <cell r="Q566">
            <v>28199826.379999999</v>
          </cell>
          <cell r="R566">
            <v>28716647.699999999</v>
          </cell>
          <cell r="S566">
            <v>28867264.809999999</v>
          </cell>
          <cell r="T566">
            <v>29048417.75</v>
          </cell>
          <cell r="AG566">
            <v>27032433.507499997</v>
          </cell>
          <cell r="AH566">
            <v>27212861.618750002</v>
          </cell>
          <cell r="AI566">
            <v>27419755.707916666</v>
          </cell>
          <cell r="AJ566">
            <v>27637878.142500002</v>
          </cell>
        </row>
        <row r="567">
          <cell r="Q567">
            <v>1701628.26</v>
          </cell>
          <cell r="R567">
            <v>1637689.26</v>
          </cell>
          <cell r="S567">
            <v>1573750.26</v>
          </cell>
          <cell r="T567">
            <v>1651423.24</v>
          </cell>
          <cell r="AG567">
            <v>2085211.582916667</v>
          </cell>
          <cell r="AH567">
            <v>2021323.2600000005</v>
          </cell>
          <cell r="AI567">
            <v>1957384.2600000005</v>
          </cell>
          <cell r="AJ567">
            <v>1899345.759166667</v>
          </cell>
        </row>
        <row r="568">
          <cell r="Q568">
            <v>1744869.26</v>
          </cell>
          <cell r="R568">
            <v>1694791.26</v>
          </cell>
          <cell r="S568">
            <v>1644713.26</v>
          </cell>
          <cell r="T568">
            <v>1736247.24</v>
          </cell>
          <cell r="AG568">
            <v>2044654.6291666671</v>
          </cell>
          <cell r="AH568">
            <v>1996512.9945833336</v>
          </cell>
          <cell r="AI568">
            <v>1945169.801666667</v>
          </cell>
          <cell r="AJ568">
            <v>1901003.759166667</v>
          </cell>
        </row>
        <row r="569">
          <cell r="Q569">
            <v>283223.96000000002</v>
          </cell>
          <cell r="R569">
            <v>283223.96000000002</v>
          </cell>
          <cell r="S569">
            <v>283223.96000000002</v>
          </cell>
          <cell r="T569">
            <v>0</v>
          </cell>
          <cell r="AG569">
            <v>281517.17708333331</v>
          </cell>
          <cell r="AH569">
            <v>282211.27833333326</v>
          </cell>
          <cell r="AI569">
            <v>282320.40583333332</v>
          </cell>
          <cell r="AJ569">
            <v>270441.0995833333</v>
          </cell>
        </row>
        <row r="570">
          <cell r="Q570">
            <v>0</v>
          </cell>
          <cell r="R570">
            <v>0</v>
          </cell>
          <cell r="S570">
            <v>0</v>
          </cell>
          <cell r="T570">
            <v>0</v>
          </cell>
          <cell r="AG570">
            <v>0</v>
          </cell>
          <cell r="AH570">
            <v>0</v>
          </cell>
          <cell r="AI570">
            <v>0</v>
          </cell>
          <cell r="AJ570">
            <v>0</v>
          </cell>
        </row>
        <row r="571">
          <cell r="Q571">
            <v>0</v>
          </cell>
          <cell r="R571">
            <v>0</v>
          </cell>
          <cell r="S571">
            <v>0</v>
          </cell>
          <cell r="T571">
            <v>0</v>
          </cell>
          <cell r="AG571">
            <v>0</v>
          </cell>
          <cell r="AH571">
            <v>0</v>
          </cell>
          <cell r="AI571">
            <v>0</v>
          </cell>
          <cell r="AJ571">
            <v>0</v>
          </cell>
        </row>
        <row r="572">
          <cell r="Q572">
            <v>0</v>
          </cell>
          <cell r="R572">
            <v>0</v>
          </cell>
          <cell r="S572">
            <v>0</v>
          </cell>
          <cell r="T572">
            <v>0</v>
          </cell>
          <cell r="AG572">
            <v>0</v>
          </cell>
          <cell r="AH572">
            <v>0</v>
          </cell>
          <cell r="AI572">
            <v>0</v>
          </cell>
          <cell r="AJ572">
            <v>0</v>
          </cell>
        </row>
        <row r="573">
          <cell r="Q573">
            <v>0</v>
          </cell>
          <cell r="R573">
            <v>0</v>
          </cell>
          <cell r="S573">
            <v>0</v>
          </cell>
          <cell r="T573">
            <v>0</v>
          </cell>
          <cell r="AG573">
            <v>0</v>
          </cell>
          <cell r="AH573">
            <v>0</v>
          </cell>
          <cell r="AI573">
            <v>0</v>
          </cell>
          <cell r="AJ573">
            <v>0</v>
          </cell>
        </row>
        <row r="574">
          <cell r="Q574">
            <v>0</v>
          </cell>
          <cell r="R574">
            <v>0</v>
          </cell>
          <cell r="S574">
            <v>0</v>
          </cell>
          <cell r="T574">
            <v>0</v>
          </cell>
          <cell r="AG574">
            <v>0</v>
          </cell>
          <cell r="AH574">
            <v>0</v>
          </cell>
          <cell r="AI574">
            <v>0</v>
          </cell>
          <cell r="AJ574">
            <v>0</v>
          </cell>
        </row>
        <row r="575">
          <cell r="Q575">
            <v>0</v>
          </cell>
          <cell r="R575">
            <v>0</v>
          </cell>
          <cell r="S575">
            <v>0</v>
          </cell>
          <cell r="T575">
            <v>0</v>
          </cell>
          <cell r="AG575">
            <v>0</v>
          </cell>
          <cell r="AH575">
            <v>0</v>
          </cell>
          <cell r="AI575">
            <v>0</v>
          </cell>
          <cell r="AJ575">
            <v>0</v>
          </cell>
        </row>
        <row r="576">
          <cell r="Q576">
            <v>0</v>
          </cell>
          <cell r="R576">
            <v>0</v>
          </cell>
          <cell r="S576">
            <v>0</v>
          </cell>
          <cell r="T576">
            <v>0</v>
          </cell>
          <cell r="AG576">
            <v>0</v>
          </cell>
          <cell r="AH576">
            <v>0</v>
          </cell>
          <cell r="AI576">
            <v>0</v>
          </cell>
          <cell r="AJ576">
            <v>0</v>
          </cell>
        </row>
        <row r="577">
          <cell r="Q577">
            <v>1471645.26</v>
          </cell>
          <cell r="R577">
            <v>1471645.26</v>
          </cell>
          <cell r="S577">
            <v>1471645.26</v>
          </cell>
          <cell r="T577">
            <v>1499216.5</v>
          </cell>
          <cell r="AG577">
            <v>1538686.2429166667</v>
          </cell>
          <cell r="AH577">
            <v>1525162.5337499997</v>
          </cell>
          <cell r="AI577">
            <v>1511638.824583333</v>
          </cell>
          <cell r="AJ577">
            <v>1502216.3170833329</v>
          </cell>
        </row>
        <row r="578">
          <cell r="Q578">
            <v>0</v>
          </cell>
          <cell r="R578">
            <v>0</v>
          </cell>
          <cell r="S578">
            <v>0</v>
          </cell>
          <cell r="T578">
            <v>0</v>
          </cell>
          <cell r="AG578">
            <v>0</v>
          </cell>
          <cell r="AH578">
            <v>0</v>
          </cell>
          <cell r="AI578">
            <v>0</v>
          </cell>
          <cell r="AJ578">
            <v>0</v>
          </cell>
        </row>
        <row r="579">
          <cell r="Q579">
            <v>2297178.35</v>
          </cell>
          <cell r="R579">
            <v>2302815.35</v>
          </cell>
          <cell r="S579">
            <v>2303767.35</v>
          </cell>
          <cell r="T579">
            <v>1163722.56</v>
          </cell>
          <cell r="AG579">
            <v>2227541.2941666665</v>
          </cell>
          <cell r="AH579">
            <v>2242198.3037500004</v>
          </cell>
          <cell r="AI579">
            <v>2255389.7954166667</v>
          </cell>
          <cell r="AJ579">
            <v>2218836.8962500007</v>
          </cell>
        </row>
        <row r="580">
          <cell r="R580">
            <v>0</v>
          </cell>
          <cell r="S580">
            <v>0</v>
          </cell>
          <cell r="T580">
            <v>783.5</v>
          </cell>
          <cell r="AG580">
            <v>0</v>
          </cell>
          <cell r="AH580">
            <v>0</v>
          </cell>
          <cell r="AI580">
            <v>0</v>
          </cell>
          <cell r="AJ580">
            <v>32.645833333333336</v>
          </cell>
        </row>
        <row r="581">
          <cell r="Q581">
            <v>56842.52</v>
          </cell>
          <cell r="R581">
            <v>58267.68</v>
          </cell>
          <cell r="S581">
            <v>58267.68</v>
          </cell>
          <cell r="T581">
            <v>58267.68</v>
          </cell>
          <cell r="AG581">
            <v>41891.937500000007</v>
          </cell>
          <cell r="AH581">
            <v>46688.195833333331</v>
          </cell>
          <cell r="AI581">
            <v>51543.835833333338</v>
          </cell>
          <cell r="AJ581">
            <v>54431.205416666671</v>
          </cell>
        </row>
        <row r="582">
          <cell r="Q582">
            <v>96518.45</v>
          </cell>
          <cell r="R582">
            <v>98811.15</v>
          </cell>
          <cell r="S582">
            <v>99600.45</v>
          </cell>
          <cell r="T582">
            <v>99604.77</v>
          </cell>
          <cell r="AG582">
            <v>73572.842083333337</v>
          </cell>
          <cell r="AH582">
            <v>81711.575416666659</v>
          </cell>
          <cell r="AI582">
            <v>89978.725416666668</v>
          </cell>
          <cell r="AJ582">
            <v>94857.550416666651</v>
          </cell>
        </row>
        <row r="583">
          <cell r="Q583">
            <v>50000</v>
          </cell>
          <cell r="R583">
            <v>50000</v>
          </cell>
          <cell r="S583">
            <v>50000</v>
          </cell>
          <cell r="T583">
            <v>50000</v>
          </cell>
          <cell r="AG583">
            <v>50000</v>
          </cell>
          <cell r="AH583">
            <v>50000</v>
          </cell>
          <cell r="AI583">
            <v>50000</v>
          </cell>
          <cell r="AJ583">
            <v>50000</v>
          </cell>
        </row>
        <row r="584">
          <cell r="Q584">
            <v>0</v>
          </cell>
          <cell r="R584">
            <v>0</v>
          </cell>
          <cell r="S584">
            <v>0</v>
          </cell>
          <cell r="T584">
            <v>0</v>
          </cell>
          <cell r="AG584">
            <v>7477.98</v>
          </cell>
          <cell r="AH584">
            <v>7477.98</v>
          </cell>
          <cell r="AI584">
            <v>7477.98</v>
          </cell>
          <cell r="AJ584">
            <v>7062.5366666666669</v>
          </cell>
        </row>
        <row r="585">
          <cell r="Q585">
            <v>0</v>
          </cell>
          <cell r="R585">
            <v>0</v>
          </cell>
          <cell r="S585">
            <v>0</v>
          </cell>
          <cell r="T585">
            <v>0</v>
          </cell>
          <cell r="AG585">
            <v>0</v>
          </cell>
          <cell r="AH585">
            <v>0</v>
          </cell>
          <cell r="AI585">
            <v>0</v>
          </cell>
          <cell r="AJ585">
            <v>0</v>
          </cell>
        </row>
        <row r="586">
          <cell r="Q586">
            <v>13442.34</v>
          </cell>
          <cell r="R586">
            <v>13442.34</v>
          </cell>
          <cell r="S586">
            <v>13442.34</v>
          </cell>
          <cell r="T586">
            <v>13442.34</v>
          </cell>
          <cell r="AG586">
            <v>10680.527499999998</v>
          </cell>
          <cell r="AH586">
            <v>11707.659999999998</v>
          </cell>
          <cell r="AI586">
            <v>12617.902916666666</v>
          </cell>
          <cell r="AJ586">
            <v>13072.069166666666</v>
          </cell>
        </row>
        <row r="587">
          <cell r="Q587">
            <v>20000</v>
          </cell>
          <cell r="R587">
            <v>20000</v>
          </cell>
          <cell r="S587">
            <v>20000</v>
          </cell>
          <cell r="T587">
            <v>20000</v>
          </cell>
          <cell r="AG587">
            <v>17916.666666666668</v>
          </cell>
          <cell r="AH587">
            <v>18750</v>
          </cell>
          <cell r="AI587">
            <v>19583.333333333332</v>
          </cell>
          <cell r="AJ587">
            <v>20000</v>
          </cell>
        </row>
        <row r="588">
          <cell r="R588">
            <v>0</v>
          </cell>
          <cell r="S588">
            <v>0</v>
          </cell>
          <cell r="T588">
            <v>41054.71</v>
          </cell>
          <cell r="AG588">
            <v>0</v>
          </cell>
          <cell r="AH588">
            <v>0</v>
          </cell>
          <cell r="AI588">
            <v>0</v>
          </cell>
          <cell r="AJ588">
            <v>1710.6129166666667</v>
          </cell>
        </row>
        <row r="589">
          <cell r="Q589">
            <v>0</v>
          </cell>
          <cell r="R589">
            <v>0</v>
          </cell>
          <cell r="S589">
            <v>0</v>
          </cell>
          <cell r="T589">
            <v>0</v>
          </cell>
          <cell r="AG589">
            <v>0</v>
          </cell>
          <cell r="AH589">
            <v>0</v>
          </cell>
          <cell r="AI589">
            <v>0</v>
          </cell>
          <cell r="AJ589">
            <v>0</v>
          </cell>
        </row>
        <row r="590">
          <cell r="Q590">
            <v>0</v>
          </cell>
          <cell r="R590">
            <v>0</v>
          </cell>
          <cell r="S590">
            <v>0</v>
          </cell>
          <cell r="T590">
            <v>0</v>
          </cell>
          <cell r="AG590">
            <v>0</v>
          </cell>
          <cell r="AH590">
            <v>0</v>
          </cell>
          <cell r="AI590">
            <v>0</v>
          </cell>
          <cell r="AJ590">
            <v>0</v>
          </cell>
        </row>
        <row r="591">
          <cell r="Q591">
            <v>0</v>
          </cell>
          <cell r="R591">
            <v>0</v>
          </cell>
          <cell r="S591">
            <v>0</v>
          </cell>
          <cell r="T591">
            <v>0</v>
          </cell>
          <cell r="AG591">
            <v>0</v>
          </cell>
          <cell r="AH591">
            <v>0</v>
          </cell>
          <cell r="AI591">
            <v>0</v>
          </cell>
          <cell r="AJ591">
            <v>0</v>
          </cell>
        </row>
        <row r="592">
          <cell r="Q592">
            <v>0</v>
          </cell>
          <cell r="R592">
            <v>0</v>
          </cell>
          <cell r="S592">
            <v>0</v>
          </cell>
          <cell r="T592">
            <v>0</v>
          </cell>
          <cell r="AG592">
            <v>0</v>
          </cell>
          <cell r="AH592">
            <v>0</v>
          </cell>
          <cell r="AI592">
            <v>0</v>
          </cell>
          <cell r="AJ592">
            <v>0</v>
          </cell>
        </row>
        <row r="593">
          <cell r="Q593">
            <v>0</v>
          </cell>
          <cell r="R593">
            <v>0</v>
          </cell>
          <cell r="S593">
            <v>0</v>
          </cell>
          <cell r="T593">
            <v>0</v>
          </cell>
          <cell r="AG593">
            <v>0</v>
          </cell>
          <cell r="AH593">
            <v>0</v>
          </cell>
          <cell r="AI593">
            <v>0</v>
          </cell>
          <cell r="AJ593">
            <v>0</v>
          </cell>
        </row>
        <row r="594">
          <cell r="Q594">
            <v>0</v>
          </cell>
          <cell r="R594">
            <v>0</v>
          </cell>
          <cell r="S594">
            <v>0</v>
          </cell>
          <cell r="T594">
            <v>0</v>
          </cell>
          <cell r="AG594">
            <v>0</v>
          </cell>
          <cell r="AH594">
            <v>0</v>
          </cell>
          <cell r="AI594">
            <v>0</v>
          </cell>
          <cell r="AJ594">
            <v>0</v>
          </cell>
        </row>
        <row r="595">
          <cell r="Q595">
            <v>0</v>
          </cell>
          <cell r="R595">
            <v>0</v>
          </cell>
          <cell r="S595">
            <v>0</v>
          </cell>
          <cell r="T595">
            <v>0</v>
          </cell>
          <cell r="AG595">
            <v>0</v>
          </cell>
          <cell r="AH595">
            <v>0</v>
          </cell>
          <cell r="AI595">
            <v>0</v>
          </cell>
          <cell r="AJ595">
            <v>0</v>
          </cell>
        </row>
        <row r="596">
          <cell r="Q596">
            <v>0</v>
          </cell>
          <cell r="R596">
            <v>0</v>
          </cell>
          <cell r="S596">
            <v>0</v>
          </cell>
          <cell r="T596">
            <v>0</v>
          </cell>
          <cell r="AG596">
            <v>0</v>
          </cell>
          <cell r="AH596">
            <v>0</v>
          </cell>
          <cell r="AI596">
            <v>0</v>
          </cell>
          <cell r="AJ596">
            <v>0</v>
          </cell>
        </row>
        <row r="597">
          <cell r="Q597">
            <v>0</v>
          </cell>
          <cell r="R597">
            <v>0</v>
          </cell>
          <cell r="S597">
            <v>0</v>
          </cell>
          <cell r="T597">
            <v>0</v>
          </cell>
          <cell r="AG597">
            <v>0</v>
          </cell>
          <cell r="AH597">
            <v>0</v>
          </cell>
          <cell r="AI597">
            <v>0</v>
          </cell>
          <cell r="AJ597">
            <v>0</v>
          </cell>
        </row>
        <row r="598">
          <cell r="Q598">
            <v>0</v>
          </cell>
          <cell r="R598">
            <v>0</v>
          </cell>
          <cell r="S598">
            <v>0</v>
          </cell>
          <cell r="T598">
            <v>0</v>
          </cell>
          <cell r="AG598">
            <v>0</v>
          </cell>
          <cell r="AH598">
            <v>0</v>
          </cell>
          <cell r="AI598">
            <v>0</v>
          </cell>
          <cell r="AJ598">
            <v>0</v>
          </cell>
        </row>
        <row r="599">
          <cell r="Q599">
            <v>0</v>
          </cell>
          <cell r="R599">
            <v>0</v>
          </cell>
          <cell r="S599">
            <v>0</v>
          </cell>
          <cell r="T599">
            <v>0</v>
          </cell>
          <cell r="AG599">
            <v>0</v>
          </cell>
          <cell r="AH599">
            <v>0</v>
          </cell>
          <cell r="AI599">
            <v>0</v>
          </cell>
          <cell r="AJ599">
            <v>0</v>
          </cell>
        </row>
        <row r="600">
          <cell r="Q600">
            <v>0</v>
          </cell>
          <cell r="R600">
            <v>0</v>
          </cell>
          <cell r="S600">
            <v>0</v>
          </cell>
          <cell r="T600">
            <v>0</v>
          </cell>
          <cell r="AG600">
            <v>0</v>
          </cell>
          <cell r="AH600">
            <v>0</v>
          </cell>
          <cell r="AI600">
            <v>0</v>
          </cell>
          <cell r="AJ600">
            <v>0</v>
          </cell>
        </row>
        <row r="601">
          <cell r="Q601">
            <v>0</v>
          </cell>
          <cell r="R601">
            <v>0</v>
          </cell>
          <cell r="S601">
            <v>0</v>
          </cell>
          <cell r="T601">
            <v>0</v>
          </cell>
          <cell r="AG601">
            <v>0</v>
          </cell>
          <cell r="AH601">
            <v>0</v>
          </cell>
          <cell r="AI601">
            <v>0</v>
          </cell>
          <cell r="AJ601">
            <v>0</v>
          </cell>
        </row>
        <row r="602">
          <cell r="Q602">
            <v>0</v>
          </cell>
          <cell r="R602">
            <v>0</v>
          </cell>
          <cell r="S602">
            <v>0</v>
          </cell>
          <cell r="T602">
            <v>0</v>
          </cell>
          <cell r="AG602">
            <v>0</v>
          </cell>
          <cell r="AH602">
            <v>0</v>
          </cell>
          <cell r="AI602">
            <v>0</v>
          </cell>
          <cell r="AJ602">
            <v>0</v>
          </cell>
        </row>
        <row r="603">
          <cell r="Q603">
            <v>0</v>
          </cell>
          <cell r="R603">
            <v>0</v>
          </cell>
          <cell r="S603">
            <v>0</v>
          </cell>
          <cell r="T603">
            <v>0</v>
          </cell>
          <cell r="AG603">
            <v>0</v>
          </cell>
          <cell r="AH603">
            <v>0</v>
          </cell>
          <cell r="AI603">
            <v>0</v>
          </cell>
          <cell r="AJ603">
            <v>0</v>
          </cell>
        </row>
        <row r="604">
          <cell r="Q604">
            <v>0</v>
          </cell>
          <cell r="R604">
            <v>0</v>
          </cell>
          <cell r="S604">
            <v>0</v>
          </cell>
          <cell r="T604">
            <v>0</v>
          </cell>
          <cell r="AG604">
            <v>0</v>
          </cell>
          <cell r="AH604">
            <v>0</v>
          </cell>
          <cell r="AI604">
            <v>0</v>
          </cell>
          <cell r="AJ604">
            <v>0</v>
          </cell>
        </row>
        <row r="605">
          <cell r="Q605">
            <v>0</v>
          </cell>
          <cell r="R605">
            <v>0</v>
          </cell>
          <cell r="S605">
            <v>0</v>
          </cell>
          <cell r="T605">
            <v>0</v>
          </cell>
          <cell r="AG605">
            <v>0</v>
          </cell>
          <cell r="AH605">
            <v>0</v>
          </cell>
          <cell r="AI605">
            <v>0</v>
          </cell>
          <cell r="AJ605">
            <v>0</v>
          </cell>
        </row>
        <row r="606">
          <cell r="Q606">
            <v>0</v>
          </cell>
          <cell r="R606">
            <v>0</v>
          </cell>
          <cell r="S606">
            <v>0</v>
          </cell>
          <cell r="T606">
            <v>0</v>
          </cell>
          <cell r="AG606">
            <v>0</v>
          </cell>
          <cell r="AH606">
            <v>0</v>
          </cell>
          <cell r="AI606">
            <v>0</v>
          </cell>
          <cell r="AJ606">
            <v>0</v>
          </cell>
        </row>
        <row r="607">
          <cell r="Q607">
            <v>0</v>
          </cell>
          <cell r="R607">
            <v>0</v>
          </cell>
          <cell r="S607">
            <v>0</v>
          </cell>
          <cell r="T607">
            <v>0</v>
          </cell>
          <cell r="AG607">
            <v>0</v>
          </cell>
          <cell r="AH607">
            <v>0</v>
          </cell>
          <cell r="AI607">
            <v>0</v>
          </cell>
          <cell r="AJ607">
            <v>0</v>
          </cell>
        </row>
        <row r="608">
          <cell r="Q608">
            <v>0</v>
          </cell>
          <cell r="R608">
            <v>0</v>
          </cell>
          <cell r="S608">
            <v>0</v>
          </cell>
          <cell r="T608">
            <v>0</v>
          </cell>
          <cell r="AG608">
            <v>0</v>
          </cell>
          <cell r="AH608">
            <v>0</v>
          </cell>
          <cell r="AI608">
            <v>0</v>
          </cell>
          <cell r="AJ608">
            <v>0</v>
          </cell>
        </row>
        <row r="609">
          <cell r="Q609">
            <v>0</v>
          </cell>
          <cell r="R609">
            <v>0</v>
          </cell>
          <cell r="S609">
            <v>0</v>
          </cell>
          <cell r="T609">
            <v>0</v>
          </cell>
          <cell r="AG609">
            <v>0</v>
          </cell>
          <cell r="AH609">
            <v>0</v>
          </cell>
          <cell r="AI609">
            <v>0</v>
          </cell>
          <cell r="AJ609">
            <v>0</v>
          </cell>
        </row>
        <row r="610">
          <cell r="Q610">
            <v>0</v>
          </cell>
          <cell r="R610">
            <v>0</v>
          </cell>
          <cell r="S610">
            <v>0</v>
          </cell>
          <cell r="T610">
            <v>0</v>
          </cell>
          <cell r="AG610">
            <v>0</v>
          </cell>
          <cell r="AH610">
            <v>0</v>
          </cell>
          <cell r="AI610">
            <v>0</v>
          </cell>
          <cell r="AJ610">
            <v>0</v>
          </cell>
        </row>
        <row r="611">
          <cell r="Q611">
            <v>0</v>
          </cell>
          <cell r="R611">
            <v>0</v>
          </cell>
          <cell r="S611">
            <v>0</v>
          </cell>
          <cell r="T611">
            <v>0</v>
          </cell>
          <cell r="AG611">
            <v>0</v>
          </cell>
          <cell r="AH611">
            <v>0</v>
          </cell>
          <cell r="AI611">
            <v>0</v>
          </cell>
          <cell r="AJ611">
            <v>0</v>
          </cell>
        </row>
        <row r="612">
          <cell r="Q612">
            <v>0</v>
          </cell>
          <cell r="R612">
            <v>0</v>
          </cell>
          <cell r="S612">
            <v>0</v>
          </cell>
          <cell r="T612">
            <v>0</v>
          </cell>
          <cell r="AG612">
            <v>0</v>
          </cell>
          <cell r="AH612">
            <v>0</v>
          </cell>
          <cell r="AI612">
            <v>0</v>
          </cell>
          <cell r="AJ612">
            <v>0</v>
          </cell>
        </row>
        <row r="613">
          <cell r="Q613">
            <v>0</v>
          </cell>
          <cell r="R613">
            <v>0</v>
          </cell>
          <cell r="S613">
            <v>0</v>
          </cell>
          <cell r="T613">
            <v>0</v>
          </cell>
          <cell r="AG613">
            <v>0</v>
          </cell>
          <cell r="AH613">
            <v>0</v>
          </cell>
          <cell r="AI613">
            <v>0</v>
          </cell>
          <cell r="AJ613">
            <v>0</v>
          </cell>
        </row>
        <row r="614">
          <cell r="Q614">
            <v>0</v>
          </cell>
          <cell r="R614">
            <v>0</v>
          </cell>
          <cell r="S614">
            <v>0</v>
          </cell>
          <cell r="T614">
            <v>0</v>
          </cell>
          <cell r="AG614">
            <v>0</v>
          </cell>
          <cell r="AH614">
            <v>0</v>
          </cell>
          <cell r="AI614">
            <v>0</v>
          </cell>
          <cell r="AJ614">
            <v>0</v>
          </cell>
        </row>
        <row r="615">
          <cell r="Q615">
            <v>348448.37</v>
          </cell>
          <cell r="R615">
            <v>348448.37</v>
          </cell>
          <cell r="S615">
            <v>348448.37</v>
          </cell>
          <cell r="T615">
            <v>433950.08</v>
          </cell>
          <cell r="AG615">
            <v>359965.02791666664</v>
          </cell>
          <cell r="AH615">
            <v>355669.05875000003</v>
          </cell>
          <cell r="AI615">
            <v>351373.08958333335</v>
          </cell>
          <cell r="AJ615">
            <v>352721.54208333342</v>
          </cell>
        </row>
        <row r="616">
          <cell r="Q616">
            <v>0</v>
          </cell>
          <cell r="R616">
            <v>0</v>
          </cell>
          <cell r="S616">
            <v>0</v>
          </cell>
          <cell r="T616">
            <v>0</v>
          </cell>
          <cell r="AG616">
            <v>37.1175</v>
          </cell>
          <cell r="AH616">
            <v>0</v>
          </cell>
          <cell r="AI616">
            <v>0</v>
          </cell>
          <cell r="AJ616">
            <v>0</v>
          </cell>
        </row>
        <row r="617">
          <cell r="Q617">
            <v>0</v>
          </cell>
          <cell r="R617">
            <v>0</v>
          </cell>
          <cell r="S617">
            <v>0</v>
          </cell>
          <cell r="T617">
            <v>0</v>
          </cell>
          <cell r="AG617">
            <v>2150.6454166666667</v>
          </cell>
          <cell r="AH617">
            <v>1730.3970833333333</v>
          </cell>
          <cell r="AI617">
            <v>1359.5904166666667</v>
          </cell>
          <cell r="AJ617">
            <v>1038.2254166666664</v>
          </cell>
        </row>
        <row r="618">
          <cell r="Q618">
            <v>0</v>
          </cell>
          <cell r="R618">
            <v>0</v>
          </cell>
          <cell r="S618">
            <v>0</v>
          </cell>
          <cell r="T618">
            <v>0</v>
          </cell>
          <cell r="AG618">
            <v>1794.6570833333328</v>
          </cell>
          <cell r="AH618">
            <v>1374.0387499999999</v>
          </cell>
          <cell r="AI618">
            <v>1009.5020833333333</v>
          </cell>
          <cell r="AJ618">
            <v>701.04708333333338</v>
          </cell>
        </row>
        <row r="619">
          <cell r="Q619">
            <v>0</v>
          </cell>
          <cell r="R619">
            <v>0</v>
          </cell>
          <cell r="S619">
            <v>0</v>
          </cell>
          <cell r="T619">
            <v>0</v>
          </cell>
          <cell r="AG619">
            <v>1332.3158333333333</v>
          </cell>
          <cell r="AH619">
            <v>841.08749999999998</v>
          </cell>
          <cell r="AI619">
            <v>463.80250000000001</v>
          </cell>
          <cell r="AJ619">
            <v>200.46083333333331</v>
          </cell>
        </row>
        <row r="620">
          <cell r="Q620">
            <v>51551.63</v>
          </cell>
          <cell r="R620">
            <v>51551.63</v>
          </cell>
          <cell r="S620">
            <v>66049.919999999998</v>
          </cell>
          <cell r="T620">
            <v>66049.919999999998</v>
          </cell>
          <cell r="AG620">
            <v>50447.732916666668</v>
          </cell>
          <cell r="AH620">
            <v>50625.055</v>
          </cell>
          <cell r="AI620">
            <v>51374.877083333333</v>
          </cell>
          <cell r="AJ620">
            <v>52717.419583333336</v>
          </cell>
        </row>
        <row r="621">
          <cell r="Q621">
            <v>382.69</v>
          </cell>
          <cell r="R621">
            <v>0</v>
          </cell>
          <cell r="S621">
            <v>0</v>
          </cell>
          <cell r="T621">
            <v>0</v>
          </cell>
          <cell r="AG621">
            <v>2981.5475000000001</v>
          </cell>
          <cell r="AH621">
            <v>2550.1058333333331</v>
          </cell>
          <cell r="AI621">
            <v>2138.9162500000002</v>
          </cell>
          <cell r="AJ621">
            <v>1763.9241666666667</v>
          </cell>
        </row>
        <row r="622">
          <cell r="Q622">
            <v>16434.43</v>
          </cell>
          <cell r="R622">
            <v>15338.8</v>
          </cell>
          <cell r="S622">
            <v>14243.17</v>
          </cell>
          <cell r="T622">
            <v>13147.54</v>
          </cell>
          <cell r="AG622">
            <v>23008.210000000003</v>
          </cell>
          <cell r="AH622">
            <v>21912.58</v>
          </cell>
          <cell r="AI622">
            <v>20816.95</v>
          </cell>
          <cell r="AJ622">
            <v>19721.32</v>
          </cell>
        </row>
        <row r="623">
          <cell r="Q623">
            <v>87974.39</v>
          </cell>
          <cell r="R623">
            <v>87974.39</v>
          </cell>
          <cell r="S623">
            <v>87974.39</v>
          </cell>
          <cell r="T623">
            <v>0</v>
          </cell>
          <cell r="AG623">
            <v>87974.39</v>
          </cell>
          <cell r="AH623">
            <v>87974.39</v>
          </cell>
          <cell r="AI623">
            <v>87974.39</v>
          </cell>
          <cell r="AJ623">
            <v>84308.79041666667</v>
          </cell>
        </row>
        <row r="624">
          <cell r="Q624">
            <v>36410.67</v>
          </cell>
          <cell r="R624">
            <v>49489.68</v>
          </cell>
          <cell r="S624">
            <v>63794.23</v>
          </cell>
          <cell r="T624">
            <v>70264.850000000006</v>
          </cell>
          <cell r="AG624">
            <v>8473.5445833333342</v>
          </cell>
          <cell r="AH624">
            <v>12052.725833333332</v>
          </cell>
          <cell r="AI624">
            <v>16772.888749999998</v>
          </cell>
          <cell r="AJ624">
            <v>22358.68375</v>
          </cell>
        </row>
        <row r="625">
          <cell r="R625">
            <v>41011.760000000002</v>
          </cell>
          <cell r="S625">
            <v>43022.26</v>
          </cell>
          <cell r="T625">
            <v>43097.78</v>
          </cell>
          <cell r="AG625">
            <v>0</v>
          </cell>
          <cell r="AH625">
            <v>1708.8233333333335</v>
          </cell>
          <cell r="AI625">
            <v>5210.2408333333333</v>
          </cell>
          <cell r="AJ625">
            <v>8798.5758333333342</v>
          </cell>
        </row>
        <row r="626">
          <cell r="AG626">
            <v>0</v>
          </cell>
          <cell r="AH626">
            <v>0</v>
          </cell>
          <cell r="AI626">
            <v>0</v>
          </cell>
          <cell r="AJ626">
            <v>0</v>
          </cell>
        </row>
        <row r="627">
          <cell r="R627">
            <v>0</v>
          </cell>
          <cell r="S627">
            <v>496</v>
          </cell>
          <cell r="T627">
            <v>3305.19</v>
          </cell>
          <cell r="AG627">
            <v>0</v>
          </cell>
          <cell r="AH627">
            <v>0</v>
          </cell>
          <cell r="AI627">
            <v>20.666666666666668</v>
          </cell>
          <cell r="AJ627">
            <v>179.04958333333335</v>
          </cell>
        </row>
        <row r="628">
          <cell r="AG628">
            <v>0</v>
          </cell>
          <cell r="AH628">
            <v>0</v>
          </cell>
          <cell r="AI628">
            <v>0</v>
          </cell>
          <cell r="AJ628">
            <v>0</v>
          </cell>
        </row>
        <row r="629">
          <cell r="AG629">
            <v>0</v>
          </cell>
          <cell r="AH629">
            <v>0</v>
          </cell>
          <cell r="AI629">
            <v>0</v>
          </cell>
          <cell r="AJ629">
            <v>0</v>
          </cell>
        </row>
        <row r="630">
          <cell r="Q630">
            <v>0</v>
          </cell>
          <cell r="R630">
            <v>0</v>
          </cell>
          <cell r="S630">
            <v>0</v>
          </cell>
          <cell r="T630">
            <v>0</v>
          </cell>
          <cell r="AG630">
            <v>0</v>
          </cell>
          <cell r="AH630">
            <v>0</v>
          </cell>
          <cell r="AI630">
            <v>0</v>
          </cell>
          <cell r="AJ630">
            <v>0</v>
          </cell>
        </row>
        <row r="631">
          <cell r="Q631">
            <v>0</v>
          </cell>
          <cell r="R631">
            <v>0</v>
          </cell>
          <cell r="S631">
            <v>0</v>
          </cell>
          <cell r="T631">
            <v>0</v>
          </cell>
          <cell r="AG631">
            <v>0</v>
          </cell>
          <cell r="AH631">
            <v>0</v>
          </cell>
          <cell r="AI631">
            <v>0</v>
          </cell>
          <cell r="AJ631">
            <v>0</v>
          </cell>
        </row>
        <row r="632">
          <cell r="Q632">
            <v>4111524.21</v>
          </cell>
          <cell r="R632">
            <v>4568893.21</v>
          </cell>
          <cell r="S632">
            <v>4947453.9400000004</v>
          </cell>
          <cell r="T632">
            <v>5087579.26</v>
          </cell>
          <cell r="AG632">
            <v>1278687.9079166667</v>
          </cell>
          <cell r="AH632">
            <v>1640371.9670833333</v>
          </cell>
          <cell r="AI632">
            <v>2036886.4316666666</v>
          </cell>
          <cell r="AJ632">
            <v>2453242.7941666669</v>
          </cell>
        </row>
        <row r="633">
          <cell r="Q633">
            <v>637840.78</v>
          </cell>
          <cell r="R633">
            <v>714843.78</v>
          </cell>
          <cell r="S633">
            <v>752888.05</v>
          </cell>
          <cell r="T633">
            <v>767988.73</v>
          </cell>
          <cell r="AG633">
            <v>144359.67166666666</v>
          </cell>
          <cell r="AH633">
            <v>200721.52833333332</v>
          </cell>
          <cell r="AI633">
            <v>261877.02124999999</v>
          </cell>
          <cell r="AJ633">
            <v>325007.49125000002</v>
          </cell>
        </row>
        <row r="634">
          <cell r="Q634">
            <v>187663.85</v>
          </cell>
          <cell r="R634">
            <v>200179.29</v>
          </cell>
          <cell r="S634">
            <v>210297.41</v>
          </cell>
          <cell r="T634">
            <v>222175.2</v>
          </cell>
          <cell r="AG634">
            <v>109085.04625000001</v>
          </cell>
          <cell r="AH634">
            <v>125172.77416666667</v>
          </cell>
          <cell r="AI634">
            <v>142062.79958333334</v>
          </cell>
          <cell r="AJ634">
            <v>156756.64791666667</v>
          </cell>
        </row>
        <row r="635">
          <cell r="Q635">
            <v>90375.05</v>
          </cell>
          <cell r="R635">
            <v>95995.3</v>
          </cell>
          <cell r="S635">
            <v>100538.99</v>
          </cell>
          <cell r="T635">
            <v>105872.89</v>
          </cell>
          <cell r="AG635">
            <v>53926.082083333335</v>
          </cell>
          <cell r="AH635">
            <v>61621.050833333335</v>
          </cell>
          <cell r="AI635">
            <v>69604.720000000016</v>
          </cell>
          <cell r="AJ635">
            <v>76431.457500000004</v>
          </cell>
        </row>
        <row r="636">
          <cell r="Q636">
            <v>0</v>
          </cell>
          <cell r="R636">
            <v>0</v>
          </cell>
          <cell r="S636">
            <v>0</v>
          </cell>
          <cell r="T636">
            <v>0</v>
          </cell>
          <cell r="AG636">
            <v>10585.2075</v>
          </cell>
          <cell r="AH636">
            <v>9144.7145833333343</v>
          </cell>
          <cell r="AI636">
            <v>3852.1108333333336</v>
          </cell>
          <cell r="AJ636">
            <v>0</v>
          </cell>
        </row>
        <row r="637">
          <cell r="Q637">
            <v>805238.1</v>
          </cell>
          <cell r="R637">
            <v>805238.1</v>
          </cell>
          <cell r="S637">
            <v>908403.74</v>
          </cell>
          <cell r="T637">
            <v>1089876.8500000001</v>
          </cell>
          <cell r="AG637">
            <v>403096.91166666668</v>
          </cell>
          <cell r="AH637">
            <v>470200.08666666667</v>
          </cell>
          <cell r="AI637">
            <v>541601.82999999996</v>
          </cell>
          <cell r="AJ637">
            <v>619291.29625000001</v>
          </cell>
        </row>
        <row r="638">
          <cell r="Q638">
            <v>372546.16</v>
          </cell>
          <cell r="R638">
            <v>372546.16</v>
          </cell>
          <cell r="S638">
            <v>418874.27</v>
          </cell>
          <cell r="T638">
            <v>500367.56</v>
          </cell>
          <cell r="AG638">
            <v>189152.93999999997</v>
          </cell>
          <cell r="AH638">
            <v>220198.45333333334</v>
          </cell>
          <cell r="AI638">
            <v>253174.30458333335</v>
          </cell>
          <cell r="AJ638">
            <v>288780.87625000003</v>
          </cell>
        </row>
        <row r="639">
          <cell r="Q639">
            <v>-5104426.16</v>
          </cell>
          <cell r="R639">
            <v>-5574310.5999999996</v>
          </cell>
          <cell r="S639">
            <v>-5952871.3300000001</v>
          </cell>
          <cell r="T639">
            <v>-6399631.3099999996</v>
          </cell>
          <cell r="AG639">
            <v>-1790443.5249999997</v>
          </cell>
          <cell r="AH639">
            <v>-2235390.89</v>
          </cell>
          <cell r="AI639">
            <v>-2715690.137083333</v>
          </cell>
          <cell r="AJ639">
            <v>-3219850.4250000003</v>
          </cell>
        </row>
        <row r="640">
          <cell r="Q640">
            <v>-1100761.99</v>
          </cell>
          <cell r="R640">
            <v>-1183385.24</v>
          </cell>
          <cell r="S640">
            <v>-1221429.51</v>
          </cell>
          <cell r="T640">
            <v>-1374229.18</v>
          </cell>
          <cell r="AG640">
            <v>-387028.17458333331</v>
          </cell>
          <cell r="AH640">
            <v>-482200.97583333333</v>
          </cell>
          <cell r="AI640">
            <v>-582401.5904166667</v>
          </cell>
          <cell r="AJ640">
            <v>-685980.5083333333</v>
          </cell>
        </row>
        <row r="641">
          <cell r="Q641">
            <v>1830715.29</v>
          </cell>
          <cell r="R641">
            <v>2182704.02</v>
          </cell>
          <cell r="S641">
            <v>2346554.8199999998</v>
          </cell>
          <cell r="T641">
            <v>3199913.3</v>
          </cell>
          <cell r="AG641">
            <v>549882.87708333321</v>
          </cell>
          <cell r="AH641">
            <v>717108.68166666664</v>
          </cell>
          <cell r="AI641">
            <v>905827.79999999993</v>
          </cell>
          <cell r="AJ641">
            <v>1136930.6383333334</v>
          </cell>
        </row>
        <row r="642">
          <cell r="R642">
            <v>0</v>
          </cell>
          <cell r="S642">
            <v>-2346554.8199999998</v>
          </cell>
          <cell r="T642">
            <v>-3199913.3</v>
          </cell>
          <cell r="AG642">
            <v>0</v>
          </cell>
          <cell r="AH642">
            <v>0</v>
          </cell>
          <cell r="AI642">
            <v>-97773.117499999993</v>
          </cell>
          <cell r="AJ642">
            <v>-328875.95583333331</v>
          </cell>
        </row>
        <row r="643">
          <cell r="R643">
            <v>57885.19</v>
          </cell>
          <cell r="S643">
            <v>71551.45</v>
          </cell>
          <cell r="T643">
            <v>55721</v>
          </cell>
          <cell r="AG643">
            <v>0</v>
          </cell>
          <cell r="AH643">
            <v>2411.8829166666669</v>
          </cell>
          <cell r="AI643">
            <v>7805.076250000001</v>
          </cell>
          <cell r="AJ643">
            <v>13108.095000000001</v>
          </cell>
        </row>
        <row r="644">
          <cell r="Q644">
            <v>0</v>
          </cell>
          <cell r="R644">
            <v>0</v>
          </cell>
          <cell r="S644">
            <v>0</v>
          </cell>
          <cell r="T644">
            <v>0</v>
          </cell>
          <cell r="AG644">
            <v>0</v>
          </cell>
          <cell r="AH644">
            <v>0</v>
          </cell>
          <cell r="AI644">
            <v>0</v>
          </cell>
          <cell r="AJ644">
            <v>0</v>
          </cell>
        </row>
        <row r="645">
          <cell r="Q645">
            <v>187781.41</v>
          </cell>
          <cell r="R645">
            <v>195635.85</v>
          </cell>
          <cell r="S645">
            <v>195578.86</v>
          </cell>
          <cell r="T645">
            <v>0</v>
          </cell>
          <cell r="AG645">
            <v>72189.946249999994</v>
          </cell>
          <cell r="AH645">
            <v>88165.66541666667</v>
          </cell>
          <cell r="AI645">
            <v>104466.27833333334</v>
          </cell>
          <cell r="AJ645">
            <v>112615.39750000001</v>
          </cell>
        </row>
        <row r="646">
          <cell r="Q646">
            <v>17878.21</v>
          </cell>
          <cell r="R646">
            <v>67693.259999999995</v>
          </cell>
          <cell r="S646">
            <v>193410.29</v>
          </cell>
          <cell r="T646">
            <v>338195.09</v>
          </cell>
          <cell r="AG646">
            <v>6774.901249999999</v>
          </cell>
          <cell r="AH646">
            <v>10340.379166666666</v>
          </cell>
          <cell r="AI646">
            <v>21219.693750000002</v>
          </cell>
          <cell r="AJ646">
            <v>43369.917916666665</v>
          </cell>
        </row>
        <row r="647">
          <cell r="Q647">
            <v>0</v>
          </cell>
          <cell r="R647">
            <v>0</v>
          </cell>
          <cell r="S647">
            <v>0</v>
          </cell>
          <cell r="T647">
            <v>0</v>
          </cell>
          <cell r="AG647">
            <v>0</v>
          </cell>
          <cell r="AH647">
            <v>0</v>
          </cell>
          <cell r="AI647">
            <v>0</v>
          </cell>
          <cell r="AJ647">
            <v>0</v>
          </cell>
        </row>
        <row r="648">
          <cell r="Q648">
            <v>-1053090.1599999999</v>
          </cell>
          <cell r="R648">
            <v>-964692.58</v>
          </cell>
          <cell r="S648">
            <v>-549401.99</v>
          </cell>
          <cell r="T648">
            <v>0</v>
          </cell>
          <cell r="AG648">
            <v>-571963.74708333332</v>
          </cell>
          <cell r="AH648">
            <v>-564312.15041666664</v>
          </cell>
          <cell r="AI648">
            <v>-568464.6283333333</v>
          </cell>
          <cell r="AJ648">
            <v>-571129.13666666672</v>
          </cell>
        </row>
        <row r="649">
          <cell r="Q649">
            <v>0</v>
          </cell>
          <cell r="R649">
            <v>0</v>
          </cell>
          <cell r="S649">
            <v>0</v>
          </cell>
          <cell r="T649">
            <v>0</v>
          </cell>
          <cell r="AG649">
            <v>0</v>
          </cell>
          <cell r="AH649">
            <v>0</v>
          </cell>
          <cell r="AI649">
            <v>0</v>
          </cell>
          <cell r="AJ649">
            <v>0</v>
          </cell>
        </row>
        <row r="650">
          <cell r="Q650">
            <v>394566.19</v>
          </cell>
          <cell r="R650">
            <v>285989.7</v>
          </cell>
          <cell r="S650">
            <v>206037.99</v>
          </cell>
          <cell r="T650">
            <v>0</v>
          </cell>
          <cell r="AG650">
            <v>338563.01666666666</v>
          </cell>
          <cell r="AH650">
            <v>338701.09166666667</v>
          </cell>
          <cell r="AI650">
            <v>337868.02500000002</v>
          </cell>
          <cell r="AJ650">
            <v>337490.34333333332</v>
          </cell>
        </row>
        <row r="651">
          <cell r="Q651">
            <v>-979736.54</v>
          </cell>
          <cell r="R651">
            <v>-1238162.97</v>
          </cell>
          <cell r="S651">
            <v>-1451739.3</v>
          </cell>
          <cell r="T651">
            <v>0</v>
          </cell>
          <cell r="AG651">
            <v>-328040.98666666663</v>
          </cell>
          <cell r="AH651">
            <v>-405190.22208333336</v>
          </cell>
          <cell r="AI651">
            <v>-496581.17458333331</v>
          </cell>
          <cell r="AJ651">
            <v>-545593.38583333336</v>
          </cell>
        </row>
        <row r="652">
          <cell r="Q652">
            <v>-398.85</v>
          </cell>
          <cell r="R652">
            <v>-398.85</v>
          </cell>
          <cell r="S652">
            <v>-398.85</v>
          </cell>
          <cell r="T652">
            <v>0</v>
          </cell>
          <cell r="AG652">
            <v>15467.631249999997</v>
          </cell>
          <cell r="AH652">
            <v>12358.995416666663</v>
          </cell>
          <cell r="AI652">
            <v>9250.3595833333293</v>
          </cell>
          <cell r="AJ652">
            <v>7696.0416666666615</v>
          </cell>
        </row>
        <row r="653">
          <cell r="Q653">
            <v>4770.29</v>
          </cell>
          <cell r="R653">
            <v>4770.29</v>
          </cell>
          <cell r="S653">
            <v>5018.3900000000003</v>
          </cell>
          <cell r="T653">
            <v>0</v>
          </cell>
          <cell r="AG653">
            <v>16349.248750000006</v>
          </cell>
          <cell r="AH653">
            <v>13663.852916666669</v>
          </cell>
          <cell r="AI653">
            <v>10988.794583333329</v>
          </cell>
          <cell r="AJ653">
            <v>9656.4341666666623</v>
          </cell>
        </row>
        <row r="654">
          <cell r="Q654">
            <v>0</v>
          </cell>
          <cell r="R654">
            <v>0</v>
          </cell>
          <cell r="S654">
            <v>0</v>
          </cell>
          <cell r="T654">
            <v>0</v>
          </cell>
          <cell r="AG654">
            <v>0</v>
          </cell>
          <cell r="AH654">
            <v>0</v>
          </cell>
          <cell r="AI654">
            <v>0</v>
          </cell>
          <cell r="AJ654">
            <v>0</v>
          </cell>
        </row>
        <row r="655">
          <cell r="Q655">
            <v>0</v>
          </cell>
          <cell r="R655">
            <v>0</v>
          </cell>
          <cell r="S655">
            <v>0</v>
          </cell>
          <cell r="T655">
            <v>0</v>
          </cell>
          <cell r="AG655">
            <v>0</v>
          </cell>
          <cell r="AH655">
            <v>0</v>
          </cell>
          <cell r="AI655">
            <v>0</v>
          </cell>
          <cell r="AJ655">
            <v>0</v>
          </cell>
        </row>
        <row r="656">
          <cell r="Q656">
            <v>0</v>
          </cell>
          <cell r="R656">
            <v>0</v>
          </cell>
          <cell r="S656">
            <v>-8117</v>
          </cell>
          <cell r="T656">
            <v>0</v>
          </cell>
          <cell r="AG656">
            <v>-67.651666666666671</v>
          </cell>
          <cell r="AH656">
            <v>-37.304583333333333</v>
          </cell>
          <cell r="AI656">
            <v>-341.68708333333331</v>
          </cell>
          <cell r="AJ656">
            <v>-676.41666666666663</v>
          </cell>
        </row>
        <row r="657">
          <cell r="Q657">
            <v>0</v>
          </cell>
          <cell r="R657">
            <v>0</v>
          </cell>
          <cell r="S657">
            <v>0</v>
          </cell>
          <cell r="T657">
            <v>0</v>
          </cell>
          <cell r="AG657">
            <v>0</v>
          </cell>
          <cell r="AH657">
            <v>0</v>
          </cell>
          <cell r="AI657">
            <v>0</v>
          </cell>
          <cell r="AJ657">
            <v>0</v>
          </cell>
        </row>
        <row r="658">
          <cell r="Q658">
            <v>-552356.63</v>
          </cell>
          <cell r="R658">
            <v>-552356.63</v>
          </cell>
          <cell r="S658">
            <v>-552356.63</v>
          </cell>
          <cell r="T658">
            <v>0</v>
          </cell>
          <cell r="AG658">
            <v>294637.04416666663</v>
          </cell>
          <cell r="AH658">
            <v>156512.95416666666</v>
          </cell>
          <cell r="AI658">
            <v>3245.6770833333285</v>
          </cell>
          <cell r="AJ658">
            <v>-80959.555000000008</v>
          </cell>
        </row>
        <row r="659">
          <cell r="Q659">
            <v>0</v>
          </cell>
          <cell r="R659">
            <v>0</v>
          </cell>
          <cell r="S659">
            <v>0</v>
          </cell>
          <cell r="T659">
            <v>0</v>
          </cell>
          <cell r="AG659">
            <v>0</v>
          </cell>
          <cell r="AH659">
            <v>0</v>
          </cell>
          <cell r="AI659">
            <v>0</v>
          </cell>
          <cell r="AJ659">
            <v>0</v>
          </cell>
        </row>
        <row r="660">
          <cell r="Q660">
            <v>0</v>
          </cell>
          <cell r="R660">
            <v>0</v>
          </cell>
          <cell r="S660">
            <v>0</v>
          </cell>
          <cell r="T660">
            <v>0</v>
          </cell>
          <cell r="AG660">
            <v>-89.583333333333329</v>
          </cell>
          <cell r="AH660">
            <v>-57.083333333333336</v>
          </cell>
          <cell r="AI660">
            <v>-19.583333333333332</v>
          </cell>
          <cell r="AJ660">
            <v>0</v>
          </cell>
        </row>
        <row r="661">
          <cell r="Q661">
            <v>0</v>
          </cell>
          <cell r="R661">
            <v>0</v>
          </cell>
          <cell r="S661">
            <v>0</v>
          </cell>
          <cell r="T661">
            <v>0</v>
          </cell>
          <cell r="AG661">
            <v>0</v>
          </cell>
          <cell r="AH661">
            <v>0</v>
          </cell>
          <cell r="AI661">
            <v>0</v>
          </cell>
          <cell r="AJ661">
            <v>0</v>
          </cell>
        </row>
        <row r="662">
          <cell r="Q662">
            <v>0</v>
          </cell>
          <cell r="R662">
            <v>0</v>
          </cell>
          <cell r="S662">
            <v>0</v>
          </cell>
          <cell r="T662">
            <v>0</v>
          </cell>
          <cell r="AG662">
            <v>0</v>
          </cell>
          <cell r="AH662">
            <v>0</v>
          </cell>
          <cell r="AI662">
            <v>0</v>
          </cell>
          <cell r="AJ662">
            <v>0</v>
          </cell>
        </row>
        <row r="663">
          <cell r="Q663">
            <v>0</v>
          </cell>
          <cell r="R663">
            <v>0</v>
          </cell>
          <cell r="S663">
            <v>0</v>
          </cell>
          <cell r="T663">
            <v>0</v>
          </cell>
          <cell r="AG663">
            <v>0</v>
          </cell>
          <cell r="AH663">
            <v>0</v>
          </cell>
          <cell r="AI663">
            <v>0</v>
          </cell>
          <cell r="AJ663">
            <v>0</v>
          </cell>
        </row>
        <row r="664">
          <cell r="Q664">
            <v>0</v>
          </cell>
          <cell r="R664">
            <v>0</v>
          </cell>
          <cell r="S664">
            <v>0</v>
          </cell>
          <cell r="T664">
            <v>0</v>
          </cell>
          <cell r="AG664">
            <v>619.84625000000005</v>
          </cell>
          <cell r="AH664">
            <v>549.10874999999999</v>
          </cell>
          <cell r="AI664">
            <v>478.37124999999997</v>
          </cell>
          <cell r="AJ664">
            <v>443.0025</v>
          </cell>
        </row>
        <row r="665">
          <cell r="Q665">
            <v>0</v>
          </cell>
          <cell r="R665">
            <v>0</v>
          </cell>
          <cell r="S665">
            <v>0</v>
          </cell>
          <cell r="T665">
            <v>0</v>
          </cell>
          <cell r="AG665">
            <v>1436.0620833333335</v>
          </cell>
          <cell r="AH665">
            <v>1436.1091666666669</v>
          </cell>
          <cell r="AI665">
            <v>1436.1091666666669</v>
          </cell>
          <cell r="AJ665">
            <v>1436.1091666666669</v>
          </cell>
        </row>
        <row r="666">
          <cell r="Q666">
            <v>0</v>
          </cell>
          <cell r="R666">
            <v>0</v>
          </cell>
          <cell r="S666">
            <v>0</v>
          </cell>
          <cell r="T666">
            <v>0</v>
          </cell>
          <cell r="AG666">
            <v>12878.130833333335</v>
          </cell>
          <cell r="AH666">
            <v>12878.130833333335</v>
          </cell>
          <cell r="AI666">
            <v>12878.130833333335</v>
          </cell>
          <cell r="AJ666">
            <v>12878.130833333335</v>
          </cell>
        </row>
        <row r="667">
          <cell r="Q667">
            <v>0</v>
          </cell>
          <cell r="R667">
            <v>0</v>
          </cell>
          <cell r="S667">
            <v>0</v>
          </cell>
          <cell r="T667">
            <v>0</v>
          </cell>
          <cell r="AG667">
            <v>912.48083333333341</v>
          </cell>
          <cell r="AH667">
            <v>912.48083333333341</v>
          </cell>
          <cell r="AI667">
            <v>456.2404166666667</v>
          </cell>
          <cell r="AJ667">
            <v>0</v>
          </cell>
        </row>
        <row r="668">
          <cell r="Q668">
            <v>0</v>
          </cell>
          <cell r="R668">
            <v>0</v>
          </cell>
          <cell r="S668">
            <v>0</v>
          </cell>
          <cell r="T668">
            <v>0</v>
          </cell>
          <cell r="AG668">
            <v>303.78125</v>
          </cell>
          <cell r="AH668">
            <v>101.26041666666667</v>
          </cell>
          <cell r="AI668">
            <v>0</v>
          </cell>
          <cell r="AJ668">
            <v>0</v>
          </cell>
        </row>
        <row r="669">
          <cell r="Q669">
            <v>0</v>
          </cell>
          <cell r="R669">
            <v>0</v>
          </cell>
          <cell r="S669">
            <v>0</v>
          </cell>
          <cell r="T669">
            <v>0</v>
          </cell>
          <cell r="AG669">
            <v>499.4708333333333</v>
          </cell>
          <cell r="AH669">
            <v>299.6825</v>
          </cell>
          <cell r="AI669">
            <v>99.894166666666663</v>
          </cell>
          <cell r="AJ669">
            <v>0</v>
          </cell>
        </row>
        <row r="670">
          <cell r="Q670">
            <v>0</v>
          </cell>
          <cell r="R670">
            <v>0</v>
          </cell>
          <cell r="S670">
            <v>0</v>
          </cell>
          <cell r="T670">
            <v>0</v>
          </cell>
          <cell r="AG670">
            <v>-261.05416666666667</v>
          </cell>
          <cell r="AH670">
            <v>-410.06124999999997</v>
          </cell>
          <cell r="AI670">
            <v>-384.91041666666666</v>
          </cell>
          <cell r="AJ670">
            <v>-274.87166666666667</v>
          </cell>
        </row>
        <row r="671">
          <cell r="Q671">
            <v>0</v>
          </cell>
          <cell r="R671">
            <v>0</v>
          </cell>
          <cell r="S671">
            <v>0</v>
          </cell>
          <cell r="T671">
            <v>0</v>
          </cell>
          <cell r="AG671">
            <v>60.588333333333331</v>
          </cell>
          <cell r="AH671">
            <v>60.588333333333331</v>
          </cell>
          <cell r="AI671">
            <v>60.588333333333331</v>
          </cell>
          <cell r="AJ671">
            <v>60.588333333333331</v>
          </cell>
        </row>
        <row r="672">
          <cell r="Q672">
            <v>0</v>
          </cell>
          <cell r="R672">
            <v>1200</v>
          </cell>
          <cell r="S672">
            <v>17.649999999999999</v>
          </cell>
          <cell r="T672">
            <v>0</v>
          </cell>
          <cell r="AG672">
            <v>282.75166666666667</v>
          </cell>
          <cell r="AH672">
            <v>332.75166666666667</v>
          </cell>
          <cell r="AI672">
            <v>322.69958333333335</v>
          </cell>
          <cell r="AJ672">
            <v>262.64749999999998</v>
          </cell>
        </row>
        <row r="673">
          <cell r="Q673">
            <v>0</v>
          </cell>
          <cell r="R673">
            <v>0</v>
          </cell>
          <cell r="S673">
            <v>0</v>
          </cell>
          <cell r="T673">
            <v>0</v>
          </cell>
          <cell r="AG673">
            <v>0</v>
          </cell>
          <cell r="AH673">
            <v>0</v>
          </cell>
          <cell r="AI673">
            <v>0</v>
          </cell>
          <cell r="AJ673">
            <v>0</v>
          </cell>
        </row>
        <row r="674">
          <cell r="Q674">
            <v>0</v>
          </cell>
          <cell r="R674">
            <v>0</v>
          </cell>
          <cell r="S674">
            <v>0</v>
          </cell>
          <cell r="T674">
            <v>0</v>
          </cell>
          <cell r="AG674">
            <v>0</v>
          </cell>
          <cell r="AH674">
            <v>0</v>
          </cell>
          <cell r="AI674">
            <v>0</v>
          </cell>
          <cell r="AJ674">
            <v>0</v>
          </cell>
        </row>
        <row r="675">
          <cell r="Q675">
            <v>0</v>
          </cell>
          <cell r="R675">
            <v>0</v>
          </cell>
          <cell r="S675">
            <v>0</v>
          </cell>
          <cell r="T675">
            <v>0</v>
          </cell>
          <cell r="AG675">
            <v>0</v>
          </cell>
          <cell r="AH675">
            <v>0</v>
          </cell>
          <cell r="AI675">
            <v>0</v>
          </cell>
          <cell r="AJ675">
            <v>0</v>
          </cell>
        </row>
        <row r="676">
          <cell r="Q676">
            <v>0</v>
          </cell>
          <cell r="R676">
            <v>79.78</v>
          </cell>
          <cell r="S676">
            <v>79.78</v>
          </cell>
          <cell r="T676">
            <v>0</v>
          </cell>
          <cell r="AG676">
            <v>0</v>
          </cell>
          <cell r="AH676">
            <v>3.3241666666666667</v>
          </cell>
          <cell r="AI676">
            <v>9.9725000000000001</v>
          </cell>
          <cell r="AJ676">
            <v>13.296666666666667</v>
          </cell>
        </row>
        <row r="677">
          <cell r="Q677">
            <v>0</v>
          </cell>
          <cell r="R677">
            <v>0</v>
          </cell>
          <cell r="S677">
            <v>0</v>
          </cell>
          <cell r="T677">
            <v>0</v>
          </cell>
          <cell r="AG677">
            <v>0</v>
          </cell>
          <cell r="AH677">
            <v>0</v>
          </cell>
          <cell r="AI677">
            <v>0</v>
          </cell>
          <cell r="AJ677">
            <v>0</v>
          </cell>
        </row>
        <row r="678">
          <cell r="Q678">
            <v>0</v>
          </cell>
          <cell r="R678">
            <v>0</v>
          </cell>
          <cell r="S678">
            <v>0</v>
          </cell>
          <cell r="T678">
            <v>0</v>
          </cell>
          <cell r="AG678">
            <v>0</v>
          </cell>
          <cell r="AH678">
            <v>0</v>
          </cell>
          <cell r="AI678">
            <v>0</v>
          </cell>
          <cell r="AJ678">
            <v>0</v>
          </cell>
        </row>
        <row r="679">
          <cell r="Q679">
            <v>0</v>
          </cell>
          <cell r="R679">
            <v>0</v>
          </cell>
          <cell r="S679">
            <v>0</v>
          </cell>
          <cell r="T679">
            <v>0</v>
          </cell>
          <cell r="AG679">
            <v>-1311.0908333333334</v>
          </cell>
          <cell r="AH679">
            <v>-511.16833333333335</v>
          </cell>
          <cell r="AI679">
            <v>-242.73625000000001</v>
          </cell>
          <cell r="AJ679">
            <v>13.416666666666666</v>
          </cell>
        </row>
        <row r="680">
          <cell r="Q680">
            <v>0</v>
          </cell>
          <cell r="R680">
            <v>0</v>
          </cell>
          <cell r="S680">
            <v>0</v>
          </cell>
          <cell r="T680">
            <v>0</v>
          </cell>
          <cell r="AG680">
            <v>-16.465</v>
          </cell>
          <cell r="AH680">
            <v>-16.465</v>
          </cell>
          <cell r="AI680">
            <v>-16.465</v>
          </cell>
          <cell r="AJ680">
            <v>-16.465</v>
          </cell>
        </row>
        <row r="681">
          <cell r="AG681">
            <v>0</v>
          </cell>
          <cell r="AH681">
            <v>0</v>
          </cell>
          <cell r="AI681">
            <v>0</v>
          </cell>
          <cell r="AJ681">
            <v>0</v>
          </cell>
        </row>
        <row r="682">
          <cell r="AG682">
            <v>0</v>
          </cell>
          <cell r="AH682">
            <v>0</v>
          </cell>
          <cell r="AI682">
            <v>0</v>
          </cell>
          <cell r="AJ682">
            <v>0</v>
          </cell>
        </row>
        <row r="683">
          <cell r="Q683">
            <v>-163837.85999999999</v>
          </cell>
          <cell r="R683">
            <v>-199824.73</v>
          </cell>
          <cell r="S683">
            <v>-213291.08</v>
          </cell>
          <cell r="T683">
            <v>-193297.78</v>
          </cell>
          <cell r="AG683">
            <v>-80999.089999999982</v>
          </cell>
          <cell r="AH683">
            <v>-95333.839166666672</v>
          </cell>
          <cell r="AI683">
            <v>-110969.92166666668</v>
          </cell>
          <cell r="AJ683">
            <v>-124873.89166666666</v>
          </cell>
        </row>
        <row r="684">
          <cell r="AG684">
            <v>0</v>
          </cell>
          <cell r="AH684">
            <v>0</v>
          </cell>
          <cell r="AI684">
            <v>0</v>
          </cell>
          <cell r="AJ684">
            <v>0</v>
          </cell>
        </row>
        <row r="685">
          <cell r="Q685">
            <v>6468.93</v>
          </cell>
          <cell r="R685">
            <v>-13119.73</v>
          </cell>
          <cell r="S685">
            <v>-32445.45</v>
          </cell>
          <cell r="T685">
            <v>-7370.22</v>
          </cell>
          <cell r="AG685">
            <v>21766.872916666664</v>
          </cell>
          <cell r="AH685">
            <v>20242.148333333334</v>
          </cell>
          <cell r="AI685">
            <v>16570.947499999995</v>
          </cell>
          <cell r="AJ685">
            <v>14033.795416666662</v>
          </cell>
        </row>
        <row r="686">
          <cell r="AG686">
            <v>0</v>
          </cell>
          <cell r="AH686">
            <v>0</v>
          </cell>
          <cell r="AI686">
            <v>0</v>
          </cell>
          <cell r="AJ686">
            <v>0</v>
          </cell>
        </row>
        <row r="687">
          <cell r="Q687">
            <v>1009412.27</v>
          </cell>
          <cell r="R687">
            <v>773385.84</v>
          </cell>
          <cell r="S687">
            <v>1106887.33</v>
          </cell>
          <cell r="T687">
            <v>820807.41</v>
          </cell>
          <cell r="AG687">
            <v>626744.55624999991</v>
          </cell>
          <cell r="AH687">
            <v>669031.13458333327</v>
          </cell>
          <cell r="AI687">
            <v>715453.82250000013</v>
          </cell>
          <cell r="AJ687">
            <v>765218.0229166667</v>
          </cell>
        </row>
        <row r="688">
          <cell r="Q688">
            <v>0</v>
          </cell>
          <cell r="R688">
            <v>0</v>
          </cell>
          <cell r="S688">
            <v>0</v>
          </cell>
          <cell r="T688">
            <v>0</v>
          </cell>
          <cell r="AG688">
            <v>0</v>
          </cell>
          <cell r="AH688">
            <v>0</v>
          </cell>
          <cell r="AI688">
            <v>0</v>
          </cell>
          <cell r="AJ688">
            <v>0</v>
          </cell>
        </row>
        <row r="689">
          <cell r="Q689">
            <v>1743402.81</v>
          </cell>
          <cell r="R689">
            <v>1578388.36</v>
          </cell>
          <cell r="S689">
            <v>1790010.87</v>
          </cell>
          <cell r="T689">
            <v>1339177.93</v>
          </cell>
          <cell r="AG689">
            <v>1241972.5341666669</v>
          </cell>
          <cell r="AH689">
            <v>1246900.53</v>
          </cell>
          <cell r="AI689">
            <v>1258855.925</v>
          </cell>
          <cell r="AJ689">
            <v>1286810.9337500001</v>
          </cell>
        </row>
        <row r="690">
          <cell r="Q690">
            <v>1438.7</v>
          </cell>
          <cell r="R690">
            <v>1544.57</v>
          </cell>
          <cell r="S690">
            <v>1544.57</v>
          </cell>
          <cell r="T690">
            <v>0</v>
          </cell>
          <cell r="AG690">
            <v>297.21833333333336</v>
          </cell>
          <cell r="AH690">
            <v>421.52125000000001</v>
          </cell>
          <cell r="AI690">
            <v>550.23541666666665</v>
          </cell>
          <cell r="AJ690">
            <v>614.59249999999997</v>
          </cell>
        </row>
        <row r="691">
          <cell r="Q691">
            <v>0</v>
          </cell>
          <cell r="R691">
            <v>0</v>
          </cell>
          <cell r="S691">
            <v>0</v>
          </cell>
          <cell r="T691">
            <v>0</v>
          </cell>
          <cell r="AG691">
            <v>40.083333333333336</v>
          </cell>
          <cell r="AH691">
            <v>40.083333333333336</v>
          </cell>
          <cell r="AI691">
            <v>20.041666666666668</v>
          </cell>
          <cell r="AJ691">
            <v>0</v>
          </cell>
        </row>
        <row r="692">
          <cell r="Q692">
            <v>10555000</v>
          </cell>
          <cell r="R692">
            <v>10555000</v>
          </cell>
          <cell r="S692">
            <v>10555000</v>
          </cell>
          <cell r="T692">
            <v>9043000</v>
          </cell>
          <cell r="AG692">
            <v>10420892.5</v>
          </cell>
          <cell r="AH692">
            <v>10474535.5</v>
          </cell>
          <cell r="AI692">
            <v>10528178.5</v>
          </cell>
          <cell r="AJ692">
            <v>10492000</v>
          </cell>
        </row>
        <row r="693">
          <cell r="Q693">
            <v>4472.4399999999996</v>
          </cell>
          <cell r="R693">
            <v>35696.1</v>
          </cell>
          <cell r="S693">
            <v>86697.55</v>
          </cell>
          <cell r="T693">
            <v>113504.05</v>
          </cell>
          <cell r="AG693">
            <v>186.35166666666666</v>
          </cell>
          <cell r="AH693">
            <v>1860.0408333333332</v>
          </cell>
          <cell r="AI693">
            <v>6959.7762499999999</v>
          </cell>
          <cell r="AJ693">
            <v>15301.509583333333</v>
          </cell>
        </row>
        <row r="694">
          <cell r="Q694">
            <v>109523230.25</v>
          </cell>
          <cell r="R694">
            <v>110594484.5</v>
          </cell>
          <cell r="S694">
            <v>111665738.75</v>
          </cell>
          <cell r="T694">
            <v>112736993</v>
          </cell>
          <cell r="AG694">
            <v>83276858.479166672</v>
          </cell>
          <cell r="AH694">
            <v>86641836.104166672</v>
          </cell>
          <cell r="AI694">
            <v>89973362.979166672</v>
          </cell>
          <cell r="AJ694">
            <v>93271439.104166672</v>
          </cell>
        </row>
        <row r="695">
          <cell r="Q695">
            <v>8239.25</v>
          </cell>
          <cell r="R695">
            <v>9366.6</v>
          </cell>
          <cell r="S695">
            <v>9464.24</v>
          </cell>
          <cell r="T695">
            <v>0</v>
          </cell>
          <cell r="AG695">
            <v>3370.8970833333333</v>
          </cell>
          <cell r="AH695">
            <v>4104.4741666666669</v>
          </cell>
          <cell r="AI695">
            <v>4889.0924999999997</v>
          </cell>
          <cell r="AJ695">
            <v>5283.435833333333</v>
          </cell>
        </row>
        <row r="696">
          <cell r="Q696">
            <v>62194.09</v>
          </cell>
          <cell r="R696">
            <v>57042.85</v>
          </cell>
          <cell r="S696">
            <v>51891.61</v>
          </cell>
          <cell r="T696">
            <v>46740.37</v>
          </cell>
          <cell r="AG696">
            <v>131288.21666666665</v>
          </cell>
          <cell r="AH696">
            <v>120038.91791666666</v>
          </cell>
          <cell r="AI696">
            <v>109323.50833333332</v>
          </cell>
          <cell r="AJ696">
            <v>99135.321249999979</v>
          </cell>
        </row>
        <row r="697">
          <cell r="Q697">
            <v>0</v>
          </cell>
          <cell r="R697">
            <v>0</v>
          </cell>
          <cell r="S697">
            <v>0</v>
          </cell>
          <cell r="T697">
            <v>0</v>
          </cell>
          <cell r="AG697">
            <v>0</v>
          </cell>
          <cell r="AH697">
            <v>0</v>
          </cell>
          <cell r="AI697">
            <v>0</v>
          </cell>
          <cell r="AJ697">
            <v>0</v>
          </cell>
        </row>
        <row r="698">
          <cell r="AG698">
            <v>0</v>
          </cell>
          <cell r="AH698">
            <v>0</v>
          </cell>
          <cell r="AI698">
            <v>0</v>
          </cell>
          <cell r="AJ698">
            <v>0</v>
          </cell>
        </row>
        <row r="699">
          <cell r="Q699">
            <v>-502.28</v>
          </cell>
          <cell r="R699">
            <v>-502.28</v>
          </cell>
          <cell r="S699">
            <v>-502.28</v>
          </cell>
          <cell r="T699">
            <v>0</v>
          </cell>
          <cell r="AG699">
            <v>4.7566666666666704</v>
          </cell>
          <cell r="AH699">
            <v>-37.099999999999994</v>
          </cell>
          <cell r="AI699">
            <v>-78.956666666666663</v>
          </cell>
          <cell r="AJ699">
            <v>-99.884999999999991</v>
          </cell>
        </row>
        <row r="700">
          <cell r="Q700">
            <v>1536.17</v>
          </cell>
          <cell r="R700">
            <v>1759.77</v>
          </cell>
          <cell r="S700">
            <v>1802.35</v>
          </cell>
          <cell r="T700">
            <v>0</v>
          </cell>
          <cell r="AG700">
            <v>740.12208333333331</v>
          </cell>
          <cell r="AH700">
            <v>795.67124999999999</v>
          </cell>
          <cell r="AI700">
            <v>853.31374999999991</v>
          </cell>
          <cell r="AJ700">
            <v>880.34833333333336</v>
          </cell>
        </row>
        <row r="701">
          <cell r="Q701">
            <v>0</v>
          </cell>
          <cell r="R701">
            <v>0</v>
          </cell>
          <cell r="S701">
            <v>0</v>
          </cell>
          <cell r="T701">
            <v>0</v>
          </cell>
          <cell r="AG701">
            <v>0</v>
          </cell>
          <cell r="AH701">
            <v>0</v>
          </cell>
          <cell r="AI701">
            <v>0</v>
          </cell>
          <cell r="AJ701">
            <v>0</v>
          </cell>
        </row>
        <row r="702">
          <cell r="Q702">
            <v>682204.74</v>
          </cell>
          <cell r="R702">
            <v>570276.84</v>
          </cell>
          <cell r="S702">
            <v>713531.46</v>
          </cell>
          <cell r="T702">
            <v>766124.94</v>
          </cell>
          <cell r="AG702">
            <v>845397.6529166667</v>
          </cell>
          <cell r="AH702">
            <v>789053.48583333334</v>
          </cell>
          <cell r="AI702">
            <v>719985.9520833334</v>
          </cell>
          <cell r="AJ702">
            <v>679845.10458333336</v>
          </cell>
        </row>
        <row r="703">
          <cell r="Q703">
            <v>369910.57</v>
          </cell>
          <cell r="R703">
            <v>365658.73</v>
          </cell>
          <cell r="S703">
            <v>361406.89</v>
          </cell>
          <cell r="T703">
            <v>357155.05</v>
          </cell>
          <cell r="AG703">
            <v>395421.61000000004</v>
          </cell>
          <cell r="AH703">
            <v>391169.77</v>
          </cell>
          <cell r="AI703">
            <v>386917.93</v>
          </cell>
          <cell r="AJ703">
            <v>382666.09</v>
          </cell>
        </row>
        <row r="704">
          <cell r="Q704">
            <v>815</v>
          </cell>
          <cell r="R704">
            <v>815</v>
          </cell>
          <cell r="S704">
            <v>0</v>
          </cell>
          <cell r="T704">
            <v>0</v>
          </cell>
          <cell r="AG704">
            <v>169.79166666666666</v>
          </cell>
          <cell r="AH704">
            <v>237.70833333333334</v>
          </cell>
          <cell r="AI704">
            <v>271.66666666666669</v>
          </cell>
          <cell r="AJ704">
            <v>271.66666666666669</v>
          </cell>
        </row>
        <row r="705">
          <cell r="Q705">
            <v>0</v>
          </cell>
          <cell r="R705">
            <v>0</v>
          </cell>
          <cell r="S705">
            <v>0</v>
          </cell>
          <cell r="T705">
            <v>0</v>
          </cell>
          <cell r="AG705">
            <v>632940.83333333337</v>
          </cell>
          <cell r="AH705">
            <v>577902.5</v>
          </cell>
          <cell r="AI705">
            <v>522864.16666666669</v>
          </cell>
          <cell r="AJ705">
            <v>467825.83333333331</v>
          </cell>
        </row>
        <row r="706">
          <cell r="Q706">
            <v>0</v>
          </cell>
          <cell r="R706">
            <v>0</v>
          </cell>
          <cell r="S706">
            <v>0</v>
          </cell>
          <cell r="T706">
            <v>0</v>
          </cell>
          <cell r="AG706">
            <v>0</v>
          </cell>
          <cell r="AH706">
            <v>0</v>
          </cell>
          <cell r="AI706">
            <v>0</v>
          </cell>
          <cell r="AJ706">
            <v>0</v>
          </cell>
        </row>
        <row r="707">
          <cell r="Q707">
            <v>0</v>
          </cell>
          <cell r="R707">
            <v>0</v>
          </cell>
          <cell r="S707">
            <v>0</v>
          </cell>
          <cell r="T707">
            <v>-64880.76</v>
          </cell>
          <cell r="AG707">
            <v>26536.914999999997</v>
          </cell>
          <cell r="AH707">
            <v>26536.914999999997</v>
          </cell>
          <cell r="AI707">
            <v>26536.914999999997</v>
          </cell>
          <cell r="AJ707">
            <v>10565.092499999999</v>
          </cell>
        </row>
        <row r="708">
          <cell r="Q708">
            <v>0</v>
          </cell>
          <cell r="R708">
            <v>0</v>
          </cell>
          <cell r="S708">
            <v>0</v>
          </cell>
          <cell r="T708">
            <v>0</v>
          </cell>
          <cell r="AG708">
            <v>404.625</v>
          </cell>
          <cell r="AH708">
            <v>404.625</v>
          </cell>
          <cell r="AI708">
            <v>404.625</v>
          </cell>
          <cell r="AJ708">
            <v>404.625</v>
          </cell>
        </row>
        <row r="709">
          <cell r="Q709">
            <v>0</v>
          </cell>
          <cell r="R709">
            <v>0</v>
          </cell>
          <cell r="S709">
            <v>0</v>
          </cell>
          <cell r="T709">
            <v>0</v>
          </cell>
          <cell r="AG709">
            <v>0</v>
          </cell>
          <cell r="AH709">
            <v>0</v>
          </cell>
          <cell r="AI709">
            <v>0</v>
          </cell>
          <cell r="AJ709">
            <v>0</v>
          </cell>
        </row>
        <row r="710">
          <cell r="Q710">
            <v>0</v>
          </cell>
          <cell r="R710">
            <v>0</v>
          </cell>
          <cell r="S710">
            <v>0</v>
          </cell>
          <cell r="T710">
            <v>0</v>
          </cell>
          <cell r="AG710">
            <v>0</v>
          </cell>
          <cell r="AH710">
            <v>0</v>
          </cell>
          <cell r="AI710">
            <v>0</v>
          </cell>
          <cell r="AJ710">
            <v>0</v>
          </cell>
        </row>
        <row r="711">
          <cell r="Q711">
            <v>0</v>
          </cell>
          <cell r="R711">
            <v>0</v>
          </cell>
          <cell r="S711">
            <v>0</v>
          </cell>
          <cell r="T711">
            <v>0</v>
          </cell>
          <cell r="AG711">
            <v>0</v>
          </cell>
          <cell r="AH711">
            <v>0</v>
          </cell>
          <cell r="AI711">
            <v>0</v>
          </cell>
          <cell r="AJ711">
            <v>0</v>
          </cell>
        </row>
        <row r="712">
          <cell r="Q712">
            <v>26387</v>
          </cell>
          <cell r="R712">
            <v>0</v>
          </cell>
          <cell r="S712">
            <v>0</v>
          </cell>
          <cell r="T712">
            <v>0</v>
          </cell>
          <cell r="AG712">
            <v>3429.4166666666665</v>
          </cell>
          <cell r="AH712">
            <v>4528.875</v>
          </cell>
          <cell r="AI712">
            <v>4528.875</v>
          </cell>
          <cell r="AJ712">
            <v>4528.875</v>
          </cell>
        </row>
        <row r="713">
          <cell r="Q713">
            <v>42523.5</v>
          </cell>
          <cell r="R713">
            <v>42523.5</v>
          </cell>
          <cell r="S713">
            <v>0</v>
          </cell>
          <cell r="T713">
            <v>0</v>
          </cell>
          <cell r="AG713">
            <v>6513.354166666667</v>
          </cell>
          <cell r="AH713">
            <v>10056.979166666666</v>
          </cell>
          <cell r="AI713">
            <v>11828.791666666666</v>
          </cell>
          <cell r="AJ713">
            <v>11828.791666666666</v>
          </cell>
        </row>
        <row r="714">
          <cell r="Q714">
            <v>0</v>
          </cell>
          <cell r="R714">
            <v>0</v>
          </cell>
          <cell r="S714">
            <v>0</v>
          </cell>
          <cell r="T714">
            <v>0</v>
          </cell>
          <cell r="AG714">
            <v>17.708333333333332</v>
          </cell>
          <cell r="AH714">
            <v>17.708333333333332</v>
          </cell>
          <cell r="AI714">
            <v>8.8541666666666661</v>
          </cell>
          <cell r="AJ714">
            <v>0</v>
          </cell>
        </row>
        <row r="715">
          <cell r="Q715">
            <v>0</v>
          </cell>
          <cell r="R715">
            <v>0</v>
          </cell>
          <cell r="S715">
            <v>0</v>
          </cell>
          <cell r="T715">
            <v>0</v>
          </cell>
          <cell r="AG715">
            <v>0</v>
          </cell>
          <cell r="AH715">
            <v>0</v>
          </cell>
          <cell r="AI715">
            <v>0</v>
          </cell>
          <cell r="AJ715">
            <v>0</v>
          </cell>
        </row>
        <row r="716">
          <cell r="Q716">
            <v>0</v>
          </cell>
          <cell r="R716">
            <v>0</v>
          </cell>
          <cell r="S716">
            <v>0</v>
          </cell>
          <cell r="T716">
            <v>0</v>
          </cell>
          <cell r="AG716">
            <v>172.70749999999998</v>
          </cell>
          <cell r="AH716">
            <v>172.70749999999998</v>
          </cell>
          <cell r="AI716">
            <v>172.70749999999998</v>
          </cell>
          <cell r="AJ716">
            <v>172.70749999999998</v>
          </cell>
        </row>
        <row r="717">
          <cell r="Q717">
            <v>0</v>
          </cell>
          <cell r="R717">
            <v>0</v>
          </cell>
          <cell r="S717">
            <v>0</v>
          </cell>
          <cell r="T717">
            <v>0</v>
          </cell>
          <cell r="AG717">
            <v>43.414583333333326</v>
          </cell>
          <cell r="AH717">
            <v>26.048749999999998</v>
          </cell>
          <cell r="AI717">
            <v>8.6829166666666655</v>
          </cell>
          <cell r="AJ717">
            <v>0</v>
          </cell>
        </row>
        <row r="718">
          <cell r="Q718">
            <v>103528.11</v>
          </cell>
          <cell r="R718">
            <v>104051.11</v>
          </cell>
          <cell r="S718">
            <v>59331.76</v>
          </cell>
          <cell r="T718">
            <v>65851.399999999994</v>
          </cell>
          <cell r="AG718">
            <v>157730.30333333334</v>
          </cell>
          <cell r="AH718">
            <v>147676.47041666665</v>
          </cell>
          <cell r="AI718">
            <v>137855.10083333336</v>
          </cell>
          <cell r="AJ718">
            <v>128688.75250000005</v>
          </cell>
        </row>
        <row r="719">
          <cell r="Q719">
            <v>0</v>
          </cell>
          <cell r="R719">
            <v>0</v>
          </cell>
          <cell r="S719">
            <v>0</v>
          </cell>
          <cell r="T719">
            <v>0</v>
          </cell>
          <cell r="AG719">
            <v>10339.358333333334</v>
          </cell>
          <cell r="AH719">
            <v>10339.358333333334</v>
          </cell>
          <cell r="AI719">
            <v>10339.358333333334</v>
          </cell>
          <cell r="AJ719">
            <v>10339.358333333334</v>
          </cell>
        </row>
        <row r="720">
          <cell r="Q720">
            <v>0</v>
          </cell>
          <cell r="R720">
            <v>0</v>
          </cell>
          <cell r="S720">
            <v>0</v>
          </cell>
          <cell r="T720">
            <v>0</v>
          </cell>
          <cell r="AG720">
            <v>0</v>
          </cell>
          <cell r="AH720">
            <v>0</v>
          </cell>
          <cell r="AI720">
            <v>0</v>
          </cell>
          <cell r="AJ720">
            <v>0</v>
          </cell>
        </row>
        <row r="721">
          <cell r="Q721">
            <v>6182.31</v>
          </cell>
          <cell r="R721">
            <v>7105.99</v>
          </cell>
          <cell r="S721">
            <v>8247.9</v>
          </cell>
          <cell r="T721">
            <v>8717.44</v>
          </cell>
          <cell r="AG721">
            <v>4723.0045833333334</v>
          </cell>
          <cell r="AH721">
            <v>5042.6895833333328</v>
          </cell>
          <cell r="AI721">
            <v>5416.7904166666658</v>
          </cell>
          <cell r="AJ721">
            <v>5831.9712499999996</v>
          </cell>
        </row>
        <row r="722">
          <cell r="Q722">
            <v>0</v>
          </cell>
          <cell r="R722">
            <v>0</v>
          </cell>
          <cell r="S722">
            <v>0</v>
          </cell>
          <cell r="T722">
            <v>0</v>
          </cell>
          <cell r="AG722">
            <v>0</v>
          </cell>
          <cell r="AH722">
            <v>0</v>
          </cell>
          <cell r="AI722">
            <v>0</v>
          </cell>
          <cell r="AJ722">
            <v>0</v>
          </cell>
        </row>
        <row r="723">
          <cell r="Q723">
            <v>0</v>
          </cell>
          <cell r="R723">
            <v>0</v>
          </cell>
          <cell r="S723">
            <v>0</v>
          </cell>
          <cell r="T723">
            <v>0</v>
          </cell>
          <cell r="AG723">
            <v>0</v>
          </cell>
          <cell r="AH723">
            <v>0</v>
          </cell>
          <cell r="AI723">
            <v>0</v>
          </cell>
          <cell r="AJ723">
            <v>0</v>
          </cell>
        </row>
        <row r="724">
          <cell r="AG724">
            <v>0</v>
          </cell>
          <cell r="AH724">
            <v>0</v>
          </cell>
          <cell r="AI724">
            <v>0</v>
          </cell>
          <cell r="AJ724">
            <v>0</v>
          </cell>
        </row>
        <row r="725">
          <cell r="Q725">
            <v>0</v>
          </cell>
          <cell r="R725">
            <v>0</v>
          </cell>
          <cell r="S725">
            <v>0</v>
          </cell>
          <cell r="T725">
            <v>0</v>
          </cell>
          <cell r="AG725">
            <v>0</v>
          </cell>
          <cell r="AH725">
            <v>0</v>
          </cell>
          <cell r="AI725">
            <v>0</v>
          </cell>
          <cell r="AJ725">
            <v>0</v>
          </cell>
        </row>
        <row r="726">
          <cell r="Q726">
            <v>0</v>
          </cell>
          <cell r="R726">
            <v>0</v>
          </cell>
          <cell r="S726">
            <v>0</v>
          </cell>
          <cell r="T726">
            <v>0</v>
          </cell>
          <cell r="AG726">
            <v>0</v>
          </cell>
          <cell r="AH726">
            <v>0</v>
          </cell>
          <cell r="AI726">
            <v>0</v>
          </cell>
          <cell r="AJ726">
            <v>0</v>
          </cell>
        </row>
        <row r="727">
          <cell r="Q727">
            <v>0</v>
          </cell>
          <cell r="R727">
            <v>0</v>
          </cell>
          <cell r="S727">
            <v>0</v>
          </cell>
          <cell r="T727">
            <v>0</v>
          </cell>
          <cell r="AG727">
            <v>2514014.7916666665</v>
          </cell>
          <cell r="AH727">
            <v>1508408.875</v>
          </cell>
          <cell r="AI727">
            <v>502802.95833333331</v>
          </cell>
          <cell r="AJ727">
            <v>0</v>
          </cell>
        </row>
        <row r="728">
          <cell r="Q728">
            <v>0</v>
          </cell>
          <cell r="R728">
            <v>0</v>
          </cell>
          <cell r="S728">
            <v>0</v>
          </cell>
          <cell r="T728">
            <v>0</v>
          </cell>
          <cell r="AG728">
            <v>-879905.20833333337</v>
          </cell>
          <cell r="AH728">
            <v>-527943.125</v>
          </cell>
          <cell r="AI728">
            <v>-175981.04166666666</v>
          </cell>
          <cell r="AJ728">
            <v>0</v>
          </cell>
        </row>
        <row r="729">
          <cell r="Q729">
            <v>0</v>
          </cell>
          <cell r="R729">
            <v>0</v>
          </cell>
          <cell r="S729">
            <v>0</v>
          </cell>
          <cell r="T729">
            <v>0</v>
          </cell>
          <cell r="AG729">
            <v>0</v>
          </cell>
          <cell r="AH729">
            <v>0</v>
          </cell>
          <cell r="AI729">
            <v>0</v>
          </cell>
          <cell r="AJ729">
            <v>0</v>
          </cell>
        </row>
        <row r="730">
          <cell r="Q730">
            <v>0</v>
          </cell>
          <cell r="R730">
            <v>0</v>
          </cell>
          <cell r="S730">
            <v>0</v>
          </cell>
          <cell r="T730">
            <v>0</v>
          </cell>
          <cell r="AG730">
            <v>0</v>
          </cell>
          <cell r="AH730">
            <v>0</v>
          </cell>
          <cell r="AI730">
            <v>0</v>
          </cell>
          <cell r="AJ730">
            <v>0</v>
          </cell>
        </row>
        <row r="731">
          <cell r="R731">
            <v>0</v>
          </cell>
          <cell r="S731">
            <v>0</v>
          </cell>
          <cell r="T731">
            <v>-24317089</v>
          </cell>
          <cell r="AG731">
            <v>0</v>
          </cell>
          <cell r="AH731">
            <v>0</v>
          </cell>
          <cell r="AI731">
            <v>0</v>
          </cell>
          <cell r="AJ731">
            <v>-1013212.0416666666</v>
          </cell>
        </row>
        <row r="732">
          <cell r="Q732">
            <v>59899</v>
          </cell>
          <cell r="R732">
            <v>59899</v>
          </cell>
          <cell r="S732">
            <v>59899</v>
          </cell>
          <cell r="T732">
            <v>3250409</v>
          </cell>
          <cell r="AG732">
            <v>-2834736.8333333335</v>
          </cell>
          <cell r="AH732">
            <v>-2855589.5</v>
          </cell>
          <cell r="AI732">
            <v>-2876442.1666666665</v>
          </cell>
          <cell r="AJ732">
            <v>-2599876.6666666665</v>
          </cell>
        </row>
        <row r="733">
          <cell r="Q733">
            <v>0</v>
          </cell>
          <cell r="R733">
            <v>0</v>
          </cell>
          <cell r="S733">
            <v>0</v>
          </cell>
          <cell r="T733">
            <v>0</v>
          </cell>
          <cell r="AG733">
            <v>0</v>
          </cell>
          <cell r="AH733">
            <v>0</v>
          </cell>
          <cell r="AI733">
            <v>0</v>
          </cell>
          <cell r="AJ733">
            <v>0</v>
          </cell>
        </row>
        <row r="734">
          <cell r="AG734">
            <v>0</v>
          </cell>
          <cell r="AH734">
            <v>0</v>
          </cell>
          <cell r="AI734">
            <v>0</v>
          </cell>
          <cell r="AJ734">
            <v>0</v>
          </cell>
        </row>
        <row r="735">
          <cell r="Q735">
            <v>524.9</v>
          </cell>
          <cell r="R735">
            <v>524.9</v>
          </cell>
          <cell r="S735">
            <v>524.9</v>
          </cell>
          <cell r="T735">
            <v>258.83999999999997</v>
          </cell>
          <cell r="AG735">
            <v>7580.0358333333288</v>
          </cell>
          <cell r="AH735">
            <v>4867.4083333333347</v>
          </cell>
          <cell r="AI735">
            <v>1944.5500000000002</v>
          </cell>
          <cell r="AJ735">
            <v>491.94333333333321</v>
          </cell>
        </row>
        <row r="736">
          <cell r="AG736">
            <v>0</v>
          </cell>
          <cell r="AH736">
            <v>0</v>
          </cell>
          <cell r="AI736">
            <v>0</v>
          </cell>
          <cell r="AJ736">
            <v>0</v>
          </cell>
        </row>
        <row r="737">
          <cell r="Q737">
            <v>62572.92</v>
          </cell>
          <cell r="R737">
            <v>41715.32</v>
          </cell>
          <cell r="S737">
            <v>20857.72</v>
          </cell>
          <cell r="T737">
            <v>230188.62</v>
          </cell>
          <cell r="AG737">
            <v>257985.48</v>
          </cell>
          <cell r="AH737">
            <v>222380.49333333332</v>
          </cell>
          <cell r="AI737">
            <v>188510.49333333332</v>
          </cell>
          <cell r="AJ737">
            <v>165966.66750000001</v>
          </cell>
        </row>
        <row r="738">
          <cell r="Q738">
            <v>0</v>
          </cell>
          <cell r="R738">
            <v>0</v>
          </cell>
          <cell r="S738">
            <v>0</v>
          </cell>
          <cell r="T738">
            <v>0</v>
          </cell>
          <cell r="AG738">
            <v>16279.333333333334</v>
          </cell>
          <cell r="AH738">
            <v>16279.333333333334</v>
          </cell>
          <cell r="AI738">
            <v>16279.333333333334</v>
          </cell>
          <cell r="AJ738">
            <v>16279.333333333334</v>
          </cell>
        </row>
        <row r="739">
          <cell r="Q739">
            <v>0</v>
          </cell>
          <cell r="R739">
            <v>0</v>
          </cell>
          <cell r="S739">
            <v>0</v>
          </cell>
          <cell r="T739">
            <v>0</v>
          </cell>
          <cell r="AG739">
            <v>396079.33416666667</v>
          </cell>
          <cell r="AH739">
            <v>396079.33416666667</v>
          </cell>
          <cell r="AI739">
            <v>395902.55874999991</v>
          </cell>
          <cell r="AJ739">
            <v>330020.42958333337</v>
          </cell>
        </row>
        <row r="740">
          <cell r="Q740">
            <v>0</v>
          </cell>
          <cell r="R740">
            <v>0</v>
          </cell>
          <cell r="S740">
            <v>8970</v>
          </cell>
          <cell r="T740">
            <v>0</v>
          </cell>
          <cell r="AG740">
            <v>60431.485000000008</v>
          </cell>
          <cell r="AH740">
            <v>60431.485000000008</v>
          </cell>
          <cell r="AI740">
            <v>60805.235000000008</v>
          </cell>
          <cell r="AJ740">
            <v>61178.985000000008</v>
          </cell>
        </row>
        <row r="741">
          <cell r="Q741">
            <v>0</v>
          </cell>
          <cell r="R741">
            <v>0</v>
          </cell>
          <cell r="S741">
            <v>0</v>
          </cell>
          <cell r="T741">
            <v>0</v>
          </cell>
          <cell r="AG741">
            <v>0</v>
          </cell>
          <cell r="AH741">
            <v>0</v>
          </cell>
          <cell r="AI741">
            <v>0</v>
          </cell>
          <cell r="AJ741">
            <v>0</v>
          </cell>
        </row>
        <row r="742">
          <cell r="AG742">
            <v>0</v>
          </cell>
          <cell r="AH742">
            <v>0</v>
          </cell>
          <cell r="AI742">
            <v>0</v>
          </cell>
          <cell r="AJ742">
            <v>0</v>
          </cell>
        </row>
        <row r="743">
          <cell r="AG743">
            <v>0</v>
          </cell>
          <cell r="AH743">
            <v>0</v>
          </cell>
          <cell r="AI743">
            <v>0</v>
          </cell>
          <cell r="AJ743">
            <v>0</v>
          </cell>
        </row>
        <row r="744">
          <cell r="Q744">
            <v>0</v>
          </cell>
          <cell r="R744">
            <v>0</v>
          </cell>
          <cell r="S744">
            <v>0</v>
          </cell>
          <cell r="T744">
            <v>0</v>
          </cell>
          <cell r="AG744">
            <v>0</v>
          </cell>
          <cell r="AH744">
            <v>0</v>
          </cell>
          <cell r="AI744">
            <v>0</v>
          </cell>
          <cell r="AJ744">
            <v>0</v>
          </cell>
        </row>
        <row r="745">
          <cell r="Q745">
            <v>31524576.989999998</v>
          </cell>
          <cell r="R745">
            <v>31524576.989999998</v>
          </cell>
          <cell r="S745">
            <v>31524576.989999998</v>
          </cell>
          <cell r="T745">
            <v>31881857.5</v>
          </cell>
          <cell r="AG745">
            <v>34386858.559999995</v>
          </cell>
          <cell r="AH745">
            <v>33626831.399999999</v>
          </cell>
          <cell r="AI745">
            <v>32866804.239999998</v>
          </cell>
          <cell r="AJ745">
            <v>32427435.762083333</v>
          </cell>
        </row>
        <row r="746">
          <cell r="Q746">
            <v>-58100975.340000004</v>
          </cell>
          <cell r="R746">
            <v>-58100975.340000004</v>
          </cell>
          <cell r="S746">
            <v>-58100975.340000004</v>
          </cell>
          <cell r="T746">
            <v>-58177768.280000001</v>
          </cell>
          <cell r="AG746">
            <v>-58328050.006666668</v>
          </cell>
          <cell r="AH746">
            <v>-58306886.913749993</v>
          </cell>
          <cell r="AI746">
            <v>-58275958.685000002</v>
          </cell>
          <cell r="AJ746">
            <v>-58234411.916249998</v>
          </cell>
        </row>
        <row r="747">
          <cell r="Q747">
            <v>36510290.5</v>
          </cell>
          <cell r="R747">
            <v>36532764.609999999</v>
          </cell>
          <cell r="S747">
            <v>36555252.950000003</v>
          </cell>
          <cell r="T747">
            <v>36565939.079999998</v>
          </cell>
          <cell r="AG747">
            <v>36348109.22291667</v>
          </cell>
          <cell r="AH747">
            <v>36376926.462083332</v>
          </cell>
          <cell r="AI747">
            <v>36406188.699999996</v>
          </cell>
          <cell r="AJ747">
            <v>36434992.295833334</v>
          </cell>
        </row>
        <row r="748">
          <cell r="Q748">
            <v>9350129.5299999993</v>
          </cell>
          <cell r="R748">
            <v>9350129.5299999993</v>
          </cell>
          <cell r="S748">
            <v>9350129.5299999993</v>
          </cell>
          <cell r="T748">
            <v>9350129.5299999993</v>
          </cell>
          <cell r="AG748">
            <v>9349896.459999999</v>
          </cell>
          <cell r="AH748">
            <v>9350082.1362500004</v>
          </cell>
          <cell r="AI748">
            <v>9350113.7320833337</v>
          </cell>
          <cell r="AJ748">
            <v>9350129.5299999993</v>
          </cell>
        </row>
        <row r="749">
          <cell r="Q749">
            <v>209796.52</v>
          </cell>
          <cell r="R749">
            <v>209796.52</v>
          </cell>
          <cell r="S749">
            <v>209796.52</v>
          </cell>
          <cell r="T749">
            <v>209796.52</v>
          </cell>
          <cell r="AG749">
            <v>209796.52</v>
          </cell>
          <cell r="AH749">
            <v>209796.52</v>
          </cell>
          <cell r="AI749">
            <v>209796.52</v>
          </cell>
          <cell r="AJ749">
            <v>209796.52</v>
          </cell>
        </row>
        <row r="750">
          <cell r="Q750">
            <v>1240172.07</v>
          </cell>
          <cell r="R750">
            <v>1240172.07</v>
          </cell>
          <cell r="S750">
            <v>1240172.07</v>
          </cell>
          <cell r="T750">
            <v>1240172.07</v>
          </cell>
          <cell r="AG750">
            <v>1239088.45</v>
          </cell>
          <cell r="AH750">
            <v>1239338.2275</v>
          </cell>
          <cell r="AI750">
            <v>1239523.5258333334</v>
          </cell>
          <cell r="AJ750">
            <v>1239708.8241666667</v>
          </cell>
        </row>
        <row r="751">
          <cell r="Q751">
            <v>7601.05</v>
          </cell>
          <cell r="R751">
            <v>7601.05</v>
          </cell>
          <cell r="S751">
            <v>7601.05</v>
          </cell>
          <cell r="T751">
            <v>7601.05</v>
          </cell>
          <cell r="AG751">
            <v>7601.050000000002</v>
          </cell>
          <cell r="AH751">
            <v>7601.050000000002</v>
          </cell>
          <cell r="AI751">
            <v>7601.050000000002</v>
          </cell>
          <cell r="AJ751">
            <v>7601.050000000002</v>
          </cell>
        </row>
        <row r="752">
          <cell r="Q752">
            <v>1907673.02</v>
          </cell>
          <cell r="R752">
            <v>1908879.27</v>
          </cell>
          <cell r="S752">
            <v>1918361.81</v>
          </cell>
          <cell r="T752">
            <v>1926661.23</v>
          </cell>
          <cell r="AG752">
            <v>1843181.1450000003</v>
          </cell>
          <cell r="AH752">
            <v>1852593.749583333</v>
          </cell>
          <cell r="AI752">
            <v>1862067.86625</v>
          </cell>
          <cell r="AJ752">
            <v>1870802.4862499998</v>
          </cell>
        </row>
        <row r="753">
          <cell r="Q753">
            <v>2576768.5099999998</v>
          </cell>
          <cell r="R753">
            <v>2576768.5099999998</v>
          </cell>
          <cell r="S753">
            <v>2576768.5099999998</v>
          </cell>
          <cell r="T753">
            <v>2576812.0299999998</v>
          </cell>
          <cell r="AG753">
            <v>2577977.959999999</v>
          </cell>
          <cell r="AH753">
            <v>2577816.6999999993</v>
          </cell>
          <cell r="AI753">
            <v>2577655.4399999995</v>
          </cell>
          <cell r="AJ753">
            <v>2577495.9933333322</v>
          </cell>
        </row>
        <row r="754">
          <cell r="Q754">
            <v>619435.48</v>
          </cell>
          <cell r="R754">
            <v>630551.18000000005</v>
          </cell>
          <cell r="S754">
            <v>656333.43999999994</v>
          </cell>
          <cell r="T754">
            <v>709003.06</v>
          </cell>
          <cell r="AG754">
            <v>535505.86666666658</v>
          </cell>
          <cell r="AH754">
            <v>547569.58416666661</v>
          </cell>
          <cell r="AI754">
            <v>560990.92999999993</v>
          </cell>
          <cell r="AJ754">
            <v>577039.5808333332</v>
          </cell>
        </row>
        <row r="755">
          <cell r="Q755">
            <v>366.95</v>
          </cell>
          <cell r="R755">
            <v>366.95</v>
          </cell>
          <cell r="S755">
            <v>366.95</v>
          </cell>
          <cell r="T755">
            <v>366.95</v>
          </cell>
          <cell r="AG755">
            <v>366.94999999999987</v>
          </cell>
          <cell r="AH755">
            <v>366.94999999999987</v>
          </cell>
          <cell r="AI755">
            <v>366.94999999999987</v>
          </cell>
          <cell r="AJ755">
            <v>366.94999999999987</v>
          </cell>
        </row>
        <row r="756">
          <cell r="Q756">
            <v>-25835.27</v>
          </cell>
          <cell r="R756">
            <v>-25835.27</v>
          </cell>
          <cell r="S756">
            <v>-25835.27</v>
          </cell>
          <cell r="T756">
            <v>-25835.27</v>
          </cell>
          <cell r="AG756">
            <v>-25835.27</v>
          </cell>
          <cell r="AH756">
            <v>-25835.27</v>
          </cell>
          <cell r="AI756">
            <v>-25835.27</v>
          </cell>
          <cell r="AJ756">
            <v>-25835.27</v>
          </cell>
        </row>
        <row r="757">
          <cell r="Q757">
            <v>405426.67</v>
          </cell>
          <cell r="R757">
            <v>405426.67</v>
          </cell>
          <cell r="S757">
            <v>405426.67</v>
          </cell>
          <cell r="T757">
            <v>405426.67</v>
          </cell>
          <cell r="AG757">
            <v>405426.67</v>
          </cell>
          <cell r="AH757">
            <v>405426.67</v>
          </cell>
          <cell r="AI757">
            <v>405426.67</v>
          </cell>
          <cell r="AJ757">
            <v>405426.67</v>
          </cell>
        </row>
        <row r="758">
          <cell r="Q758">
            <v>686461.83</v>
          </cell>
          <cell r="R758">
            <v>684684.45</v>
          </cell>
          <cell r="S758">
            <v>687068.33</v>
          </cell>
          <cell r="T758">
            <v>691752.17</v>
          </cell>
          <cell r="AG758">
            <v>673468.35374999989</v>
          </cell>
          <cell r="AH758">
            <v>676050.58041666669</v>
          </cell>
          <cell r="AI758">
            <v>678374.37666666682</v>
          </cell>
          <cell r="AJ758">
            <v>680556.07958333346</v>
          </cell>
        </row>
        <row r="759">
          <cell r="Q759">
            <v>9152.75</v>
          </cell>
          <cell r="R759">
            <v>9152.75</v>
          </cell>
          <cell r="S759">
            <v>9152.75</v>
          </cell>
          <cell r="T759">
            <v>9152.75</v>
          </cell>
          <cell r="AG759">
            <v>9152.75</v>
          </cell>
          <cell r="AH759">
            <v>9152.75</v>
          </cell>
          <cell r="AI759">
            <v>9152.75</v>
          </cell>
          <cell r="AJ759">
            <v>9152.75</v>
          </cell>
        </row>
        <row r="760">
          <cell r="Q760">
            <v>1451535.06</v>
          </cell>
          <cell r="R760">
            <v>1450161.06</v>
          </cell>
          <cell r="S760">
            <v>1732369.79</v>
          </cell>
          <cell r="T760">
            <v>2235915.48</v>
          </cell>
          <cell r="AG760">
            <v>1292181.8895833334</v>
          </cell>
          <cell r="AH760">
            <v>1324155.8500000001</v>
          </cell>
          <cell r="AI760">
            <v>1363479.4258333333</v>
          </cell>
          <cell r="AJ760">
            <v>1430739.7891666666</v>
          </cell>
        </row>
        <row r="761">
          <cell r="Q761">
            <v>2275131.77</v>
          </cell>
          <cell r="R761">
            <v>2298942.5499999998</v>
          </cell>
          <cell r="S761">
            <v>2316818.34</v>
          </cell>
          <cell r="T761">
            <v>2354799.7999999998</v>
          </cell>
          <cell r="AG761">
            <v>2097071.9595833335</v>
          </cell>
          <cell r="AH761">
            <v>2122633.4049999998</v>
          </cell>
          <cell r="AI761">
            <v>2148781.1879166667</v>
          </cell>
          <cell r="AJ761">
            <v>2175935.23</v>
          </cell>
        </row>
        <row r="762">
          <cell r="Q762">
            <v>995</v>
          </cell>
          <cell r="R762">
            <v>995</v>
          </cell>
          <cell r="S762">
            <v>995</v>
          </cell>
          <cell r="T762">
            <v>995</v>
          </cell>
          <cell r="AG762">
            <v>995</v>
          </cell>
          <cell r="AH762">
            <v>995</v>
          </cell>
          <cell r="AI762">
            <v>995</v>
          </cell>
          <cell r="AJ762">
            <v>995</v>
          </cell>
        </row>
        <row r="763">
          <cell r="Q763">
            <v>1519</v>
          </cell>
          <cell r="R763">
            <v>1519</v>
          </cell>
          <cell r="S763">
            <v>1519</v>
          </cell>
          <cell r="T763">
            <v>1519</v>
          </cell>
          <cell r="AG763">
            <v>1519</v>
          </cell>
          <cell r="AH763">
            <v>1519</v>
          </cell>
          <cell r="AI763">
            <v>1519</v>
          </cell>
          <cell r="AJ763">
            <v>1519</v>
          </cell>
        </row>
        <row r="764">
          <cell r="Q764">
            <v>83002.97</v>
          </cell>
          <cell r="R764">
            <v>84742.97</v>
          </cell>
          <cell r="S764">
            <v>86552.97</v>
          </cell>
          <cell r="T764">
            <v>86734.47</v>
          </cell>
          <cell r="AG764">
            <v>25795.207083333331</v>
          </cell>
          <cell r="AH764">
            <v>32784.621249999997</v>
          </cell>
          <cell r="AI764">
            <v>39921.95208333333</v>
          </cell>
          <cell r="AJ764">
            <v>47142.262083333328</v>
          </cell>
        </row>
        <row r="765">
          <cell r="Q765">
            <v>1815753.94</v>
          </cell>
          <cell r="R765">
            <v>1871269.69</v>
          </cell>
          <cell r="S765">
            <v>1912387.22</v>
          </cell>
          <cell r="T765">
            <v>1939555.01</v>
          </cell>
          <cell r="AG765">
            <v>1669958.1545833333</v>
          </cell>
          <cell r="AH765">
            <v>1693742.7970833334</v>
          </cell>
          <cell r="AI765">
            <v>1720215.37625</v>
          </cell>
          <cell r="AJ765">
            <v>1747582.0537499997</v>
          </cell>
        </row>
        <row r="766">
          <cell r="Q766">
            <v>3578471.46</v>
          </cell>
          <cell r="R766">
            <v>3578486.52</v>
          </cell>
          <cell r="S766">
            <v>3578583.34</v>
          </cell>
          <cell r="T766">
            <v>3580719.34</v>
          </cell>
          <cell r="AG766">
            <v>3043446.16</v>
          </cell>
          <cell r="AH766">
            <v>3259231.7283333335</v>
          </cell>
          <cell r="AI766">
            <v>3462288.6216666666</v>
          </cell>
          <cell r="AJ766">
            <v>3565889.8137500002</v>
          </cell>
        </row>
        <row r="767">
          <cell r="Q767">
            <v>-1154425.72</v>
          </cell>
          <cell r="R767">
            <v>-1280567.81</v>
          </cell>
          <cell r="S767">
            <v>-1280567.81</v>
          </cell>
          <cell r="T767">
            <v>-1415286.74</v>
          </cell>
          <cell r="AG767">
            <v>-598835.77500000002</v>
          </cell>
          <cell r="AH767">
            <v>-700293.83875</v>
          </cell>
          <cell r="AI767">
            <v>-807007.82291666663</v>
          </cell>
          <cell r="AJ767">
            <v>-919335.09583333333</v>
          </cell>
        </row>
        <row r="768">
          <cell r="Q768">
            <v>0</v>
          </cell>
          <cell r="R768">
            <v>0</v>
          </cell>
          <cell r="S768">
            <v>0</v>
          </cell>
          <cell r="T768">
            <v>0</v>
          </cell>
          <cell r="AG768">
            <v>0</v>
          </cell>
          <cell r="AH768">
            <v>0</v>
          </cell>
          <cell r="AI768">
            <v>0</v>
          </cell>
          <cell r="AJ768">
            <v>0</v>
          </cell>
        </row>
        <row r="769">
          <cell r="Q769">
            <v>0</v>
          </cell>
          <cell r="R769">
            <v>0</v>
          </cell>
          <cell r="S769">
            <v>0</v>
          </cell>
          <cell r="T769">
            <v>0</v>
          </cell>
          <cell r="AG769">
            <v>0</v>
          </cell>
          <cell r="AH769">
            <v>0</v>
          </cell>
          <cell r="AI769">
            <v>0</v>
          </cell>
          <cell r="AJ769">
            <v>0</v>
          </cell>
        </row>
        <row r="770">
          <cell r="Q770">
            <v>66942.149999999994</v>
          </cell>
          <cell r="R770">
            <v>66942.149999999994</v>
          </cell>
          <cell r="S770">
            <v>66942.149999999994</v>
          </cell>
          <cell r="T770">
            <v>66942.149999999994</v>
          </cell>
          <cell r="AG770">
            <v>66942.150000000009</v>
          </cell>
          <cell r="AH770">
            <v>66942.150000000009</v>
          </cell>
          <cell r="AI770">
            <v>66942.150000000009</v>
          </cell>
          <cell r="AJ770">
            <v>66942.150000000009</v>
          </cell>
        </row>
        <row r="771">
          <cell r="Q771">
            <v>1729467.71</v>
          </cell>
          <cell r="R771">
            <v>1731110.58</v>
          </cell>
          <cell r="S771">
            <v>1731207.39</v>
          </cell>
          <cell r="T771">
            <v>1757836.13</v>
          </cell>
          <cell r="AG771">
            <v>1256455.0979166667</v>
          </cell>
          <cell r="AH771">
            <v>1349716.7</v>
          </cell>
          <cell r="AI771">
            <v>1436269.8883333334</v>
          </cell>
          <cell r="AJ771">
            <v>1506976.64375</v>
          </cell>
        </row>
        <row r="772">
          <cell r="Q772">
            <v>2694999.3</v>
          </cell>
          <cell r="R772">
            <v>2602926.63</v>
          </cell>
          <cell r="S772">
            <v>2510853.96</v>
          </cell>
          <cell r="T772">
            <v>2421929.33</v>
          </cell>
          <cell r="AG772">
            <v>3247252.6575000002</v>
          </cell>
          <cell r="AH772">
            <v>3155204.3424999998</v>
          </cell>
          <cell r="AI772">
            <v>3063156.0274999999</v>
          </cell>
          <cell r="AJ772">
            <v>2971238.8808333334</v>
          </cell>
        </row>
        <row r="773">
          <cell r="Q773">
            <v>0</v>
          </cell>
          <cell r="R773">
            <v>0</v>
          </cell>
          <cell r="S773">
            <v>0</v>
          </cell>
          <cell r="T773">
            <v>0</v>
          </cell>
          <cell r="AG773">
            <v>0</v>
          </cell>
          <cell r="AH773">
            <v>0</v>
          </cell>
          <cell r="AI773">
            <v>0</v>
          </cell>
          <cell r="AJ773">
            <v>0</v>
          </cell>
        </row>
        <row r="774">
          <cell r="Q774">
            <v>240686</v>
          </cell>
          <cell r="R774">
            <v>239158</v>
          </cell>
          <cell r="S774">
            <v>237630</v>
          </cell>
          <cell r="T774">
            <v>236102</v>
          </cell>
          <cell r="AG774">
            <v>249854</v>
          </cell>
          <cell r="AH774">
            <v>248326</v>
          </cell>
          <cell r="AI774">
            <v>246798</v>
          </cell>
          <cell r="AJ774">
            <v>245270</v>
          </cell>
        </row>
        <row r="775">
          <cell r="Q775">
            <v>0</v>
          </cell>
          <cell r="R775">
            <v>0</v>
          </cell>
          <cell r="S775">
            <v>0</v>
          </cell>
          <cell r="T775">
            <v>0</v>
          </cell>
          <cell r="AG775">
            <v>0</v>
          </cell>
          <cell r="AH775">
            <v>0</v>
          </cell>
          <cell r="AI775">
            <v>0</v>
          </cell>
          <cell r="AJ775">
            <v>0</v>
          </cell>
        </row>
        <row r="776">
          <cell r="Q776">
            <v>0</v>
          </cell>
          <cell r="R776">
            <v>0</v>
          </cell>
          <cell r="S776">
            <v>0</v>
          </cell>
          <cell r="T776">
            <v>0</v>
          </cell>
          <cell r="AG776">
            <v>0</v>
          </cell>
          <cell r="AH776">
            <v>0</v>
          </cell>
          <cell r="AI776">
            <v>0</v>
          </cell>
          <cell r="AJ776">
            <v>0</v>
          </cell>
        </row>
        <row r="777">
          <cell r="Q777">
            <v>0</v>
          </cell>
          <cell r="R777">
            <v>0</v>
          </cell>
          <cell r="S777">
            <v>0</v>
          </cell>
          <cell r="T777">
            <v>0</v>
          </cell>
          <cell r="AG777">
            <v>0</v>
          </cell>
          <cell r="AH777">
            <v>0</v>
          </cell>
          <cell r="AI777">
            <v>0</v>
          </cell>
          <cell r="AJ777">
            <v>0</v>
          </cell>
        </row>
        <row r="778">
          <cell r="Q778">
            <v>0</v>
          </cell>
          <cell r="R778">
            <v>0</v>
          </cell>
          <cell r="S778">
            <v>0</v>
          </cell>
          <cell r="T778">
            <v>0</v>
          </cell>
          <cell r="AG778">
            <v>855.84250000000009</v>
          </cell>
          <cell r="AH778">
            <v>481.40875</v>
          </cell>
          <cell r="AI778">
            <v>213.95749999999998</v>
          </cell>
          <cell r="AJ778">
            <v>53.488750000000003</v>
          </cell>
        </row>
        <row r="779">
          <cell r="Q779">
            <v>0</v>
          </cell>
          <cell r="R779">
            <v>0</v>
          </cell>
          <cell r="S779">
            <v>0</v>
          </cell>
          <cell r="T779">
            <v>0</v>
          </cell>
          <cell r="AG779">
            <v>0</v>
          </cell>
          <cell r="AH779">
            <v>0</v>
          </cell>
          <cell r="AI779">
            <v>0</v>
          </cell>
          <cell r="AJ779">
            <v>0</v>
          </cell>
        </row>
        <row r="780">
          <cell r="Q780">
            <v>81126.63</v>
          </cell>
          <cell r="R780">
            <v>78591.42</v>
          </cell>
          <cell r="S780">
            <v>76056.210000000006</v>
          </cell>
          <cell r="T780">
            <v>73521</v>
          </cell>
          <cell r="AG780">
            <v>96295.335000000006</v>
          </cell>
          <cell r="AH780">
            <v>93773.127916666679</v>
          </cell>
          <cell r="AI780">
            <v>91248.556666666685</v>
          </cell>
          <cell r="AJ780">
            <v>88721.621250000011</v>
          </cell>
        </row>
        <row r="781">
          <cell r="Q781">
            <v>0</v>
          </cell>
          <cell r="R781">
            <v>0</v>
          </cell>
          <cell r="S781">
            <v>0</v>
          </cell>
          <cell r="T781">
            <v>0</v>
          </cell>
          <cell r="AG781">
            <v>0</v>
          </cell>
          <cell r="AH781">
            <v>0</v>
          </cell>
          <cell r="AI781">
            <v>0</v>
          </cell>
          <cell r="AJ781">
            <v>0</v>
          </cell>
        </row>
        <row r="782">
          <cell r="Q782">
            <v>0</v>
          </cell>
          <cell r="R782">
            <v>0</v>
          </cell>
          <cell r="S782">
            <v>0</v>
          </cell>
          <cell r="T782">
            <v>0</v>
          </cell>
          <cell r="AG782">
            <v>0</v>
          </cell>
          <cell r="AH782">
            <v>0</v>
          </cell>
          <cell r="AI782">
            <v>0</v>
          </cell>
          <cell r="AJ782">
            <v>0</v>
          </cell>
        </row>
        <row r="783">
          <cell r="Q783">
            <v>363928.58</v>
          </cell>
          <cell r="R783">
            <v>354830.36</v>
          </cell>
          <cell r="S783">
            <v>345732.15</v>
          </cell>
          <cell r="T783">
            <v>336633.93</v>
          </cell>
          <cell r="AG783">
            <v>418517.87875000009</v>
          </cell>
          <cell r="AH783">
            <v>409419.66416666663</v>
          </cell>
          <cell r="AI783">
            <v>400321.44916666672</v>
          </cell>
          <cell r="AJ783">
            <v>391223.23374999996</v>
          </cell>
        </row>
        <row r="784">
          <cell r="Q784">
            <v>0</v>
          </cell>
          <cell r="R784">
            <v>0</v>
          </cell>
          <cell r="S784">
            <v>0</v>
          </cell>
          <cell r="T784">
            <v>0</v>
          </cell>
          <cell r="AG784">
            <v>-8.3333333333333339E-4</v>
          </cell>
          <cell r="AH784">
            <v>0</v>
          </cell>
          <cell r="AI784">
            <v>0</v>
          </cell>
          <cell r="AJ784">
            <v>0</v>
          </cell>
        </row>
        <row r="785">
          <cell r="Q785">
            <v>3433896.22</v>
          </cell>
          <cell r="R785">
            <v>3419822.87</v>
          </cell>
          <cell r="S785">
            <v>3405749.52</v>
          </cell>
          <cell r="T785">
            <v>3391676.17</v>
          </cell>
          <cell r="AG785">
            <v>3518336.3049999997</v>
          </cell>
          <cell r="AH785">
            <v>3504262.9595833332</v>
          </cell>
          <cell r="AI785">
            <v>3490189.6133333333</v>
          </cell>
          <cell r="AJ785">
            <v>3476116.2662499999</v>
          </cell>
        </row>
        <row r="786">
          <cell r="Q786">
            <v>0</v>
          </cell>
          <cell r="R786">
            <v>0</v>
          </cell>
          <cell r="S786">
            <v>0</v>
          </cell>
          <cell r="T786">
            <v>0</v>
          </cell>
          <cell r="AG786">
            <v>38990.298750000009</v>
          </cell>
          <cell r="AH786">
            <v>31824.977083333335</v>
          </cell>
          <cell r="AI786">
            <v>24693.857083333336</v>
          </cell>
          <cell r="AJ786">
            <v>17596.938749999998</v>
          </cell>
        </row>
        <row r="787">
          <cell r="Q787">
            <v>0</v>
          </cell>
          <cell r="R787">
            <v>0</v>
          </cell>
          <cell r="S787">
            <v>0</v>
          </cell>
          <cell r="T787">
            <v>0</v>
          </cell>
          <cell r="AG787">
            <v>375013.89624999999</v>
          </cell>
          <cell r="AH787">
            <v>305695.08083333337</v>
          </cell>
          <cell r="AI787">
            <v>236885.61958333335</v>
          </cell>
          <cell r="AJ787">
            <v>168585.51250000001</v>
          </cell>
        </row>
        <row r="788">
          <cell r="Q788">
            <v>0</v>
          </cell>
          <cell r="R788">
            <v>0</v>
          </cell>
          <cell r="S788">
            <v>0</v>
          </cell>
          <cell r="T788">
            <v>0</v>
          </cell>
          <cell r="AG788">
            <v>252932.77000000002</v>
          </cell>
          <cell r="AH788">
            <v>206415.21083333335</v>
          </cell>
          <cell r="AI788">
            <v>160135.51333333334</v>
          </cell>
          <cell r="AJ788">
            <v>114093.67750000001</v>
          </cell>
        </row>
        <row r="789">
          <cell r="Q789">
            <v>0</v>
          </cell>
          <cell r="R789">
            <v>0</v>
          </cell>
          <cell r="S789">
            <v>0</v>
          </cell>
          <cell r="T789">
            <v>0</v>
          </cell>
          <cell r="AG789">
            <v>160976.35416666666</v>
          </cell>
          <cell r="AH789">
            <v>131415.95666666667</v>
          </cell>
          <cell r="AI789">
            <v>101986.64750000001</v>
          </cell>
          <cell r="AJ789">
            <v>72688.426666666681</v>
          </cell>
        </row>
        <row r="790">
          <cell r="Q790">
            <v>204998.61</v>
          </cell>
          <cell r="R790">
            <v>163998.88</v>
          </cell>
          <cell r="S790">
            <v>122999.15</v>
          </cell>
          <cell r="T790">
            <v>81999.429999999993</v>
          </cell>
          <cell r="AG790">
            <v>451013.74500000005</v>
          </cell>
          <cell r="AH790">
            <v>410008.8954166667</v>
          </cell>
          <cell r="AI790">
            <v>369004.97666666663</v>
          </cell>
          <cell r="AJ790">
            <v>328001.98916666658</v>
          </cell>
        </row>
        <row r="791">
          <cell r="Q791">
            <v>51607.44</v>
          </cell>
          <cell r="R791">
            <v>51315.87</v>
          </cell>
          <cell r="S791">
            <v>51024.3</v>
          </cell>
          <cell r="T791">
            <v>50732.73</v>
          </cell>
          <cell r="AG791">
            <v>53357.49</v>
          </cell>
          <cell r="AH791">
            <v>53065.727499999986</v>
          </cell>
          <cell r="AI791">
            <v>52774</v>
          </cell>
          <cell r="AJ791">
            <v>52482.307500000017</v>
          </cell>
        </row>
        <row r="792">
          <cell r="Q792">
            <v>1246922.58</v>
          </cell>
          <cell r="R792">
            <v>1243132.54</v>
          </cell>
          <cell r="S792">
            <v>1239342.5</v>
          </cell>
          <cell r="T792">
            <v>1235552.46</v>
          </cell>
          <cell r="AG792">
            <v>682048.96750000003</v>
          </cell>
          <cell r="AH792">
            <v>785801.26416666666</v>
          </cell>
          <cell r="AI792">
            <v>889237.72416666674</v>
          </cell>
          <cell r="AJ792">
            <v>992358.34750000015</v>
          </cell>
        </row>
        <row r="793">
          <cell r="Q793">
            <v>947558.57</v>
          </cell>
          <cell r="R793">
            <v>944678.45</v>
          </cell>
          <cell r="S793">
            <v>941798.33</v>
          </cell>
          <cell r="T793">
            <v>938918.21</v>
          </cell>
          <cell r="AG793">
            <v>518301.1020833333</v>
          </cell>
          <cell r="AH793">
            <v>597144.31124999991</v>
          </cell>
          <cell r="AI793">
            <v>675747.51041666663</v>
          </cell>
          <cell r="AJ793">
            <v>754110.69958333333</v>
          </cell>
        </row>
        <row r="794">
          <cell r="Q794">
            <v>2901380.85</v>
          </cell>
          <cell r="R794">
            <v>2892562.06</v>
          </cell>
          <cell r="S794">
            <v>2883743.27</v>
          </cell>
          <cell r="T794">
            <v>2874924.48</v>
          </cell>
          <cell r="AG794">
            <v>1587014.1762499998</v>
          </cell>
          <cell r="AH794">
            <v>1828428.4641666666</v>
          </cell>
          <cell r="AI794">
            <v>2069107.8529166665</v>
          </cell>
          <cell r="AJ794">
            <v>2309052.3424999998</v>
          </cell>
        </row>
        <row r="795">
          <cell r="Q795">
            <v>885498.17</v>
          </cell>
          <cell r="R795">
            <v>882806.69</v>
          </cell>
          <cell r="S795">
            <v>880115.21</v>
          </cell>
          <cell r="T795">
            <v>877423.73</v>
          </cell>
          <cell r="AG795">
            <v>445254.93208333332</v>
          </cell>
          <cell r="AH795">
            <v>518934.30124999996</v>
          </cell>
          <cell r="AI795">
            <v>592389.38041666662</v>
          </cell>
          <cell r="AJ795">
            <v>665620.16958333331</v>
          </cell>
        </row>
        <row r="796">
          <cell r="Q796">
            <v>20824.89</v>
          </cell>
          <cell r="R796">
            <v>20729.8</v>
          </cell>
          <cell r="S796">
            <v>20634.71</v>
          </cell>
          <cell r="T796">
            <v>20539.62</v>
          </cell>
          <cell r="AG796">
            <v>11446.592083333331</v>
          </cell>
          <cell r="AH796">
            <v>13178.037499999999</v>
          </cell>
          <cell r="AI796">
            <v>14901.558749999998</v>
          </cell>
          <cell r="AJ796">
            <v>16617.155833333331</v>
          </cell>
        </row>
        <row r="797">
          <cell r="Q797">
            <v>48590.85</v>
          </cell>
          <cell r="R797">
            <v>48368.97</v>
          </cell>
          <cell r="S797">
            <v>48147.09</v>
          </cell>
          <cell r="T797">
            <v>47925.21</v>
          </cell>
          <cell r="AG797">
            <v>26708.416249999995</v>
          </cell>
          <cell r="AH797">
            <v>30748.408749999991</v>
          </cell>
          <cell r="AI797">
            <v>34769.91124999999</v>
          </cell>
          <cell r="AJ797">
            <v>38772.923749999987</v>
          </cell>
        </row>
        <row r="798">
          <cell r="Q798">
            <v>21683.19</v>
          </cell>
          <cell r="R798">
            <v>21178.93</v>
          </cell>
          <cell r="S798">
            <v>20674.669999999998</v>
          </cell>
          <cell r="T798">
            <v>20170.41</v>
          </cell>
          <cell r="AG798">
            <v>12627.516250000001</v>
          </cell>
          <cell r="AH798">
            <v>14413.437916666668</v>
          </cell>
          <cell r="AI798">
            <v>16157.337916666665</v>
          </cell>
          <cell r="AJ798">
            <v>17859.216250000001</v>
          </cell>
        </row>
        <row r="799">
          <cell r="Q799">
            <v>1182021.1399999999</v>
          </cell>
          <cell r="R799">
            <v>1176814</v>
          </cell>
          <cell r="S799">
            <v>1171606.8600000001</v>
          </cell>
          <cell r="T799">
            <v>1166399.72</v>
          </cell>
          <cell r="AG799">
            <v>447597.21083333337</v>
          </cell>
          <cell r="AH799">
            <v>545882.0083333333</v>
          </cell>
          <cell r="AI799">
            <v>643732.87749999994</v>
          </cell>
          <cell r="AJ799">
            <v>741149.81833333336</v>
          </cell>
        </row>
        <row r="800">
          <cell r="Q800">
            <v>914262.01</v>
          </cell>
          <cell r="R800">
            <v>906025.42</v>
          </cell>
          <cell r="S800">
            <v>897788.83</v>
          </cell>
          <cell r="T800">
            <v>889552.24</v>
          </cell>
          <cell r="AG800">
            <v>349365.44124999997</v>
          </cell>
          <cell r="AH800">
            <v>425210.7508333333</v>
          </cell>
          <cell r="AI800">
            <v>500369.67791666667</v>
          </cell>
          <cell r="AJ800">
            <v>574842.22250000003</v>
          </cell>
        </row>
        <row r="801">
          <cell r="Q801">
            <v>131262.21</v>
          </cell>
          <cell r="R801">
            <v>129975.33</v>
          </cell>
          <cell r="S801">
            <v>128688.45</v>
          </cell>
          <cell r="T801">
            <v>127401.57</v>
          </cell>
          <cell r="AG801">
            <v>50144.346249999995</v>
          </cell>
          <cell r="AH801">
            <v>61029.243749999994</v>
          </cell>
          <cell r="AI801">
            <v>71806.901249999981</v>
          </cell>
          <cell r="AJ801">
            <v>82477.318749999991</v>
          </cell>
        </row>
        <row r="802">
          <cell r="Q802">
            <v>211343.67</v>
          </cell>
          <cell r="R802">
            <v>210455.67999999999</v>
          </cell>
          <cell r="S802">
            <v>209567.69</v>
          </cell>
          <cell r="T802">
            <v>208679.7</v>
          </cell>
          <cell r="AG802">
            <v>26491.957916666666</v>
          </cell>
          <cell r="AH802">
            <v>44066.930833333339</v>
          </cell>
          <cell r="AI802">
            <v>61567.904583333329</v>
          </cell>
          <cell r="AJ802">
            <v>78994.879166666666</v>
          </cell>
        </row>
        <row r="803">
          <cell r="AG803">
            <v>0</v>
          </cell>
          <cell r="AH803">
            <v>0</v>
          </cell>
          <cell r="AI803">
            <v>0</v>
          </cell>
          <cell r="AJ803">
            <v>0</v>
          </cell>
        </row>
        <row r="804">
          <cell r="Q804">
            <v>16933402.649999999</v>
          </cell>
          <cell r="R804">
            <v>13097949.35</v>
          </cell>
          <cell r="S804">
            <v>8583069.6799999997</v>
          </cell>
          <cell r="T804">
            <v>4214314.88</v>
          </cell>
          <cell r="AG804">
            <v>2423547.3450000002</v>
          </cell>
          <cell r="AH804">
            <v>3342005.2016666667</v>
          </cell>
          <cell r="AI804">
            <v>3933484.6733333333</v>
          </cell>
          <cell r="AJ804">
            <v>4367690.2812499991</v>
          </cell>
        </row>
        <row r="805">
          <cell r="Q805">
            <v>-7524234.4400000004</v>
          </cell>
          <cell r="R805">
            <v>-11000918.65</v>
          </cell>
          <cell r="S805">
            <v>-10455352.130000001</v>
          </cell>
          <cell r="T805">
            <v>-9729307.6699999999</v>
          </cell>
          <cell r="AG805">
            <v>-24274078.705416668</v>
          </cell>
          <cell r="AH805">
            <v>-16632148.704583332</v>
          </cell>
          <cell r="AI805">
            <v>-9079055.2608333323</v>
          </cell>
          <cell r="AJ805">
            <v>-1771294.1674999997</v>
          </cell>
        </row>
        <row r="806">
          <cell r="Q806">
            <v>0</v>
          </cell>
          <cell r="R806">
            <v>0</v>
          </cell>
          <cell r="S806">
            <v>0</v>
          </cell>
          <cell r="T806">
            <v>0</v>
          </cell>
          <cell r="AG806">
            <v>0</v>
          </cell>
          <cell r="AH806">
            <v>0</v>
          </cell>
          <cell r="AI806">
            <v>0</v>
          </cell>
          <cell r="AJ806">
            <v>0</v>
          </cell>
        </row>
        <row r="807">
          <cell r="Q807">
            <v>-16440523.59</v>
          </cell>
          <cell r="R807">
            <v>0</v>
          </cell>
          <cell r="S807">
            <v>0</v>
          </cell>
          <cell r="T807">
            <v>0</v>
          </cell>
          <cell r="AG807">
            <v>-25984664.073333338</v>
          </cell>
          <cell r="AH807">
            <v>-26645863.135000002</v>
          </cell>
          <cell r="AI807">
            <v>-26942375.769999996</v>
          </cell>
          <cell r="AJ807">
            <v>-27931581.42625</v>
          </cell>
        </row>
        <row r="808">
          <cell r="Q808">
            <v>135186.18</v>
          </cell>
          <cell r="R808">
            <v>47941.31</v>
          </cell>
          <cell r="S808">
            <v>11201.81</v>
          </cell>
          <cell r="T808">
            <v>-25020.29</v>
          </cell>
          <cell r="AG808">
            <v>-949375.49624999997</v>
          </cell>
          <cell r="AH808">
            <v>-716499.91333333345</v>
          </cell>
          <cell r="AI808">
            <v>-455400.94208333333</v>
          </cell>
          <cell r="AJ808">
            <v>-163836.63291666665</v>
          </cell>
        </row>
        <row r="809">
          <cell r="Q809">
            <v>119544.02</v>
          </cell>
          <cell r="R809">
            <v>102009.45</v>
          </cell>
          <cell r="S809">
            <v>130721.58</v>
          </cell>
          <cell r="T809">
            <v>145289.25</v>
          </cell>
          <cell r="AG809">
            <v>-29784.801250000008</v>
          </cell>
          <cell r="AH809">
            <v>-5789.701666666665</v>
          </cell>
          <cell r="AI809">
            <v>17428.978333333336</v>
          </cell>
          <cell r="AJ809">
            <v>42067.6325</v>
          </cell>
        </row>
        <row r="810">
          <cell r="R810">
            <v>4449982.3899999997</v>
          </cell>
          <cell r="S810">
            <v>3802815.65</v>
          </cell>
          <cell r="T810">
            <v>3111565.34</v>
          </cell>
          <cell r="AG810">
            <v>0</v>
          </cell>
          <cell r="AH810">
            <v>185415.93291666664</v>
          </cell>
          <cell r="AI810">
            <v>529282.51791666669</v>
          </cell>
          <cell r="AJ810">
            <v>817381.72583333321</v>
          </cell>
        </row>
        <row r="811">
          <cell r="R811">
            <v>-13917373.390000001</v>
          </cell>
          <cell r="S811">
            <v>-11900349.74</v>
          </cell>
          <cell r="T811">
            <v>-9701246.2400000002</v>
          </cell>
          <cell r="AG811">
            <v>0</v>
          </cell>
          <cell r="AH811">
            <v>-579890.55791666673</v>
          </cell>
          <cell r="AI811">
            <v>-1655629.0216666667</v>
          </cell>
          <cell r="AJ811">
            <v>-2555695.5208333335</v>
          </cell>
        </row>
        <row r="812">
          <cell r="Q812">
            <v>0</v>
          </cell>
          <cell r="R812">
            <v>0</v>
          </cell>
          <cell r="S812">
            <v>0</v>
          </cell>
          <cell r="T812">
            <v>0</v>
          </cell>
          <cell r="AG812">
            <v>0</v>
          </cell>
          <cell r="AH812">
            <v>0</v>
          </cell>
          <cell r="AI812">
            <v>0</v>
          </cell>
          <cell r="AJ812">
            <v>0</v>
          </cell>
        </row>
        <row r="813">
          <cell r="Q813">
            <v>5176339752.470005</v>
          </cell>
          <cell r="R813">
            <v>5103066150.0200052</v>
          </cell>
          <cell r="S813">
            <v>5248037725.6400003</v>
          </cell>
          <cell r="T813">
            <v>5202564468.2200031</v>
          </cell>
          <cell r="AG813">
            <v>5231517078.7645855</v>
          </cell>
          <cell r="AH813">
            <v>5236581341.7174969</v>
          </cell>
          <cell r="AI813">
            <v>5237726315.5391684</v>
          </cell>
          <cell r="AJ813">
            <v>5235690841.9208317</v>
          </cell>
        </row>
        <row r="815">
          <cell r="Q815">
            <v>-77201680.299999997</v>
          </cell>
          <cell r="R815">
            <v>-80982448.989999995</v>
          </cell>
          <cell r="S815">
            <v>-103711150.29000001</v>
          </cell>
          <cell r="T815">
            <v>-123845658.05</v>
          </cell>
          <cell r="AG815">
            <v>-63598251.922916673</v>
          </cell>
          <cell r="AH815">
            <v>-64862614.49083332</v>
          </cell>
          <cell r="AI815">
            <v>-66192832.274999999</v>
          </cell>
          <cell r="AJ815">
            <v>-67627889.390000001</v>
          </cell>
        </row>
        <row r="816">
          <cell r="AG816">
            <v>0</v>
          </cell>
          <cell r="AH816">
            <v>0</v>
          </cell>
          <cell r="AI816">
            <v>0</v>
          </cell>
          <cell r="AJ816">
            <v>0</v>
          </cell>
        </row>
        <row r="817">
          <cell r="Q817">
            <v>0</v>
          </cell>
          <cell r="R817">
            <v>0</v>
          </cell>
          <cell r="S817">
            <v>0</v>
          </cell>
          <cell r="T817">
            <v>0</v>
          </cell>
          <cell r="AG817">
            <v>0</v>
          </cell>
          <cell r="AH817">
            <v>0</v>
          </cell>
          <cell r="AI817">
            <v>0</v>
          </cell>
          <cell r="AJ817">
            <v>0</v>
          </cell>
        </row>
        <row r="818">
          <cell r="Q818">
            <v>48572715</v>
          </cell>
          <cell r="R818">
            <v>48807715</v>
          </cell>
          <cell r="S818">
            <v>49283715</v>
          </cell>
          <cell r="T818">
            <v>50532715</v>
          </cell>
          <cell r="AG818">
            <v>46778090</v>
          </cell>
          <cell r="AH818">
            <v>47132131.666666664</v>
          </cell>
          <cell r="AI818">
            <v>47487381.666666664</v>
          </cell>
          <cell r="AJ818">
            <v>47871006.666666664</v>
          </cell>
        </row>
        <row r="819">
          <cell r="AG819">
            <v>0</v>
          </cell>
          <cell r="AH819">
            <v>0</v>
          </cell>
          <cell r="AI819">
            <v>0</v>
          </cell>
          <cell r="AJ819">
            <v>0</v>
          </cell>
        </row>
        <row r="820">
          <cell r="Q820">
            <v>0</v>
          </cell>
          <cell r="R820">
            <v>0</v>
          </cell>
          <cell r="S820">
            <v>0</v>
          </cell>
          <cell r="T820">
            <v>0</v>
          </cell>
          <cell r="AG820">
            <v>0</v>
          </cell>
          <cell r="AH820">
            <v>0</v>
          </cell>
          <cell r="AI820">
            <v>0</v>
          </cell>
          <cell r="AJ820">
            <v>0</v>
          </cell>
        </row>
        <row r="821">
          <cell r="Q821">
            <v>-1024751.45</v>
          </cell>
          <cell r="R821">
            <v>-1024751.45</v>
          </cell>
          <cell r="S821">
            <v>-1024751.45</v>
          </cell>
          <cell r="T821">
            <v>-1024751.45</v>
          </cell>
          <cell r="AG821">
            <v>-1024751.4499999998</v>
          </cell>
          <cell r="AH821">
            <v>-1024751.4499999998</v>
          </cell>
          <cell r="AI821">
            <v>-1024751.4499999998</v>
          </cell>
          <cell r="AJ821">
            <v>-1024751.4499999998</v>
          </cell>
        </row>
        <row r="822">
          <cell r="Q822">
            <v>-459000</v>
          </cell>
          <cell r="R822">
            <v>-510000</v>
          </cell>
          <cell r="S822">
            <v>-561000</v>
          </cell>
          <cell r="T822">
            <v>-612000</v>
          </cell>
          <cell r="AG822">
            <v>-159375</v>
          </cell>
          <cell r="AH822">
            <v>-199750</v>
          </cell>
          <cell r="AI822">
            <v>-244375</v>
          </cell>
          <cell r="AJ822">
            <v>-293250</v>
          </cell>
        </row>
        <row r="823">
          <cell r="Q823">
            <v>33917.58</v>
          </cell>
          <cell r="R823">
            <v>32917.58</v>
          </cell>
          <cell r="S823">
            <v>31917.58</v>
          </cell>
          <cell r="T823">
            <v>29917.58</v>
          </cell>
          <cell r="AG823">
            <v>40584.246666666681</v>
          </cell>
          <cell r="AH823">
            <v>39459.246666666681</v>
          </cell>
          <cell r="AI823">
            <v>38417.580000000009</v>
          </cell>
          <cell r="AJ823">
            <v>37334.246666666681</v>
          </cell>
        </row>
        <row r="824">
          <cell r="Q824">
            <v>91427</v>
          </cell>
          <cell r="R824">
            <v>88427</v>
          </cell>
          <cell r="S824">
            <v>85427</v>
          </cell>
          <cell r="T824">
            <v>83427</v>
          </cell>
          <cell r="AG824">
            <v>109010.33333333333</v>
          </cell>
          <cell r="AH824">
            <v>106177</v>
          </cell>
          <cell r="AI824">
            <v>103343.66666666667</v>
          </cell>
          <cell r="AJ824">
            <v>100468.66666666667</v>
          </cell>
        </row>
        <row r="825">
          <cell r="Q825">
            <v>39518432</v>
          </cell>
          <cell r="R825">
            <v>39874432</v>
          </cell>
          <cell r="S825">
            <v>40168432</v>
          </cell>
          <cell r="T825">
            <v>39337432</v>
          </cell>
          <cell r="AG825">
            <v>38608265.333333336</v>
          </cell>
          <cell r="AH825">
            <v>38672390.333333336</v>
          </cell>
          <cell r="AI825">
            <v>38713723.666666664</v>
          </cell>
          <cell r="AJ825">
            <v>38791140.333333336</v>
          </cell>
        </row>
        <row r="826">
          <cell r="Q826">
            <v>0</v>
          </cell>
          <cell r="R826">
            <v>0</v>
          </cell>
          <cell r="S826">
            <v>0</v>
          </cell>
          <cell r="T826">
            <v>0</v>
          </cell>
          <cell r="AG826">
            <v>0</v>
          </cell>
          <cell r="AH826">
            <v>0</v>
          </cell>
          <cell r="AI826">
            <v>0</v>
          </cell>
          <cell r="AJ826">
            <v>0</v>
          </cell>
        </row>
        <row r="827">
          <cell r="Q827">
            <v>-29322000</v>
          </cell>
          <cell r="R827">
            <v>-29580000</v>
          </cell>
          <cell r="S827">
            <v>-29838000</v>
          </cell>
          <cell r="T827">
            <v>-29452000</v>
          </cell>
          <cell r="AG827">
            <v>-23140166.666666668</v>
          </cell>
          <cell r="AH827">
            <v>-23938125</v>
          </cell>
          <cell r="AI827">
            <v>-24728000</v>
          </cell>
          <cell r="AJ827">
            <v>-25482958.333333332</v>
          </cell>
        </row>
        <row r="828">
          <cell r="Q828">
            <v>2889000</v>
          </cell>
          <cell r="R828">
            <v>2889000</v>
          </cell>
          <cell r="S828">
            <v>2889000</v>
          </cell>
          <cell r="T828">
            <v>2457000</v>
          </cell>
          <cell r="AG828">
            <v>2464458.3333333335</v>
          </cell>
          <cell r="AH828">
            <v>2497250</v>
          </cell>
          <cell r="AI828">
            <v>2530750</v>
          </cell>
          <cell r="AJ828">
            <v>2544791.6666666665</v>
          </cell>
        </row>
        <row r="829">
          <cell r="Q829">
            <v>1998018</v>
          </cell>
          <cell r="R829">
            <v>1864018</v>
          </cell>
          <cell r="S829">
            <v>1749018</v>
          </cell>
          <cell r="T829">
            <v>2089018</v>
          </cell>
          <cell r="AG829">
            <v>2778226.3333333335</v>
          </cell>
          <cell r="AH829">
            <v>2657934.6666666665</v>
          </cell>
          <cell r="AI829">
            <v>2532643</v>
          </cell>
          <cell r="AJ829">
            <v>2421018</v>
          </cell>
        </row>
        <row r="830">
          <cell r="Q830">
            <v>2718000</v>
          </cell>
          <cell r="R830">
            <v>2718000</v>
          </cell>
          <cell r="S830">
            <v>2718000</v>
          </cell>
          <cell r="T830">
            <v>2224000</v>
          </cell>
          <cell r="AG830">
            <v>2151750</v>
          </cell>
          <cell r="AH830">
            <v>2378250</v>
          </cell>
          <cell r="AI830">
            <v>2604750</v>
          </cell>
          <cell r="AJ830">
            <v>2697416.6666666665</v>
          </cell>
        </row>
        <row r="831">
          <cell r="Q831">
            <v>205589</v>
          </cell>
          <cell r="R831">
            <v>205589</v>
          </cell>
          <cell r="S831">
            <v>205589</v>
          </cell>
          <cell r="T831">
            <v>699108</v>
          </cell>
          <cell r="AG831">
            <v>712499.41666666663</v>
          </cell>
          <cell r="AH831">
            <v>633047.75</v>
          </cell>
          <cell r="AI831">
            <v>553596.08333333337</v>
          </cell>
          <cell r="AJ831">
            <v>519876.25</v>
          </cell>
        </row>
        <row r="832">
          <cell r="Q832">
            <v>4822933</v>
          </cell>
          <cell r="R832">
            <v>4822933</v>
          </cell>
          <cell r="S832">
            <v>4822933</v>
          </cell>
          <cell r="T832">
            <v>4618558</v>
          </cell>
          <cell r="AG832">
            <v>3574838.4166666665</v>
          </cell>
          <cell r="AH832">
            <v>3756276.25</v>
          </cell>
          <cell r="AI832">
            <v>3937714.0833333335</v>
          </cell>
          <cell r="AJ832">
            <v>4072167.375</v>
          </cell>
        </row>
        <row r="833">
          <cell r="Q833">
            <v>10483</v>
          </cell>
          <cell r="R833">
            <v>10483</v>
          </cell>
          <cell r="S833">
            <v>10483</v>
          </cell>
          <cell r="T833">
            <v>2537</v>
          </cell>
          <cell r="AG833">
            <v>84153.75</v>
          </cell>
          <cell r="AH833">
            <v>53274.25</v>
          </cell>
          <cell r="AI833">
            <v>22394.75</v>
          </cell>
          <cell r="AJ833">
            <v>6878.708333333333</v>
          </cell>
        </row>
        <row r="834">
          <cell r="Q834">
            <v>49000</v>
          </cell>
          <cell r="R834">
            <v>49000</v>
          </cell>
          <cell r="S834">
            <v>49000</v>
          </cell>
          <cell r="T834">
            <v>49000</v>
          </cell>
          <cell r="AG834">
            <v>49000</v>
          </cell>
          <cell r="AH834">
            <v>49000</v>
          </cell>
          <cell r="AI834">
            <v>49000</v>
          </cell>
          <cell r="AJ834">
            <v>49000</v>
          </cell>
        </row>
        <row r="835">
          <cell r="Q835">
            <v>-236000</v>
          </cell>
          <cell r="R835">
            <v>-236000</v>
          </cell>
          <cell r="S835">
            <v>-236000</v>
          </cell>
          <cell r="T835">
            <v>530000</v>
          </cell>
          <cell r="AG835">
            <v>-220833.33333333334</v>
          </cell>
          <cell r="AH835">
            <v>-235000</v>
          </cell>
          <cell r="AI835">
            <v>-249166.66666666666</v>
          </cell>
          <cell r="AJ835">
            <v>-222500</v>
          </cell>
        </row>
        <row r="836">
          <cell r="Q836">
            <v>0</v>
          </cell>
          <cell r="R836">
            <v>0</v>
          </cell>
          <cell r="S836">
            <v>0</v>
          </cell>
          <cell r="T836">
            <v>0</v>
          </cell>
          <cell r="AG836">
            <v>0</v>
          </cell>
          <cell r="AH836">
            <v>0</v>
          </cell>
          <cell r="AI836">
            <v>0</v>
          </cell>
          <cell r="AJ836">
            <v>0</v>
          </cell>
        </row>
        <row r="837">
          <cell r="Q837">
            <v>2070000</v>
          </cell>
          <cell r="R837">
            <v>2070000</v>
          </cell>
          <cell r="S837">
            <v>2070000</v>
          </cell>
          <cell r="T837">
            <v>2167000</v>
          </cell>
          <cell r="AG837">
            <v>2116416.6666666665</v>
          </cell>
          <cell r="AH837">
            <v>2112250</v>
          </cell>
          <cell r="AI837">
            <v>2108083.3333333335</v>
          </cell>
          <cell r="AJ837">
            <v>2107500</v>
          </cell>
        </row>
        <row r="838">
          <cell r="Q838">
            <v>365575</v>
          </cell>
          <cell r="R838">
            <v>365575</v>
          </cell>
          <cell r="S838">
            <v>365575</v>
          </cell>
          <cell r="T838">
            <v>365575</v>
          </cell>
          <cell r="AG838">
            <v>340907.29166666669</v>
          </cell>
          <cell r="AH838">
            <v>343809.375</v>
          </cell>
          <cell r="AI838">
            <v>346711.45833333331</v>
          </cell>
          <cell r="AJ838">
            <v>349613.54166666669</v>
          </cell>
        </row>
        <row r="839">
          <cell r="Q839">
            <v>455000</v>
          </cell>
          <cell r="R839">
            <v>455000</v>
          </cell>
          <cell r="S839">
            <v>455000</v>
          </cell>
          <cell r="T839">
            <v>455000</v>
          </cell>
          <cell r="AG839">
            <v>455000</v>
          </cell>
          <cell r="AH839">
            <v>455000</v>
          </cell>
          <cell r="AI839">
            <v>455000</v>
          </cell>
          <cell r="AJ839">
            <v>455000</v>
          </cell>
        </row>
        <row r="840">
          <cell r="Q840">
            <v>960000</v>
          </cell>
          <cell r="R840">
            <v>960000</v>
          </cell>
          <cell r="S840">
            <v>960000</v>
          </cell>
          <cell r="T840">
            <v>926000</v>
          </cell>
          <cell r="AG840">
            <v>1027500</v>
          </cell>
          <cell r="AH840">
            <v>1019000</v>
          </cell>
          <cell r="AI840">
            <v>1010500</v>
          </cell>
          <cell r="AJ840">
            <v>1000958.3333333334</v>
          </cell>
        </row>
        <row r="841">
          <cell r="Q841">
            <v>1259000</v>
          </cell>
          <cell r="R841">
            <v>1259000</v>
          </cell>
          <cell r="S841">
            <v>1259000</v>
          </cell>
          <cell r="T841">
            <v>1259000</v>
          </cell>
          <cell r="AG841">
            <v>1259000</v>
          </cell>
          <cell r="AH841">
            <v>1259000</v>
          </cell>
          <cell r="AI841">
            <v>1259000</v>
          </cell>
          <cell r="AJ841">
            <v>1259000</v>
          </cell>
        </row>
        <row r="842">
          <cell r="Q842">
            <v>0</v>
          </cell>
          <cell r="R842">
            <v>0</v>
          </cell>
          <cell r="S842">
            <v>0</v>
          </cell>
          <cell r="T842">
            <v>0</v>
          </cell>
          <cell r="AG842">
            <v>0</v>
          </cell>
          <cell r="AH842">
            <v>0</v>
          </cell>
          <cell r="AI842">
            <v>0</v>
          </cell>
          <cell r="AJ842">
            <v>0</v>
          </cell>
        </row>
        <row r="843">
          <cell r="Q843">
            <v>6917206</v>
          </cell>
          <cell r="R843">
            <v>6917206</v>
          </cell>
          <cell r="S843">
            <v>6917206</v>
          </cell>
          <cell r="T843">
            <v>7044734.3300000001</v>
          </cell>
          <cell r="AG843">
            <v>5937363.916666667</v>
          </cell>
          <cell r="AH843">
            <v>6166547.75</v>
          </cell>
          <cell r="AI843">
            <v>6395731.583333333</v>
          </cell>
          <cell r="AJ843">
            <v>6564036.7637500009</v>
          </cell>
        </row>
        <row r="844">
          <cell r="Q844">
            <v>0</v>
          </cell>
          <cell r="R844">
            <v>0</v>
          </cell>
          <cell r="S844">
            <v>0</v>
          </cell>
          <cell r="T844">
            <v>0</v>
          </cell>
          <cell r="AG844">
            <v>0</v>
          </cell>
          <cell r="AH844">
            <v>0</v>
          </cell>
          <cell r="AI844">
            <v>0</v>
          </cell>
          <cell r="AJ844">
            <v>0</v>
          </cell>
        </row>
        <row r="845">
          <cell r="AG845">
            <v>0</v>
          </cell>
          <cell r="AH845">
            <v>0</v>
          </cell>
          <cell r="AI845">
            <v>0</v>
          </cell>
          <cell r="AJ845">
            <v>0</v>
          </cell>
        </row>
        <row r="846">
          <cell r="Q846">
            <v>2854228</v>
          </cell>
          <cell r="R846">
            <v>2854228</v>
          </cell>
          <cell r="S846">
            <v>2854228</v>
          </cell>
          <cell r="T846">
            <v>3020901</v>
          </cell>
          <cell r="AG846">
            <v>2331884.375</v>
          </cell>
          <cell r="AH846">
            <v>2372903.625</v>
          </cell>
          <cell r="AI846">
            <v>2413922.875</v>
          </cell>
          <cell r="AJ846">
            <v>2464275</v>
          </cell>
        </row>
        <row r="847">
          <cell r="Q847">
            <v>2458000</v>
          </cell>
          <cell r="R847">
            <v>2458000</v>
          </cell>
          <cell r="S847">
            <v>2458000</v>
          </cell>
          <cell r="T847">
            <v>2458000</v>
          </cell>
          <cell r="AG847">
            <v>2458000</v>
          </cell>
          <cell r="AH847">
            <v>2458000</v>
          </cell>
          <cell r="AI847">
            <v>2458000</v>
          </cell>
          <cell r="AJ847">
            <v>2458000</v>
          </cell>
        </row>
        <row r="848">
          <cell r="Q848">
            <v>1553352</v>
          </cell>
          <cell r="R848">
            <v>1553352</v>
          </cell>
          <cell r="S848">
            <v>1553352</v>
          </cell>
          <cell r="T848">
            <v>1553352</v>
          </cell>
          <cell r="AG848">
            <v>1362685.3333333333</v>
          </cell>
          <cell r="AH848">
            <v>1510352</v>
          </cell>
          <cell r="AI848">
            <v>1658018.6666666667</v>
          </cell>
          <cell r="AJ848">
            <v>1721935.3333333333</v>
          </cell>
        </row>
        <row r="849">
          <cell r="R849">
            <v>0</v>
          </cell>
          <cell r="S849">
            <v>0</v>
          </cell>
          <cell r="T849">
            <v>340757</v>
          </cell>
          <cell r="AG849">
            <v>0</v>
          </cell>
          <cell r="AH849">
            <v>0</v>
          </cell>
          <cell r="AI849">
            <v>0</v>
          </cell>
          <cell r="AJ849">
            <v>14198.208333333334</v>
          </cell>
        </row>
        <row r="850">
          <cell r="R850">
            <v>0</v>
          </cell>
          <cell r="S850">
            <v>0</v>
          </cell>
          <cell r="T850">
            <v>16000</v>
          </cell>
          <cell r="AG850">
            <v>0</v>
          </cell>
          <cell r="AH850">
            <v>0</v>
          </cell>
          <cell r="AI850">
            <v>0</v>
          </cell>
          <cell r="AJ850">
            <v>666.66666666666663</v>
          </cell>
        </row>
        <row r="851">
          <cell r="Q851">
            <v>863861</v>
          </cell>
          <cell r="R851">
            <v>863861</v>
          </cell>
          <cell r="S851">
            <v>863861</v>
          </cell>
          <cell r="T851">
            <v>863861</v>
          </cell>
          <cell r="AG851">
            <v>1768056.625</v>
          </cell>
          <cell r="AH851">
            <v>1406378.375</v>
          </cell>
          <cell r="AI851">
            <v>1044700.125</v>
          </cell>
          <cell r="AJ851">
            <v>863861</v>
          </cell>
        </row>
        <row r="852">
          <cell r="Q852">
            <v>0</v>
          </cell>
          <cell r="R852">
            <v>0</v>
          </cell>
          <cell r="S852">
            <v>0</v>
          </cell>
          <cell r="T852">
            <v>0</v>
          </cell>
          <cell r="AG852">
            <v>0</v>
          </cell>
          <cell r="AH852">
            <v>0</v>
          </cell>
          <cell r="AI852">
            <v>0</v>
          </cell>
          <cell r="AJ852">
            <v>0</v>
          </cell>
        </row>
        <row r="853">
          <cell r="Q853">
            <v>21000</v>
          </cell>
          <cell r="R853">
            <v>21000</v>
          </cell>
          <cell r="S853">
            <v>21000</v>
          </cell>
          <cell r="T853">
            <v>14000</v>
          </cell>
          <cell r="AG853">
            <v>19583.333333333332</v>
          </cell>
          <cell r="AH853">
            <v>20250</v>
          </cell>
          <cell r="AI853">
            <v>20916.666666666668</v>
          </cell>
          <cell r="AJ853">
            <v>21041.666666666668</v>
          </cell>
        </row>
        <row r="854">
          <cell r="Q854">
            <v>0</v>
          </cell>
          <cell r="R854">
            <v>0</v>
          </cell>
          <cell r="S854">
            <v>0</v>
          </cell>
          <cell r="T854">
            <v>0</v>
          </cell>
          <cell r="AG854">
            <v>0</v>
          </cell>
          <cell r="AH854">
            <v>0</v>
          </cell>
          <cell r="AI854">
            <v>0</v>
          </cell>
          <cell r="AJ854">
            <v>0</v>
          </cell>
        </row>
        <row r="855">
          <cell r="Q855">
            <v>159437</v>
          </cell>
          <cell r="R855">
            <v>159437</v>
          </cell>
          <cell r="S855">
            <v>159437</v>
          </cell>
          <cell r="T855">
            <v>159437</v>
          </cell>
          <cell r="AG855">
            <v>159437</v>
          </cell>
          <cell r="AH855">
            <v>159437</v>
          </cell>
          <cell r="AI855">
            <v>159437</v>
          </cell>
          <cell r="AJ855">
            <v>159437</v>
          </cell>
        </row>
        <row r="856">
          <cell r="Q856">
            <v>1080000</v>
          </cell>
          <cell r="R856">
            <v>1080000</v>
          </cell>
          <cell r="S856">
            <v>1080000</v>
          </cell>
          <cell r="T856">
            <v>156000</v>
          </cell>
          <cell r="AG856">
            <v>854750</v>
          </cell>
          <cell r="AH856">
            <v>900333.33333333337</v>
          </cell>
          <cell r="AI856">
            <v>944458.33333333337</v>
          </cell>
          <cell r="AJ856">
            <v>937791.66666666663</v>
          </cell>
        </row>
        <row r="857">
          <cell r="Q857">
            <v>-7000</v>
          </cell>
          <cell r="R857">
            <v>-7000</v>
          </cell>
          <cell r="S857">
            <v>-7000</v>
          </cell>
          <cell r="T857">
            <v>-7000</v>
          </cell>
          <cell r="AG857">
            <v>-7000</v>
          </cell>
          <cell r="AH857">
            <v>-7000</v>
          </cell>
          <cell r="AI857">
            <v>-7000</v>
          </cell>
          <cell r="AJ857">
            <v>-7000</v>
          </cell>
        </row>
        <row r="858">
          <cell r="Q858">
            <v>0</v>
          </cell>
          <cell r="R858">
            <v>0</v>
          </cell>
          <cell r="S858">
            <v>0</v>
          </cell>
          <cell r="T858">
            <v>0</v>
          </cell>
          <cell r="AG858">
            <v>0</v>
          </cell>
          <cell r="AH858">
            <v>0</v>
          </cell>
          <cell r="AI858">
            <v>0</v>
          </cell>
          <cell r="AJ858">
            <v>0</v>
          </cell>
        </row>
        <row r="859">
          <cell r="Q859">
            <v>12777000</v>
          </cell>
          <cell r="R859">
            <v>12777000</v>
          </cell>
          <cell r="S859">
            <v>12777000</v>
          </cell>
          <cell r="T859">
            <v>12777000</v>
          </cell>
          <cell r="AG859">
            <v>12777000</v>
          </cell>
          <cell r="AH859">
            <v>12777000</v>
          </cell>
          <cell r="AI859">
            <v>12777000</v>
          </cell>
          <cell r="AJ859">
            <v>12777000</v>
          </cell>
        </row>
        <row r="860">
          <cell r="Q860">
            <v>1044000</v>
          </cell>
          <cell r="R860">
            <v>1044000</v>
          </cell>
          <cell r="S860">
            <v>1044000</v>
          </cell>
          <cell r="T860">
            <v>1044000</v>
          </cell>
          <cell r="AG860">
            <v>1044000</v>
          </cell>
          <cell r="AH860">
            <v>1044000</v>
          </cell>
          <cell r="AI860">
            <v>1044000</v>
          </cell>
          <cell r="AJ860">
            <v>1044000</v>
          </cell>
        </row>
        <row r="861">
          <cell r="Q861">
            <v>5292000</v>
          </cell>
          <cell r="R861">
            <v>5292000</v>
          </cell>
          <cell r="S861">
            <v>5292000</v>
          </cell>
          <cell r="T861">
            <v>5292000</v>
          </cell>
          <cell r="AG861">
            <v>5298375</v>
          </cell>
          <cell r="AH861">
            <v>5287750</v>
          </cell>
          <cell r="AI861">
            <v>5281375</v>
          </cell>
          <cell r="AJ861">
            <v>5279250</v>
          </cell>
        </row>
        <row r="862">
          <cell r="Q862">
            <v>1074914</v>
          </cell>
          <cell r="R862">
            <v>1074914</v>
          </cell>
          <cell r="S862">
            <v>1074914</v>
          </cell>
          <cell r="T862">
            <v>863211</v>
          </cell>
          <cell r="AG862">
            <v>3404125.4583333335</v>
          </cell>
          <cell r="AH862">
            <v>2472440.875</v>
          </cell>
          <cell r="AI862">
            <v>1540756.2916666667</v>
          </cell>
          <cell r="AJ862">
            <v>1066093.0416666667</v>
          </cell>
        </row>
        <row r="863">
          <cell r="Q863">
            <v>138097</v>
          </cell>
          <cell r="R863">
            <v>138097</v>
          </cell>
          <cell r="S863">
            <v>138097</v>
          </cell>
          <cell r="T863">
            <v>30097</v>
          </cell>
          <cell r="AG863">
            <v>59302.541666666664</v>
          </cell>
          <cell r="AH863">
            <v>70810.625</v>
          </cell>
          <cell r="AI863">
            <v>82318.708333333328</v>
          </cell>
          <cell r="AJ863">
            <v>89326.791666666672</v>
          </cell>
        </row>
        <row r="864">
          <cell r="AG864">
            <v>0</v>
          </cell>
          <cell r="AH864">
            <v>0</v>
          </cell>
          <cell r="AI864">
            <v>0</v>
          </cell>
          <cell r="AJ864">
            <v>0</v>
          </cell>
        </row>
        <row r="865">
          <cell r="Q865">
            <v>448000</v>
          </cell>
          <cell r="R865">
            <v>448000</v>
          </cell>
          <cell r="S865">
            <v>448000</v>
          </cell>
          <cell r="T865">
            <v>448000</v>
          </cell>
          <cell r="AG865">
            <v>726875</v>
          </cell>
          <cell r="AH865">
            <v>702625</v>
          </cell>
          <cell r="AI865">
            <v>678375</v>
          </cell>
          <cell r="AJ865">
            <v>654125</v>
          </cell>
        </row>
        <row r="866">
          <cell r="Q866">
            <v>550000</v>
          </cell>
          <cell r="R866">
            <v>550000</v>
          </cell>
          <cell r="S866">
            <v>550000</v>
          </cell>
          <cell r="T866">
            <v>560000</v>
          </cell>
          <cell r="AG866">
            <v>22916.666666666668</v>
          </cell>
          <cell r="AH866">
            <v>68750</v>
          </cell>
          <cell r="AI866">
            <v>114583.33333333333</v>
          </cell>
          <cell r="AJ866">
            <v>160833.33333333334</v>
          </cell>
        </row>
        <row r="867">
          <cell r="Q867">
            <v>700000</v>
          </cell>
          <cell r="R867">
            <v>700000</v>
          </cell>
          <cell r="S867">
            <v>700000</v>
          </cell>
          <cell r="T867">
            <v>0</v>
          </cell>
          <cell r="AG867">
            <v>29166.666666666668</v>
          </cell>
          <cell r="AH867">
            <v>87500</v>
          </cell>
          <cell r="AI867">
            <v>145833.33333333334</v>
          </cell>
          <cell r="AJ867">
            <v>175000</v>
          </cell>
        </row>
        <row r="868">
          <cell r="AG868">
            <v>0</v>
          </cell>
          <cell r="AH868">
            <v>0</v>
          </cell>
          <cell r="AI868">
            <v>0</v>
          </cell>
          <cell r="AJ868">
            <v>0</v>
          </cell>
        </row>
        <row r="869">
          <cell r="AG869">
            <v>0</v>
          </cell>
          <cell r="AH869">
            <v>0</v>
          </cell>
          <cell r="AI869">
            <v>0</v>
          </cell>
          <cell r="AJ869">
            <v>0</v>
          </cell>
        </row>
        <row r="870">
          <cell r="AG870">
            <v>0</v>
          </cell>
          <cell r="AH870">
            <v>0</v>
          </cell>
          <cell r="AI870">
            <v>0</v>
          </cell>
          <cell r="AJ870">
            <v>0</v>
          </cell>
        </row>
        <row r="871">
          <cell r="AG871">
            <v>0</v>
          </cell>
          <cell r="AH871">
            <v>0</v>
          </cell>
          <cell r="AI871">
            <v>0</v>
          </cell>
          <cell r="AJ871">
            <v>0</v>
          </cell>
        </row>
        <row r="872">
          <cell r="AG872">
            <v>0</v>
          </cell>
          <cell r="AH872">
            <v>0</v>
          </cell>
          <cell r="AI872">
            <v>0</v>
          </cell>
          <cell r="AJ872">
            <v>0</v>
          </cell>
        </row>
        <row r="873">
          <cell r="AG873">
            <v>0</v>
          </cell>
          <cell r="AH873">
            <v>0</v>
          </cell>
          <cell r="AI873">
            <v>0</v>
          </cell>
          <cell r="AJ873">
            <v>0</v>
          </cell>
        </row>
        <row r="874">
          <cell r="AG874">
            <v>0</v>
          </cell>
          <cell r="AH874">
            <v>0</v>
          </cell>
          <cell r="AI874">
            <v>0</v>
          </cell>
          <cell r="AJ874">
            <v>0</v>
          </cell>
        </row>
        <row r="875">
          <cell r="AG875">
            <v>0</v>
          </cell>
          <cell r="AH875">
            <v>0</v>
          </cell>
          <cell r="AI875">
            <v>0</v>
          </cell>
          <cell r="AJ875">
            <v>0</v>
          </cell>
        </row>
        <row r="876">
          <cell r="AG876">
            <v>0</v>
          </cell>
          <cell r="AH876">
            <v>0</v>
          </cell>
          <cell r="AI876">
            <v>0</v>
          </cell>
          <cell r="AJ876">
            <v>0</v>
          </cell>
        </row>
        <row r="877">
          <cell r="AG877">
            <v>0</v>
          </cell>
          <cell r="AH877">
            <v>0</v>
          </cell>
          <cell r="AI877">
            <v>0</v>
          </cell>
          <cell r="AJ877">
            <v>0</v>
          </cell>
        </row>
        <row r="878">
          <cell r="AG878">
            <v>0</v>
          </cell>
          <cell r="AH878">
            <v>0</v>
          </cell>
          <cell r="AI878">
            <v>0</v>
          </cell>
          <cell r="AJ878">
            <v>0</v>
          </cell>
        </row>
        <row r="879">
          <cell r="AG879">
            <v>0</v>
          </cell>
          <cell r="AH879">
            <v>0</v>
          </cell>
          <cell r="AI879">
            <v>0</v>
          </cell>
          <cell r="AJ879">
            <v>0</v>
          </cell>
        </row>
        <row r="880">
          <cell r="AG880">
            <v>0</v>
          </cell>
          <cell r="AH880">
            <v>0</v>
          </cell>
          <cell r="AI880">
            <v>0</v>
          </cell>
          <cell r="AJ880">
            <v>0</v>
          </cell>
        </row>
        <row r="881">
          <cell r="AG881">
            <v>0</v>
          </cell>
          <cell r="AH881">
            <v>0</v>
          </cell>
          <cell r="AI881">
            <v>0</v>
          </cell>
          <cell r="AJ881">
            <v>0</v>
          </cell>
        </row>
        <row r="882">
          <cell r="Q882">
            <v>-859037900</v>
          </cell>
          <cell r="R882">
            <v>-859037900</v>
          </cell>
          <cell r="S882">
            <v>-859037900</v>
          </cell>
          <cell r="T882">
            <v>-859037900</v>
          </cell>
          <cell r="AG882">
            <v>-859037900</v>
          </cell>
          <cell r="AH882">
            <v>-859037900</v>
          </cell>
          <cell r="AI882">
            <v>-859037900</v>
          </cell>
          <cell r="AJ882">
            <v>-859037900</v>
          </cell>
        </row>
        <row r="883">
          <cell r="Q883">
            <v>-60000000</v>
          </cell>
          <cell r="R883">
            <v>0</v>
          </cell>
          <cell r="S883">
            <v>0</v>
          </cell>
          <cell r="T883">
            <v>0</v>
          </cell>
          <cell r="AG883">
            <v>-60000000</v>
          </cell>
          <cell r="AH883">
            <v>-57500000</v>
          </cell>
          <cell r="AI883">
            <v>-52500000</v>
          </cell>
          <cell r="AJ883">
            <v>-47500000</v>
          </cell>
        </row>
        <row r="884">
          <cell r="Q884">
            <v>0</v>
          </cell>
          <cell r="R884">
            <v>0</v>
          </cell>
          <cell r="S884">
            <v>0</v>
          </cell>
          <cell r="T884">
            <v>0</v>
          </cell>
          <cell r="AG884">
            <v>0</v>
          </cell>
          <cell r="AH884">
            <v>0</v>
          </cell>
          <cell r="AI884">
            <v>0</v>
          </cell>
          <cell r="AJ884">
            <v>0</v>
          </cell>
        </row>
        <row r="885">
          <cell r="Q885">
            <v>-431100</v>
          </cell>
          <cell r="R885">
            <v>-431100</v>
          </cell>
          <cell r="S885">
            <v>-431100</v>
          </cell>
          <cell r="T885">
            <v>0</v>
          </cell>
          <cell r="AG885">
            <v>-431100</v>
          </cell>
          <cell r="AH885">
            <v>-431100</v>
          </cell>
          <cell r="AI885">
            <v>-431100</v>
          </cell>
          <cell r="AJ885">
            <v>-413137.5</v>
          </cell>
        </row>
        <row r="886">
          <cell r="Q886">
            <v>-1458300</v>
          </cell>
          <cell r="R886">
            <v>-1458300</v>
          </cell>
          <cell r="S886">
            <v>-1458300</v>
          </cell>
          <cell r="T886">
            <v>0</v>
          </cell>
          <cell r="AG886">
            <v>-1470487.5</v>
          </cell>
          <cell r="AH886">
            <v>-1468612.5</v>
          </cell>
          <cell r="AI886">
            <v>-1466737.5</v>
          </cell>
          <cell r="AJ886">
            <v>-1404100</v>
          </cell>
        </row>
        <row r="887">
          <cell r="Q887">
            <v>0</v>
          </cell>
          <cell r="R887">
            <v>0</v>
          </cell>
          <cell r="S887">
            <v>0</v>
          </cell>
          <cell r="T887">
            <v>0</v>
          </cell>
          <cell r="AG887">
            <v>-32343750</v>
          </cell>
          <cell r="AH887">
            <v>-28906250</v>
          </cell>
          <cell r="AI887">
            <v>-25468750</v>
          </cell>
          <cell r="AJ887">
            <v>-22031250</v>
          </cell>
        </row>
        <row r="888">
          <cell r="Q888">
            <v>-80250000</v>
          </cell>
          <cell r="R888">
            <v>-80250000</v>
          </cell>
          <cell r="S888">
            <v>-80250000</v>
          </cell>
          <cell r="T888">
            <v>0</v>
          </cell>
          <cell r="AG888">
            <v>-87656250</v>
          </cell>
          <cell r="AH888">
            <v>-86010416.666666672</v>
          </cell>
          <cell r="AI888">
            <v>-84364583.333333328</v>
          </cell>
          <cell r="AJ888">
            <v>-79375000</v>
          </cell>
        </row>
        <row r="889">
          <cell r="Q889">
            <v>-200000000</v>
          </cell>
          <cell r="R889">
            <v>-200000000</v>
          </cell>
          <cell r="S889">
            <v>-200000000</v>
          </cell>
          <cell r="T889">
            <v>0</v>
          </cell>
          <cell r="AG889">
            <v>-200000000</v>
          </cell>
          <cell r="AH889">
            <v>-200000000</v>
          </cell>
          <cell r="AI889">
            <v>-200000000</v>
          </cell>
          <cell r="AJ889">
            <v>-191666666.66666666</v>
          </cell>
        </row>
        <row r="890">
          <cell r="Q890">
            <v>-122847945.22</v>
          </cell>
          <cell r="R890">
            <v>-122847945.22</v>
          </cell>
          <cell r="S890">
            <v>-122847945.22</v>
          </cell>
          <cell r="T890">
            <v>-122847945.22</v>
          </cell>
          <cell r="AG890">
            <v>-122847945.22000001</v>
          </cell>
          <cell r="AH890">
            <v>-122847945.22000001</v>
          </cell>
          <cell r="AI890">
            <v>-122847945.22000001</v>
          </cell>
          <cell r="AJ890">
            <v>-122847945.22000001</v>
          </cell>
        </row>
        <row r="891">
          <cell r="Q891">
            <v>-338395484.31</v>
          </cell>
          <cell r="R891">
            <v>-338395484.31</v>
          </cell>
          <cell r="S891">
            <v>-338395484.31</v>
          </cell>
          <cell r="T891">
            <v>-338395484.31</v>
          </cell>
          <cell r="AG891">
            <v>-338395484.31</v>
          </cell>
          <cell r="AH891">
            <v>-338395484.31</v>
          </cell>
          <cell r="AI891">
            <v>-338395484.31</v>
          </cell>
          <cell r="AJ891">
            <v>-338395484.31</v>
          </cell>
        </row>
        <row r="892">
          <cell r="Q892">
            <v>-16901820.34</v>
          </cell>
          <cell r="R892">
            <v>-16901820.34</v>
          </cell>
          <cell r="S892">
            <v>-16901820.34</v>
          </cell>
          <cell r="T892">
            <v>-16901820.34</v>
          </cell>
          <cell r="AG892">
            <v>-16901820.34</v>
          </cell>
          <cell r="AH892">
            <v>-16901820.34</v>
          </cell>
          <cell r="AI892">
            <v>-16901820.34</v>
          </cell>
          <cell r="AJ892">
            <v>-16901820.34</v>
          </cell>
        </row>
        <row r="893">
          <cell r="Q893">
            <v>-337.5</v>
          </cell>
          <cell r="R893">
            <v>-337.5</v>
          </cell>
          <cell r="S893">
            <v>-337.5</v>
          </cell>
          <cell r="T893">
            <v>-337.5</v>
          </cell>
          <cell r="AG893">
            <v>-154.6875</v>
          </cell>
          <cell r="AH893">
            <v>-182.8125</v>
          </cell>
          <cell r="AI893">
            <v>-210.9375</v>
          </cell>
          <cell r="AJ893">
            <v>-239.0625</v>
          </cell>
        </row>
        <row r="894">
          <cell r="Q894">
            <v>-32191469.550000001</v>
          </cell>
          <cell r="R894">
            <v>-34883290.670000002</v>
          </cell>
          <cell r="S894">
            <v>-135169757.03</v>
          </cell>
          <cell r="T894">
            <v>-135885329.44</v>
          </cell>
          <cell r="AG894">
            <v>-16050268.320000002</v>
          </cell>
          <cell r="AH894">
            <v>-25999487.185833335</v>
          </cell>
          <cell r="AI894">
            <v>-35437013.589583337</v>
          </cell>
          <cell r="AJ894">
            <v>-44270768.066250004</v>
          </cell>
        </row>
        <row r="895">
          <cell r="Q895">
            <v>0</v>
          </cell>
          <cell r="R895">
            <v>0</v>
          </cell>
          <cell r="S895">
            <v>0</v>
          </cell>
          <cell r="T895">
            <v>0</v>
          </cell>
          <cell r="AG895">
            <v>-256594.16666666666</v>
          </cell>
          <cell r="AH895">
            <v>-153956.5</v>
          </cell>
          <cell r="AI895">
            <v>-51318.833333333336</v>
          </cell>
          <cell r="AJ895">
            <v>0</v>
          </cell>
        </row>
        <row r="896">
          <cell r="Q896">
            <v>0</v>
          </cell>
          <cell r="R896">
            <v>0</v>
          </cell>
          <cell r="S896">
            <v>0</v>
          </cell>
          <cell r="T896">
            <v>0</v>
          </cell>
          <cell r="AG896">
            <v>-4329698.958333333</v>
          </cell>
          <cell r="AH896">
            <v>-2597819.375</v>
          </cell>
          <cell r="AI896">
            <v>-865939.79166666663</v>
          </cell>
          <cell r="AJ896">
            <v>0</v>
          </cell>
        </row>
        <row r="897">
          <cell r="Q897">
            <v>0</v>
          </cell>
          <cell r="R897">
            <v>0</v>
          </cell>
          <cell r="S897">
            <v>0</v>
          </cell>
          <cell r="T897">
            <v>0</v>
          </cell>
          <cell r="AG897">
            <v>5697865.416666667</v>
          </cell>
          <cell r="AH897">
            <v>3418719.25</v>
          </cell>
          <cell r="AI897">
            <v>1139573.0833333333</v>
          </cell>
          <cell r="AJ897">
            <v>0</v>
          </cell>
        </row>
        <row r="898">
          <cell r="Q898">
            <v>0</v>
          </cell>
          <cell r="R898">
            <v>0</v>
          </cell>
          <cell r="S898">
            <v>0</v>
          </cell>
          <cell r="T898">
            <v>0</v>
          </cell>
          <cell r="AG898">
            <v>10479064.791666666</v>
          </cell>
          <cell r="AH898">
            <v>6287438.875</v>
          </cell>
          <cell r="AI898">
            <v>2095812.9583333333</v>
          </cell>
          <cell r="AJ898">
            <v>0</v>
          </cell>
        </row>
        <row r="899">
          <cell r="Q899">
            <v>0</v>
          </cell>
          <cell r="R899">
            <v>0</v>
          </cell>
          <cell r="S899">
            <v>0</v>
          </cell>
          <cell r="T899">
            <v>0</v>
          </cell>
          <cell r="AG899">
            <v>1072536.875</v>
          </cell>
          <cell r="AH899">
            <v>643522.125</v>
          </cell>
          <cell r="AI899">
            <v>214507.375</v>
          </cell>
          <cell r="AJ899">
            <v>0</v>
          </cell>
        </row>
        <row r="900">
          <cell r="Q900">
            <v>0</v>
          </cell>
          <cell r="R900">
            <v>0</v>
          </cell>
          <cell r="S900">
            <v>0</v>
          </cell>
          <cell r="T900">
            <v>0</v>
          </cell>
          <cell r="AG900">
            <v>-13481340.833333334</v>
          </cell>
          <cell r="AH900">
            <v>-8088804.5</v>
          </cell>
          <cell r="AI900">
            <v>-2696268.1666666665</v>
          </cell>
          <cell r="AJ900">
            <v>0</v>
          </cell>
        </row>
        <row r="901">
          <cell r="Q901">
            <v>2148854.7200000002</v>
          </cell>
          <cell r="R901">
            <v>2148854.7200000002</v>
          </cell>
          <cell r="S901">
            <v>2148854.7200000002</v>
          </cell>
          <cell r="T901">
            <v>2148854.7200000002</v>
          </cell>
          <cell r="AG901">
            <v>2148854.7199999997</v>
          </cell>
          <cell r="AH901">
            <v>2148854.7199999997</v>
          </cell>
          <cell r="AI901">
            <v>2148854.7199999997</v>
          </cell>
          <cell r="AJ901">
            <v>2148854.7199999997</v>
          </cell>
        </row>
        <row r="902">
          <cell r="Q902">
            <v>1650848.74</v>
          </cell>
          <cell r="R902">
            <v>1650848.74</v>
          </cell>
          <cell r="S902">
            <v>1650848.74</v>
          </cell>
          <cell r="T902">
            <v>1658853.74</v>
          </cell>
          <cell r="AG902">
            <v>1650848.74</v>
          </cell>
          <cell r="AH902">
            <v>1650848.74</v>
          </cell>
          <cell r="AI902">
            <v>1650848.74</v>
          </cell>
          <cell r="AJ902">
            <v>1651182.2816666665</v>
          </cell>
        </row>
        <row r="903">
          <cell r="Q903">
            <v>4985024.68</v>
          </cell>
          <cell r="R903">
            <v>4985024.68</v>
          </cell>
          <cell r="S903">
            <v>4985024.68</v>
          </cell>
          <cell r="T903">
            <v>4985024.68</v>
          </cell>
          <cell r="AG903">
            <v>4985024.68</v>
          </cell>
          <cell r="AH903">
            <v>4985024.68</v>
          </cell>
          <cell r="AI903">
            <v>4985024.68</v>
          </cell>
          <cell r="AJ903">
            <v>4985024.68</v>
          </cell>
        </row>
        <row r="904">
          <cell r="Q904">
            <v>786587.56</v>
          </cell>
          <cell r="R904">
            <v>786587.56</v>
          </cell>
          <cell r="S904">
            <v>786587.56</v>
          </cell>
          <cell r="T904">
            <v>786587.56</v>
          </cell>
          <cell r="AG904">
            <v>786587.56000000017</v>
          </cell>
          <cell r="AH904">
            <v>786587.56000000017</v>
          </cell>
          <cell r="AI904">
            <v>786587.56000000017</v>
          </cell>
          <cell r="AJ904">
            <v>786587.56000000017</v>
          </cell>
        </row>
        <row r="905">
          <cell r="Q905">
            <v>-5370574</v>
          </cell>
          <cell r="R905">
            <v>-5370574</v>
          </cell>
          <cell r="S905">
            <v>-5370574</v>
          </cell>
          <cell r="T905">
            <v>-5700440</v>
          </cell>
          <cell r="AG905">
            <v>-5312805.458333333</v>
          </cell>
          <cell r="AH905">
            <v>-5335912.875</v>
          </cell>
          <cell r="AI905">
            <v>-5359020.291666667</v>
          </cell>
          <cell r="AJ905">
            <v>-5384318.416666667</v>
          </cell>
        </row>
        <row r="906">
          <cell r="Q906">
            <v>-790188</v>
          </cell>
          <cell r="R906">
            <v>-790188</v>
          </cell>
          <cell r="S906">
            <v>-790188</v>
          </cell>
          <cell r="T906">
            <v>-849343</v>
          </cell>
          <cell r="AG906">
            <v>-780108.83333333337</v>
          </cell>
          <cell r="AH906">
            <v>-784140.5</v>
          </cell>
          <cell r="AI906">
            <v>-788172.16666666663</v>
          </cell>
          <cell r="AJ906">
            <v>-792652.79166666663</v>
          </cell>
        </row>
        <row r="907">
          <cell r="Q907">
            <v>0</v>
          </cell>
          <cell r="R907">
            <v>0</v>
          </cell>
          <cell r="S907">
            <v>0</v>
          </cell>
          <cell r="T907">
            <v>0</v>
          </cell>
          <cell r="AG907">
            <v>0</v>
          </cell>
          <cell r="AH907">
            <v>0</v>
          </cell>
          <cell r="AI907">
            <v>0</v>
          </cell>
          <cell r="AJ907">
            <v>0</v>
          </cell>
        </row>
        <row r="908">
          <cell r="Q908">
            <v>0</v>
          </cell>
          <cell r="R908">
            <v>0</v>
          </cell>
          <cell r="S908">
            <v>0</v>
          </cell>
          <cell r="T908">
            <v>0</v>
          </cell>
          <cell r="AG908">
            <v>0</v>
          </cell>
          <cell r="AH908">
            <v>0</v>
          </cell>
          <cell r="AI908">
            <v>0</v>
          </cell>
          <cell r="AJ908">
            <v>0</v>
          </cell>
        </row>
        <row r="909">
          <cell r="Q909">
            <v>-103974220.56</v>
          </cell>
          <cell r="R909">
            <v>-103974220.56</v>
          </cell>
          <cell r="S909">
            <v>-103974220.56</v>
          </cell>
          <cell r="T909">
            <v>-103585199.56</v>
          </cell>
          <cell r="AG909">
            <v>-108063850.17208336</v>
          </cell>
          <cell r="AH909">
            <v>-108047952.71625</v>
          </cell>
          <cell r="AI909">
            <v>-108032055.26041669</v>
          </cell>
          <cell r="AJ909">
            <v>-108013518.13791667</v>
          </cell>
        </row>
        <row r="910">
          <cell r="Q910">
            <v>77562549.519999996</v>
          </cell>
          <cell r="R910">
            <v>77562549.519999996</v>
          </cell>
          <cell r="S910">
            <v>77562549.519999996</v>
          </cell>
          <cell r="T910">
            <v>77562549.519999996</v>
          </cell>
          <cell r="AG910">
            <v>77562549.519999996</v>
          </cell>
          <cell r="AH910">
            <v>77562549.519999996</v>
          </cell>
          <cell r="AI910">
            <v>77562549.519999996</v>
          </cell>
          <cell r="AJ910">
            <v>77562549.519999996</v>
          </cell>
        </row>
        <row r="911">
          <cell r="Q911">
            <v>1755001.25</v>
          </cell>
          <cell r="R911">
            <v>1755001.25</v>
          </cell>
          <cell r="S911">
            <v>1755001.25</v>
          </cell>
          <cell r="T911">
            <v>1755001.25</v>
          </cell>
          <cell r="AG911">
            <v>1755001.25</v>
          </cell>
          <cell r="AH911">
            <v>1755001.25</v>
          </cell>
          <cell r="AI911">
            <v>1755001.25</v>
          </cell>
          <cell r="AJ911">
            <v>1755001.25</v>
          </cell>
        </row>
        <row r="912">
          <cell r="Q912">
            <v>1471103.62</v>
          </cell>
          <cell r="R912">
            <v>1471103.62</v>
          </cell>
          <cell r="S912">
            <v>1471103.62</v>
          </cell>
          <cell r="T912">
            <v>1471103.62</v>
          </cell>
          <cell r="AG912">
            <v>1471103.6200000003</v>
          </cell>
          <cell r="AH912">
            <v>1471103.6200000003</v>
          </cell>
          <cell r="AI912">
            <v>1471103.6200000003</v>
          </cell>
          <cell r="AJ912">
            <v>1471103.6200000003</v>
          </cell>
        </row>
        <row r="913">
          <cell r="Q913">
            <v>16359946.109999999</v>
          </cell>
          <cell r="R913">
            <v>16359946.109999999</v>
          </cell>
          <cell r="S913">
            <v>16359946.109999999</v>
          </cell>
          <cell r="T913">
            <v>16359946.109999999</v>
          </cell>
          <cell r="AG913">
            <v>16359946.110000005</v>
          </cell>
          <cell r="AH913">
            <v>16359946.110000005</v>
          </cell>
          <cell r="AI913">
            <v>16359946.110000005</v>
          </cell>
          <cell r="AJ913">
            <v>16359946.110000005</v>
          </cell>
        </row>
        <row r="914">
          <cell r="Q914">
            <v>-1676293.6</v>
          </cell>
          <cell r="R914">
            <v>-1676293.6</v>
          </cell>
          <cell r="S914">
            <v>-1676293.6</v>
          </cell>
          <cell r="T914">
            <v>-1676293.6</v>
          </cell>
          <cell r="AG914">
            <v>-1676293.5999999999</v>
          </cell>
          <cell r="AH914">
            <v>-1676293.5999999999</v>
          </cell>
          <cell r="AI914">
            <v>-1676293.5999999999</v>
          </cell>
          <cell r="AJ914">
            <v>-1676293.5999999999</v>
          </cell>
        </row>
        <row r="915">
          <cell r="Q915">
            <v>-79330806.810000002</v>
          </cell>
          <cell r="R915">
            <v>-79330806.810000002</v>
          </cell>
          <cell r="S915">
            <v>-79330806.810000002</v>
          </cell>
          <cell r="T915">
            <v>-79330806.810000002</v>
          </cell>
          <cell r="AG915">
            <v>-75442765.768333316</v>
          </cell>
          <cell r="AH915">
            <v>-76083319.018333316</v>
          </cell>
          <cell r="AI915">
            <v>-76723872.268333316</v>
          </cell>
          <cell r="AJ915">
            <v>-77364425.518333316</v>
          </cell>
        </row>
        <row r="916">
          <cell r="Q916">
            <v>27022509.050000001</v>
          </cell>
          <cell r="R916">
            <v>27022509.050000001</v>
          </cell>
          <cell r="S916">
            <v>27022509.050000001</v>
          </cell>
          <cell r="T916">
            <v>27022509.050000001</v>
          </cell>
          <cell r="AG916">
            <v>26661328.412083339</v>
          </cell>
          <cell r="AH916">
            <v>26707385.476250008</v>
          </cell>
          <cell r="AI916">
            <v>26753442.540416673</v>
          </cell>
          <cell r="AJ916">
            <v>26799499.604583338</v>
          </cell>
        </row>
        <row r="917">
          <cell r="Q917">
            <v>0</v>
          </cell>
          <cell r="R917">
            <v>0</v>
          </cell>
          <cell r="S917">
            <v>0</v>
          </cell>
          <cell r="T917">
            <v>0</v>
          </cell>
          <cell r="AG917">
            <v>0</v>
          </cell>
          <cell r="AH917">
            <v>0</v>
          </cell>
          <cell r="AI917">
            <v>0</v>
          </cell>
          <cell r="AJ917">
            <v>0</v>
          </cell>
        </row>
        <row r="918">
          <cell r="Q918">
            <v>0</v>
          </cell>
          <cell r="R918">
            <v>0</v>
          </cell>
          <cell r="S918">
            <v>0</v>
          </cell>
          <cell r="T918">
            <v>0</v>
          </cell>
          <cell r="AG918">
            <v>0</v>
          </cell>
          <cell r="AH918">
            <v>0</v>
          </cell>
          <cell r="AI918">
            <v>0</v>
          </cell>
          <cell r="AJ918">
            <v>0</v>
          </cell>
        </row>
        <row r="919">
          <cell r="Q919">
            <v>0</v>
          </cell>
          <cell r="R919">
            <v>0</v>
          </cell>
          <cell r="S919">
            <v>0</v>
          </cell>
          <cell r="T919">
            <v>0</v>
          </cell>
          <cell r="AG919">
            <v>1229050.6666666667</v>
          </cell>
          <cell r="AH919">
            <v>1130385.3333333333</v>
          </cell>
          <cell r="AI919">
            <v>1031720</v>
          </cell>
          <cell r="AJ919">
            <v>933054.66666666663</v>
          </cell>
        </row>
        <row r="920">
          <cell r="Q920">
            <v>0</v>
          </cell>
          <cell r="R920">
            <v>0</v>
          </cell>
          <cell r="S920">
            <v>0</v>
          </cell>
          <cell r="T920">
            <v>0</v>
          </cell>
          <cell r="AG920">
            <v>352289.20833333331</v>
          </cell>
          <cell r="AH920">
            <v>288236.625</v>
          </cell>
          <cell r="AI920">
            <v>224184.04166666666</v>
          </cell>
          <cell r="AJ920">
            <v>160131.45833333334</v>
          </cell>
        </row>
        <row r="921">
          <cell r="Q921">
            <v>0</v>
          </cell>
          <cell r="R921">
            <v>0</v>
          </cell>
          <cell r="S921">
            <v>0</v>
          </cell>
          <cell r="T921">
            <v>0</v>
          </cell>
          <cell r="AG921">
            <v>2304566.4775</v>
          </cell>
          <cell r="AH921">
            <v>2104169.3925000001</v>
          </cell>
          <cell r="AI921">
            <v>1903772.3075000001</v>
          </cell>
          <cell r="AJ921">
            <v>1703375.2225000001</v>
          </cell>
        </row>
        <row r="922">
          <cell r="Q922">
            <v>-20782555</v>
          </cell>
          <cell r="R922">
            <v>-20782555</v>
          </cell>
          <cell r="S922">
            <v>-20782555</v>
          </cell>
          <cell r="T922">
            <v>-20782555</v>
          </cell>
          <cell r="AG922">
            <v>-16452856.041666666</v>
          </cell>
          <cell r="AH922">
            <v>-18184735.625</v>
          </cell>
          <cell r="AI922">
            <v>-19916615.208333332</v>
          </cell>
          <cell r="AJ922">
            <v>-20782555</v>
          </cell>
        </row>
        <row r="923">
          <cell r="Q923">
            <v>20564836</v>
          </cell>
          <cell r="R923">
            <v>20564836</v>
          </cell>
          <cell r="S923">
            <v>20564836</v>
          </cell>
          <cell r="T923">
            <v>20782555</v>
          </cell>
          <cell r="AG923">
            <v>18855320.916666668</v>
          </cell>
          <cell r="AH923">
            <v>20569057.25</v>
          </cell>
          <cell r="AI923">
            <v>22282793.583333332</v>
          </cell>
          <cell r="AJ923">
            <v>22867406.541666668</v>
          </cell>
        </row>
        <row r="924">
          <cell r="Q924">
            <v>46647134</v>
          </cell>
          <cell r="R924">
            <v>46647134</v>
          </cell>
          <cell r="S924">
            <v>46647134</v>
          </cell>
          <cell r="T924">
            <v>58338233</v>
          </cell>
          <cell r="AG924">
            <v>38816175.083333336</v>
          </cell>
          <cell r="AH924">
            <v>42703436.25</v>
          </cell>
          <cell r="AI924">
            <v>46590697.416666664</v>
          </cell>
          <cell r="AJ924">
            <v>48845943.541666664</v>
          </cell>
        </row>
        <row r="925">
          <cell r="Q925">
            <v>-59636660</v>
          </cell>
          <cell r="R925">
            <v>-59636660</v>
          </cell>
          <cell r="S925">
            <v>-59636660</v>
          </cell>
          <cell r="T925">
            <v>-58500404</v>
          </cell>
          <cell r="AG925">
            <v>-50294894.083333336</v>
          </cell>
          <cell r="AH925">
            <v>-55264615.75</v>
          </cell>
          <cell r="AI925">
            <v>-60234337.416666664</v>
          </cell>
          <cell r="AJ925">
            <v>-62454490.791666664</v>
          </cell>
        </row>
        <row r="926">
          <cell r="Q926">
            <v>0</v>
          </cell>
          <cell r="R926">
            <v>0</v>
          </cell>
          <cell r="S926">
            <v>0</v>
          </cell>
          <cell r="T926">
            <v>0</v>
          </cell>
          <cell r="AG926">
            <v>-770363.5</v>
          </cell>
          <cell r="AH926">
            <v>-770363.5</v>
          </cell>
          <cell r="AI926">
            <v>-770363.5</v>
          </cell>
          <cell r="AJ926">
            <v>-705222.04166666663</v>
          </cell>
        </row>
        <row r="927">
          <cell r="Q927">
            <v>7246000</v>
          </cell>
          <cell r="R927">
            <v>7246000</v>
          </cell>
          <cell r="S927">
            <v>7246000</v>
          </cell>
          <cell r="T927">
            <v>8368000</v>
          </cell>
          <cell r="AG927">
            <v>5736416.666666667</v>
          </cell>
          <cell r="AH927">
            <v>6340250</v>
          </cell>
          <cell r="AI927">
            <v>6944083.333333333</v>
          </cell>
          <cell r="AJ927">
            <v>7292750</v>
          </cell>
        </row>
        <row r="928">
          <cell r="AG928">
            <v>0</v>
          </cell>
          <cell r="AH928">
            <v>0</v>
          </cell>
          <cell r="AI928">
            <v>0</v>
          </cell>
          <cell r="AJ928">
            <v>0</v>
          </cell>
        </row>
        <row r="929">
          <cell r="AG929">
            <v>0</v>
          </cell>
          <cell r="AH929">
            <v>0</v>
          </cell>
          <cell r="AI929">
            <v>0</v>
          </cell>
          <cell r="AJ929">
            <v>0</v>
          </cell>
        </row>
        <row r="930">
          <cell r="AG930">
            <v>0</v>
          </cell>
          <cell r="AH930">
            <v>0</v>
          </cell>
          <cell r="AI930">
            <v>0</v>
          </cell>
          <cell r="AJ930">
            <v>0</v>
          </cell>
        </row>
        <row r="931">
          <cell r="Q931">
            <v>0</v>
          </cell>
          <cell r="R931">
            <v>0</v>
          </cell>
          <cell r="S931">
            <v>0</v>
          </cell>
          <cell r="T931">
            <v>0</v>
          </cell>
          <cell r="AG931">
            <v>0</v>
          </cell>
          <cell r="AH931">
            <v>0</v>
          </cell>
          <cell r="AI931">
            <v>0</v>
          </cell>
          <cell r="AJ931">
            <v>0</v>
          </cell>
        </row>
        <row r="932">
          <cell r="Q932">
            <v>-25000000</v>
          </cell>
          <cell r="R932">
            <v>-25000000</v>
          </cell>
          <cell r="S932">
            <v>-25000000</v>
          </cell>
          <cell r="T932">
            <v>-25000000</v>
          </cell>
          <cell r="AG932">
            <v>-25000000</v>
          </cell>
          <cell r="AH932">
            <v>-25000000</v>
          </cell>
          <cell r="AI932">
            <v>-25000000</v>
          </cell>
          <cell r="AJ932">
            <v>-25000000</v>
          </cell>
        </row>
        <row r="933">
          <cell r="Q933">
            <v>0</v>
          </cell>
          <cell r="R933">
            <v>0</v>
          </cell>
          <cell r="S933">
            <v>0</v>
          </cell>
          <cell r="T933">
            <v>0</v>
          </cell>
          <cell r="AG933">
            <v>0</v>
          </cell>
          <cell r="AH933">
            <v>0</v>
          </cell>
          <cell r="AI933">
            <v>0</v>
          </cell>
          <cell r="AJ933">
            <v>0</v>
          </cell>
        </row>
        <row r="934">
          <cell r="Q934">
            <v>0</v>
          </cell>
          <cell r="R934">
            <v>0</v>
          </cell>
          <cell r="S934">
            <v>0</v>
          </cell>
          <cell r="T934">
            <v>0</v>
          </cell>
          <cell r="AG934">
            <v>0</v>
          </cell>
          <cell r="AH934">
            <v>0</v>
          </cell>
          <cell r="AI934">
            <v>0</v>
          </cell>
          <cell r="AJ934">
            <v>0</v>
          </cell>
        </row>
        <row r="935">
          <cell r="Q935">
            <v>0</v>
          </cell>
          <cell r="R935">
            <v>0</v>
          </cell>
          <cell r="S935">
            <v>0</v>
          </cell>
          <cell r="T935">
            <v>0</v>
          </cell>
          <cell r="AG935">
            <v>-12604166.666666666</v>
          </cell>
          <cell r="AH935">
            <v>-10312500</v>
          </cell>
          <cell r="AI935">
            <v>-8020833.333333333</v>
          </cell>
          <cell r="AJ935">
            <v>-5729166.666666667</v>
          </cell>
        </row>
        <row r="936">
          <cell r="Q936">
            <v>0</v>
          </cell>
          <cell r="R936">
            <v>0</v>
          </cell>
          <cell r="S936">
            <v>0</v>
          </cell>
          <cell r="T936">
            <v>0</v>
          </cell>
          <cell r="AG936">
            <v>0</v>
          </cell>
          <cell r="AH936">
            <v>0</v>
          </cell>
          <cell r="AI936">
            <v>0</v>
          </cell>
          <cell r="AJ936">
            <v>0</v>
          </cell>
        </row>
        <row r="937">
          <cell r="Q937">
            <v>0</v>
          </cell>
          <cell r="R937">
            <v>0</v>
          </cell>
          <cell r="S937">
            <v>0</v>
          </cell>
          <cell r="T937">
            <v>0</v>
          </cell>
          <cell r="AG937">
            <v>-10725000</v>
          </cell>
          <cell r="AH937">
            <v>-8775000</v>
          </cell>
          <cell r="AI937">
            <v>-6825000</v>
          </cell>
          <cell r="AJ937">
            <v>-4875000</v>
          </cell>
        </row>
        <row r="938">
          <cell r="Q938">
            <v>0</v>
          </cell>
          <cell r="R938">
            <v>0</v>
          </cell>
          <cell r="S938">
            <v>0</v>
          </cell>
          <cell r="T938">
            <v>0</v>
          </cell>
          <cell r="AG938">
            <v>0</v>
          </cell>
          <cell r="AH938">
            <v>0</v>
          </cell>
          <cell r="AI938">
            <v>0</v>
          </cell>
          <cell r="AJ938">
            <v>0</v>
          </cell>
        </row>
        <row r="939">
          <cell r="Q939">
            <v>0</v>
          </cell>
          <cell r="R939">
            <v>0</v>
          </cell>
          <cell r="S939">
            <v>0</v>
          </cell>
          <cell r="T939">
            <v>0</v>
          </cell>
          <cell r="AG939">
            <v>-40104166.666666664</v>
          </cell>
          <cell r="AH939">
            <v>-32812500</v>
          </cell>
          <cell r="AI939">
            <v>-25520833.333333332</v>
          </cell>
          <cell r="AJ939">
            <v>-18229166.666666668</v>
          </cell>
        </row>
        <row r="940">
          <cell r="Q940">
            <v>0</v>
          </cell>
          <cell r="R940">
            <v>0</v>
          </cell>
          <cell r="S940">
            <v>0</v>
          </cell>
          <cell r="T940">
            <v>0</v>
          </cell>
          <cell r="AG940">
            <v>0</v>
          </cell>
          <cell r="AH940">
            <v>0</v>
          </cell>
          <cell r="AI940">
            <v>0</v>
          </cell>
          <cell r="AJ940">
            <v>0</v>
          </cell>
        </row>
        <row r="941">
          <cell r="Q941">
            <v>0</v>
          </cell>
          <cell r="R941">
            <v>0</v>
          </cell>
          <cell r="S941">
            <v>0</v>
          </cell>
          <cell r="T941">
            <v>0</v>
          </cell>
          <cell r="AG941">
            <v>-12707500</v>
          </cell>
          <cell r="AH941">
            <v>-10752500</v>
          </cell>
          <cell r="AI941">
            <v>-8797500</v>
          </cell>
          <cell r="AJ941">
            <v>-6842500</v>
          </cell>
        </row>
        <row r="942">
          <cell r="Q942">
            <v>0</v>
          </cell>
          <cell r="R942">
            <v>0</v>
          </cell>
          <cell r="S942">
            <v>0</v>
          </cell>
          <cell r="T942">
            <v>0</v>
          </cell>
          <cell r="AG942">
            <v>-1375000</v>
          </cell>
          <cell r="AH942">
            <v>-1125000</v>
          </cell>
          <cell r="AI942">
            <v>-875000</v>
          </cell>
          <cell r="AJ942">
            <v>-625000</v>
          </cell>
        </row>
        <row r="943">
          <cell r="Q943">
            <v>0</v>
          </cell>
          <cell r="R943">
            <v>0</v>
          </cell>
          <cell r="S943">
            <v>0</v>
          </cell>
          <cell r="T943">
            <v>0</v>
          </cell>
          <cell r="AG943">
            <v>-3208333.3333333335</v>
          </cell>
          <cell r="AH943">
            <v>-2625000</v>
          </cell>
          <cell r="AI943">
            <v>-2041666.6666666667</v>
          </cell>
          <cell r="AJ943">
            <v>-1458333.3333333333</v>
          </cell>
        </row>
        <row r="944">
          <cell r="Q944">
            <v>0</v>
          </cell>
          <cell r="R944">
            <v>0</v>
          </cell>
          <cell r="S944">
            <v>0</v>
          </cell>
          <cell r="T944">
            <v>0</v>
          </cell>
          <cell r="AG944">
            <v>0</v>
          </cell>
          <cell r="AH944">
            <v>0</v>
          </cell>
          <cell r="AI944">
            <v>0</v>
          </cell>
          <cell r="AJ944">
            <v>0</v>
          </cell>
        </row>
        <row r="945">
          <cell r="Q945">
            <v>0</v>
          </cell>
          <cell r="R945">
            <v>0</v>
          </cell>
          <cell r="S945">
            <v>0</v>
          </cell>
          <cell r="T945">
            <v>0</v>
          </cell>
          <cell r="AG945">
            <v>-15625000</v>
          </cell>
          <cell r="AH945">
            <v>-13541666.666666666</v>
          </cell>
          <cell r="AI945">
            <v>-11458333.333333334</v>
          </cell>
          <cell r="AJ945">
            <v>-9375000</v>
          </cell>
        </row>
        <row r="946">
          <cell r="Q946">
            <v>0</v>
          </cell>
          <cell r="R946">
            <v>0</v>
          </cell>
          <cell r="S946">
            <v>0</v>
          </cell>
          <cell r="T946">
            <v>0</v>
          </cell>
          <cell r="AG946">
            <v>-1312500</v>
          </cell>
          <cell r="AH946">
            <v>-1187500</v>
          </cell>
          <cell r="AI946">
            <v>-1062500</v>
          </cell>
          <cell r="AJ946">
            <v>-937500</v>
          </cell>
        </row>
        <row r="947">
          <cell r="Q947">
            <v>-3500000</v>
          </cell>
          <cell r="R947">
            <v>-3500000</v>
          </cell>
          <cell r="S947">
            <v>-3500000</v>
          </cell>
          <cell r="T947">
            <v>-3500000</v>
          </cell>
          <cell r="AG947">
            <v>-3500000</v>
          </cell>
          <cell r="AH947">
            <v>-3500000</v>
          </cell>
          <cell r="AI947">
            <v>-3500000</v>
          </cell>
          <cell r="AJ947">
            <v>-3500000</v>
          </cell>
        </row>
        <row r="948">
          <cell r="Q948">
            <v>0</v>
          </cell>
          <cell r="R948">
            <v>0</v>
          </cell>
          <cell r="S948">
            <v>0</v>
          </cell>
          <cell r="T948">
            <v>0</v>
          </cell>
          <cell r="AG948">
            <v>-4375000</v>
          </cell>
          <cell r="AH948">
            <v>-3958333.3333333335</v>
          </cell>
          <cell r="AI948">
            <v>-3541666.6666666665</v>
          </cell>
          <cell r="AJ948">
            <v>-3125000</v>
          </cell>
        </row>
        <row r="949">
          <cell r="Q949">
            <v>0</v>
          </cell>
          <cell r="R949">
            <v>0</v>
          </cell>
          <cell r="S949">
            <v>0</v>
          </cell>
          <cell r="T949">
            <v>0</v>
          </cell>
          <cell r="AG949">
            <v>-1312500</v>
          </cell>
          <cell r="AH949">
            <v>-1187500</v>
          </cell>
          <cell r="AI949">
            <v>-1062500</v>
          </cell>
          <cell r="AJ949">
            <v>-937500</v>
          </cell>
        </row>
        <row r="950">
          <cell r="Q950">
            <v>-3000000</v>
          </cell>
          <cell r="R950">
            <v>-3000000</v>
          </cell>
          <cell r="S950">
            <v>-3000000</v>
          </cell>
          <cell r="T950">
            <v>-3000000</v>
          </cell>
          <cell r="AG950">
            <v>-3000000</v>
          </cell>
          <cell r="AH950">
            <v>-3000000</v>
          </cell>
          <cell r="AI950">
            <v>-3000000</v>
          </cell>
          <cell r="AJ950">
            <v>-3000000</v>
          </cell>
        </row>
        <row r="951">
          <cell r="Q951">
            <v>0</v>
          </cell>
          <cell r="R951">
            <v>0</v>
          </cell>
          <cell r="S951">
            <v>0</v>
          </cell>
          <cell r="T951">
            <v>0</v>
          </cell>
          <cell r="AG951">
            <v>-17500000</v>
          </cell>
          <cell r="AH951">
            <v>-15833333.333333334</v>
          </cell>
          <cell r="AI951">
            <v>-14166666.666666666</v>
          </cell>
          <cell r="AJ951">
            <v>-12500000</v>
          </cell>
        </row>
        <row r="952">
          <cell r="Q952">
            <v>-1000000</v>
          </cell>
          <cell r="R952">
            <v>-1000000</v>
          </cell>
          <cell r="S952">
            <v>-1000000</v>
          </cell>
          <cell r="T952">
            <v>-1000000</v>
          </cell>
          <cell r="AG952">
            <v>-1000000</v>
          </cell>
          <cell r="AH952">
            <v>-1000000</v>
          </cell>
          <cell r="AI952">
            <v>-1000000</v>
          </cell>
          <cell r="AJ952">
            <v>-1000000</v>
          </cell>
        </row>
        <row r="953">
          <cell r="Q953">
            <v>0</v>
          </cell>
          <cell r="R953">
            <v>0</v>
          </cell>
          <cell r="S953">
            <v>0</v>
          </cell>
          <cell r="T953">
            <v>0</v>
          </cell>
          <cell r="AG953">
            <v>-2625000</v>
          </cell>
          <cell r="AH953">
            <v>-2375000</v>
          </cell>
          <cell r="AI953">
            <v>-2125000</v>
          </cell>
          <cell r="AJ953">
            <v>-1875000</v>
          </cell>
        </row>
        <row r="954">
          <cell r="Q954">
            <v>-8500000</v>
          </cell>
          <cell r="R954">
            <v>-8500000</v>
          </cell>
          <cell r="S954">
            <v>-8500000</v>
          </cell>
          <cell r="T954">
            <v>-8500000</v>
          </cell>
          <cell r="AG954">
            <v>-8500000</v>
          </cell>
          <cell r="AH954">
            <v>-8500000</v>
          </cell>
          <cell r="AI954">
            <v>-8500000</v>
          </cell>
          <cell r="AJ954">
            <v>-8500000</v>
          </cell>
        </row>
        <row r="955">
          <cell r="Q955">
            <v>-10000000</v>
          </cell>
          <cell r="R955">
            <v>-10000000</v>
          </cell>
          <cell r="S955">
            <v>-10000000</v>
          </cell>
          <cell r="T955">
            <v>-10000000</v>
          </cell>
          <cell r="AG955">
            <v>-10000000</v>
          </cell>
          <cell r="AH955">
            <v>-10000000</v>
          </cell>
          <cell r="AI955">
            <v>-10000000</v>
          </cell>
          <cell r="AJ955">
            <v>-10000000</v>
          </cell>
        </row>
        <row r="956">
          <cell r="Q956">
            <v>-10000000</v>
          </cell>
          <cell r="R956">
            <v>-10000000</v>
          </cell>
          <cell r="S956">
            <v>-10000000</v>
          </cell>
          <cell r="T956">
            <v>-10000000</v>
          </cell>
          <cell r="AG956">
            <v>-10000000</v>
          </cell>
          <cell r="AH956">
            <v>-10000000</v>
          </cell>
          <cell r="AI956">
            <v>-10000000</v>
          </cell>
          <cell r="AJ956">
            <v>-10000000</v>
          </cell>
        </row>
        <row r="957">
          <cell r="Q957">
            <v>-8000000</v>
          </cell>
          <cell r="R957">
            <v>-8000000</v>
          </cell>
          <cell r="S957">
            <v>-8000000</v>
          </cell>
          <cell r="T957">
            <v>-8000000</v>
          </cell>
          <cell r="AG957">
            <v>-8000000</v>
          </cell>
          <cell r="AH957">
            <v>-8000000</v>
          </cell>
          <cell r="AI957">
            <v>-8000000</v>
          </cell>
          <cell r="AJ957">
            <v>-8000000</v>
          </cell>
        </row>
        <row r="958">
          <cell r="Q958">
            <v>-3000000</v>
          </cell>
          <cell r="R958">
            <v>-3000000</v>
          </cell>
          <cell r="S958">
            <v>-3000000</v>
          </cell>
          <cell r="T958">
            <v>-3000000</v>
          </cell>
          <cell r="AG958">
            <v>-3000000</v>
          </cell>
          <cell r="AH958">
            <v>-3000000</v>
          </cell>
          <cell r="AI958">
            <v>-3000000</v>
          </cell>
          <cell r="AJ958">
            <v>-3000000</v>
          </cell>
        </row>
        <row r="959">
          <cell r="Q959">
            <v>-20000000</v>
          </cell>
          <cell r="R959">
            <v>-20000000</v>
          </cell>
          <cell r="S959">
            <v>-20000000</v>
          </cell>
          <cell r="T959">
            <v>-20000000</v>
          </cell>
          <cell r="AG959">
            <v>-20000000</v>
          </cell>
          <cell r="AH959">
            <v>-20000000</v>
          </cell>
          <cell r="AI959">
            <v>-20000000</v>
          </cell>
          <cell r="AJ959">
            <v>-20000000</v>
          </cell>
        </row>
        <row r="960">
          <cell r="Q960">
            <v>-20000000</v>
          </cell>
          <cell r="R960">
            <v>-20000000</v>
          </cell>
          <cell r="S960">
            <v>-20000000</v>
          </cell>
          <cell r="T960">
            <v>-20000000</v>
          </cell>
          <cell r="AG960">
            <v>-20000000</v>
          </cell>
          <cell r="AH960">
            <v>-20000000</v>
          </cell>
          <cell r="AI960">
            <v>-20000000</v>
          </cell>
          <cell r="AJ960">
            <v>-20000000</v>
          </cell>
        </row>
        <row r="961">
          <cell r="Q961">
            <v>-5000000</v>
          </cell>
          <cell r="R961">
            <v>-5000000</v>
          </cell>
          <cell r="S961">
            <v>-5000000</v>
          </cell>
          <cell r="T961">
            <v>-5000000</v>
          </cell>
          <cell r="AG961">
            <v>-5000000</v>
          </cell>
          <cell r="AH961">
            <v>-5000000</v>
          </cell>
          <cell r="AI961">
            <v>-5000000</v>
          </cell>
          <cell r="AJ961">
            <v>-5000000</v>
          </cell>
        </row>
        <row r="962">
          <cell r="Q962">
            <v>-7000000</v>
          </cell>
          <cell r="R962">
            <v>-7000000</v>
          </cell>
          <cell r="S962">
            <v>-7000000</v>
          </cell>
          <cell r="T962">
            <v>-7000000</v>
          </cell>
          <cell r="AG962">
            <v>-7000000</v>
          </cell>
          <cell r="AH962">
            <v>-7000000</v>
          </cell>
          <cell r="AI962">
            <v>-7000000</v>
          </cell>
          <cell r="AJ962">
            <v>-7000000</v>
          </cell>
        </row>
        <row r="963">
          <cell r="Q963">
            <v>-10000000</v>
          </cell>
          <cell r="R963">
            <v>-10000000</v>
          </cell>
          <cell r="S963">
            <v>-10000000</v>
          </cell>
          <cell r="T963">
            <v>-10000000</v>
          </cell>
          <cell r="AG963">
            <v>-10000000</v>
          </cell>
          <cell r="AH963">
            <v>-10000000</v>
          </cell>
          <cell r="AI963">
            <v>-10000000</v>
          </cell>
          <cell r="AJ963">
            <v>-10000000</v>
          </cell>
        </row>
        <row r="964">
          <cell r="Q964">
            <v>-2000000</v>
          </cell>
          <cell r="R964">
            <v>-2000000</v>
          </cell>
          <cell r="S964">
            <v>-2000000</v>
          </cell>
          <cell r="T964">
            <v>-2000000</v>
          </cell>
          <cell r="AG964">
            <v>-2000000</v>
          </cell>
          <cell r="AH964">
            <v>-2000000</v>
          </cell>
          <cell r="AI964">
            <v>-2000000</v>
          </cell>
          <cell r="AJ964">
            <v>-2000000</v>
          </cell>
        </row>
        <row r="965">
          <cell r="Q965">
            <v>-3000000</v>
          </cell>
          <cell r="R965">
            <v>-3000000</v>
          </cell>
          <cell r="S965">
            <v>-3000000</v>
          </cell>
          <cell r="T965">
            <v>-3000000</v>
          </cell>
          <cell r="AG965">
            <v>-3000000</v>
          </cell>
          <cell r="AH965">
            <v>-3000000</v>
          </cell>
          <cell r="AI965">
            <v>-3000000</v>
          </cell>
          <cell r="AJ965">
            <v>-3000000</v>
          </cell>
        </row>
        <row r="966">
          <cell r="Q966">
            <v>-5000000</v>
          </cell>
          <cell r="R966">
            <v>-5000000</v>
          </cell>
          <cell r="S966">
            <v>-5000000</v>
          </cell>
          <cell r="T966">
            <v>-5000000</v>
          </cell>
          <cell r="AG966">
            <v>-5000000</v>
          </cell>
          <cell r="AH966">
            <v>-5000000</v>
          </cell>
          <cell r="AI966">
            <v>-5000000</v>
          </cell>
          <cell r="AJ966">
            <v>-5000000</v>
          </cell>
        </row>
        <row r="967">
          <cell r="Q967">
            <v>-15000000</v>
          </cell>
          <cell r="R967">
            <v>-15000000</v>
          </cell>
          <cell r="S967">
            <v>-15000000</v>
          </cell>
          <cell r="T967">
            <v>-15000000</v>
          </cell>
          <cell r="AG967">
            <v>-15000000</v>
          </cell>
          <cell r="AH967">
            <v>-15000000</v>
          </cell>
          <cell r="AI967">
            <v>-15000000</v>
          </cell>
          <cell r="AJ967">
            <v>-15000000</v>
          </cell>
        </row>
        <row r="968">
          <cell r="Q968">
            <v>-10000000</v>
          </cell>
          <cell r="R968">
            <v>-10000000</v>
          </cell>
          <cell r="S968">
            <v>-10000000</v>
          </cell>
          <cell r="T968">
            <v>-10000000</v>
          </cell>
          <cell r="AG968">
            <v>-10000000</v>
          </cell>
          <cell r="AH968">
            <v>-10000000</v>
          </cell>
          <cell r="AI968">
            <v>-10000000</v>
          </cell>
          <cell r="AJ968">
            <v>-10000000</v>
          </cell>
        </row>
        <row r="969">
          <cell r="Q969">
            <v>-2000000</v>
          </cell>
          <cell r="R969">
            <v>-2000000</v>
          </cell>
          <cell r="S969">
            <v>-2000000</v>
          </cell>
          <cell r="T969">
            <v>-2000000</v>
          </cell>
          <cell r="AG969">
            <v>-2000000</v>
          </cell>
          <cell r="AH969">
            <v>-2000000</v>
          </cell>
          <cell r="AI969">
            <v>-2000000</v>
          </cell>
          <cell r="AJ969">
            <v>-2000000</v>
          </cell>
        </row>
        <row r="970">
          <cell r="Q970">
            <v>-25000000</v>
          </cell>
          <cell r="R970">
            <v>-25000000</v>
          </cell>
          <cell r="S970">
            <v>-25000000</v>
          </cell>
          <cell r="T970">
            <v>-25000000</v>
          </cell>
          <cell r="AG970">
            <v>-25000000</v>
          </cell>
          <cell r="AH970">
            <v>-25000000</v>
          </cell>
          <cell r="AI970">
            <v>-25000000</v>
          </cell>
          <cell r="AJ970">
            <v>-25000000</v>
          </cell>
        </row>
        <row r="971">
          <cell r="Q971">
            <v>-100000000</v>
          </cell>
          <cell r="R971">
            <v>-100000000</v>
          </cell>
          <cell r="S971">
            <v>-100000000</v>
          </cell>
          <cell r="T971">
            <v>-100000000</v>
          </cell>
          <cell r="AG971">
            <v>-100000000</v>
          </cell>
          <cell r="AH971">
            <v>-100000000</v>
          </cell>
          <cell r="AI971">
            <v>-100000000</v>
          </cell>
          <cell r="AJ971">
            <v>-100000000</v>
          </cell>
        </row>
        <row r="972">
          <cell r="Q972">
            <v>0</v>
          </cell>
          <cell r="R972">
            <v>0</v>
          </cell>
          <cell r="S972">
            <v>0</v>
          </cell>
          <cell r="T972">
            <v>0</v>
          </cell>
          <cell r="AG972">
            <v>-3125000</v>
          </cell>
          <cell r="AH972">
            <v>-2708333.3333333335</v>
          </cell>
          <cell r="AI972">
            <v>-2291666.6666666665</v>
          </cell>
          <cell r="AJ972">
            <v>-1875000</v>
          </cell>
        </row>
        <row r="973">
          <cell r="Q973">
            <v>0</v>
          </cell>
          <cell r="R973">
            <v>0</v>
          </cell>
          <cell r="S973">
            <v>0</v>
          </cell>
          <cell r="T973">
            <v>0</v>
          </cell>
          <cell r="AG973">
            <v>-4583333.333333333</v>
          </cell>
          <cell r="AH973">
            <v>-3750000</v>
          </cell>
          <cell r="AI973">
            <v>-2916666.6666666665</v>
          </cell>
          <cell r="AJ973">
            <v>-2083333.3333333333</v>
          </cell>
        </row>
        <row r="974">
          <cell r="Q974">
            <v>0</v>
          </cell>
          <cell r="R974">
            <v>0</v>
          </cell>
          <cell r="S974">
            <v>0</v>
          </cell>
          <cell r="T974">
            <v>0</v>
          </cell>
          <cell r="AG974">
            <v>0</v>
          </cell>
          <cell r="AH974">
            <v>0</v>
          </cell>
          <cell r="AI974">
            <v>0</v>
          </cell>
          <cell r="AJ974">
            <v>0</v>
          </cell>
        </row>
        <row r="975">
          <cell r="Q975">
            <v>-46000000</v>
          </cell>
          <cell r="R975">
            <v>-46000000</v>
          </cell>
          <cell r="S975">
            <v>-46000000</v>
          </cell>
          <cell r="T975">
            <v>-46000000</v>
          </cell>
          <cell r="AG975">
            <v>-46000000</v>
          </cell>
          <cell r="AH975">
            <v>-46000000</v>
          </cell>
          <cell r="AI975">
            <v>-46000000</v>
          </cell>
          <cell r="AJ975">
            <v>-46000000</v>
          </cell>
        </row>
        <row r="976">
          <cell r="Q976">
            <v>0</v>
          </cell>
          <cell r="R976">
            <v>0</v>
          </cell>
          <cell r="S976">
            <v>0</v>
          </cell>
          <cell r="T976">
            <v>0</v>
          </cell>
          <cell r="AG976">
            <v>0</v>
          </cell>
          <cell r="AH976">
            <v>0</v>
          </cell>
          <cell r="AI976">
            <v>0</v>
          </cell>
          <cell r="AJ976">
            <v>0</v>
          </cell>
        </row>
        <row r="977">
          <cell r="Q977">
            <v>0</v>
          </cell>
          <cell r="R977">
            <v>0</v>
          </cell>
          <cell r="S977">
            <v>0</v>
          </cell>
          <cell r="T977">
            <v>0</v>
          </cell>
          <cell r="AG977">
            <v>0</v>
          </cell>
          <cell r="AH977">
            <v>0</v>
          </cell>
          <cell r="AI977">
            <v>0</v>
          </cell>
          <cell r="AJ977">
            <v>0</v>
          </cell>
        </row>
        <row r="978">
          <cell r="Q978">
            <v>0</v>
          </cell>
          <cell r="R978">
            <v>0</v>
          </cell>
          <cell r="S978">
            <v>0</v>
          </cell>
          <cell r="T978">
            <v>0</v>
          </cell>
          <cell r="AG978">
            <v>0</v>
          </cell>
          <cell r="AH978">
            <v>0</v>
          </cell>
          <cell r="AI978">
            <v>0</v>
          </cell>
          <cell r="AJ978">
            <v>0</v>
          </cell>
        </row>
        <row r="979">
          <cell r="Q979">
            <v>0</v>
          </cell>
          <cell r="R979">
            <v>0</v>
          </cell>
          <cell r="S979">
            <v>0</v>
          </cell>
          <cell r="T979">
            <v>0</v>
          </cell>
          <cell r="AG979">
            <v>0</v>
          </cell>
          <cell r="AH979">
            <v>0</v>
          </cell>
          <cell r="AI979">
            <v>0</v>
          </cell>
          <cell r="AJ979">
            <v>0</v>
          </cell>
        </row>
        <row r="980">
          <cell r="Q980">
            <v>0</v>
          </cell>
          <cell r="R980">
            <v>0</v>
          </cell>
          <cell r="S980">
            <v>0</v>
          </cell>
          <cell r="T980">
            <v>0</v>
          </cell>
          <cell r="AG980">
            <v>0</v>
          </cell>
          <cell r="AH980">
            <v>0</v>
          </cell>
          <cell r="AI980">
            <v>0</v>
          </cell>
          <cell r="AJ980">
            <v>0</v>
          </cell>
        </row>
        <row r="981">
          <cell r="Q981">
            <v>0</v>
          </cell>
          <cell r="R981">
            <v>0</v>
          </cell>
          <cell r="S981">
            <v>0</v>
          </cell>
          <cell r="T981">
            <v>0</v>
          </cell>
          <cell r="AG981">
            <v>0</v>
          </cell>
          <cell r="AH981">
            <v>0</v>
          </cell>
          <cell r="AI981">
            <v>0</v>
          </cell>
          <cell r="AJ981">
            <v>0</v>
          </cell>
        </row>
        <row r="982">
          <cell r="Q982">
            <v>0</v>
          </cell>
          <cell r="R982">
            <v>0</v>
          </cell>
          <cell r="S982">
            <v>0</v>
          </cell>
          <cell r="T982">
            <v>0</v>
          </cell>
          <cell r="AG982">
            <v>-5208333.333333333</v>
          </cell>
          <cell r="AH982">
            <v>-3125000</v>
          </cell>
          <cell r="AI982">
            <v>-1041666.6666666666</v>
          </cell>
          <cell r="AJ982">
            <v>0</v>
          </cell>
        </row>
        <row r="983">
          <cell r="Q983">
            <v>-50000000</v>
          </cell>
          <cell r="R983">
            <v>-50000000</v>
          </cell>
          <cell r="S983">
            <v>-50000000</v>
          </cell>
          <cell r="T983">
            <v>-50000000</v>
          </cell>
          <cell r="AG983">
            <v>-50000000</v>
          </cell>
          <cell r="AH983">
            <v>-50000000</v>
          </cell>
          <cell r="AI983">
            <v>-50000000</v>
          </cell>
          <cell r="AJ983">
            <v>-50000000</v>
          </cell>
        </row>
        <row r="984">
          <cell r="Q984">
            <v>0</v>
          </cell>
          <cell r="R984">
            <v>0</v>
          </cell>
          <cell r="S984">
            <v>0</v>
          </cell>
          <cell r="T984">
            <v>0</v>
          </cell>
          <cell r="AG984">
            <v>-18750000</v>
          </cell>
          <cell r="AH984">
            <v>-16250000</v>
          </cell>
          <cell r="AI984">
            <v>-13750000</v>
          </cell>
          <cell r="AJ984">
            <v>-11250000</v>
          </cell>
        </row>
        <row r="985">
          <cell r="Q985">
            <v>0</v>
          </cell>
          <cell r="R985">
            <v>0</v>
          </cell>
          <cell r="S985">
            <v>0</v>
          </cell>
          <cell r="T985">
            <v>0</v>
          </cell>
          <cell r="AG985">
            <v>0</v>
          </cell>
          <cell r="AH985">
            <v>0</v>
          </cell>
          <cell r="AI985">
            <v>0</v>
          </cell>
          <cell r="AJ985">
            <v>0</v>
          </cell>
        </row>
        <row r="986">
          <cell r="Q986">
            <v>0</v>
          </cell>
          <cell r="R986">
            <v>0</v>
          </cell>
          <cell r="S986">
            <v>0</v>
          </cell>
          <cell r="T986">
            <v>0</v>
          </cell>
          <cell r="AG986">
            <v>-11250000</v>
          </cell>
          <cell r="AH986">
            <v>-8750000</v>
          </cell>
          <cell r="AI986">
            <v>-6250000</v>
          </cell>
          <cell r="AJ986">
            <v>-3750000</v>
          </cell>
        </row>
        <row r="987">
          <cell r="Q987">
            <v>-3000000</v>
          </cell>
          <cell r="R987">
            <v>-3000000</v>
          </cell>
          <cell r="S987">
            <v>-3000000</v>
          </cell>
          <cell r="T987">
            <v>0</v>
          </cell>
          <cell r="AG987">
            <v>-3000000</v>
          </cell>
          <cell r="AH987">
            <v>-3000000</v>
          </cell>
          <cell r="AI987">
            <v>-3000000</v>
          </cell>
          <cell r="AJ987">
            <v>-2875000</v>
          </cell>
        </row>
        <row r="988">
          <cell r="Q988">
            <v>-11000000</v>
          </cell>
          <cell r="R988">
            <v>-11000000</v>
          </cell>
          <cell r="S988">
            <v>-11000000</v>
          </cell>
          <cell r="T988">
            <v>0</v>
          </cell>
          <cell r="AG988">
            <v>-11000000</v>
          </cell>
          <cell r="AH988">
            <v>-11000000</v>
          </cell>
          <cell r="AI988">
            <v>-11000000</v>
          </cell>
          <cell r="AJ988">
            <v>-10541666.666666666</v>
          </cell>
        </row>
        <row r="989">
          <cell r="Q989">
            <v>-7967792.54</v>
          </cell>
          <cell r="R989">
            <v>-4158309.36</v>
          </cell>
          <cell r="S989">
            <v>-4158309.36</v>
          </cell>
          <cell r="T989">
            <v>-4158309.36</v>
          </cell>
          <cell r="AG989">
            <v>-1659956.7791666668</v>
          </cell>
          <cell r="AH989">
            <v>-2165211.0249999999</v>
          </cell>
          <cell r="AI989">
            <v>-2511736.8050000002</v>
          </cell>
          <cell r="AJ989">
            <v>-2858262.5850000004</v>
          </cell>
        </row>
        <row r="990">
          <cell r="Q990">
            <v>-55000000</v>
          </cell>
          <cell r="R990">
            <v>-55000000</v>
          </cell>
          <cell r="S990">
            <v>-55000000</v>
          </cell>
          <cell r="T990">
            <v>-55000000</v>
          </cell>
          <cell r="AG990">
            <v>-55000000</v>
          </cell>
          <cell r="AH990">
            <v>-55000000</v>
          </cell>
          <cell r="AI990">
            <v>-55000000</v>
          </cell>
          <cell r="AJ990">
            <v>-55000000</v>
          </cell>
        </row>
        <row r="991">
          <cell r="Q991">
            <v>-30000000</v>
          </cell>
          <cell r="R991">
            <v>-30000000</v>
          </cell>
          <cell r="S991">
            <v>-30000000</v>
          </cell>
          <cell r="T991">
            <v>-30000000</v>
          </cell>
          <cell r="AG991">
            <v>-30000000</v>
          </cell>
          <cell r="AH991">
            <v>-30000000</v>
          </cell>
          <cell r="AI991">
            <v>-30000000</v>
          </cell>
          <cell r="AJ991">
            <v>-30000000</v>
          </cell>
        </row>
        <row r="992">
          <cell r="Q992">
            <v>-300000000</v>
          </cell>
          <cell r="R992">
            <v>-300000000</v>
          </cell>
          <cell r="S992">
            <v>-300000000</v>
          </cell>
          <cell r="T992">
            <v>-300000000</v>
          </cell>
          <cell r="AG992">
            <v>-300000000</v>
          </cell>
          <cell r="AH992">
            <v>-300000000</v>
          </cell>
          <cell r="AI992">
            <v>-300000000</v>
          </cell>
          <cell r="AJ992">
            <v>-300000000</v>
          </cell>
        </row>
        <row r="993">
          <cell r="Q993">
            <v>-200000000</v>
          </cell>
          <cell r="R993">
            <v>-200000000</v>
          </cell>
          <cell r="S993">
            <v>-200000000</v>
          </cell>
          <cell r="T993">
            <v>-200000000</v>
          </cell>
          <cell r="AG993">
            <v>-200000000</v>
          </cell>
          <cell r="AH993">
            <v>-200000000</v>
          </cell>
          <cell r="AI993">
            <v>-200000000</v>
          </cell>
          <cell r="AJ993">
            <v>-200000000</v>
          </cell>
        </row>
        <row r="994">
          <cell r="Q994">
            <v>-150000000</v>
          </cell>
          <cell r="R994">
            <v>-150000000</v>
          </cell>
          <cell r="S994">
            <v>-150000000</v>
          </cell>
          <cell r="T994">
            <v>-150000000</v>
          </cell>
          <cell r="AG994">
            <v>-150000000</v>
          </cell>
          <cell r="AH994">
            <v>-150000000</v>
          </cell>
          <cell r="AI994">
            <v>-150000000</v>
          </cell>
          <cell r="AJ994">
            <v>-150000000</v>
          </cell>
        </row>
        <row r="995">
          <cell r="Q995">
            <v>-100000000</v>
          </cell>
          <cell r="R995">
            <v>-100000000</v>
          </cell>
          <cell r="S995">
            <v>-100000000</v>
          </cell>
          <cell r="T995">
            <v>-100000000</v>
          </cell>
          <cell r="AG995">
            <v>-100000000</v>
          </cell>
          <cell r="AH995">
            <v>-100000000</v>
          </cell>
          <cell r="AI995">
            <v>-100000000</v>
          </cell>
          <cell r="AJ995">
            <v>-100000000</v>
          </cell>
        </row>
        <row r="996">
          <cell r="Q996">
            <v>-225000000</v>
          </cell>
          <cell r="R996">
            <v>-225000000</v>
          </cell>
          <cell r="S996">
            <v>-225000000</v>
          </cell>
          <cell r="T996">
            <v>-225000000</v>
          </cell>
          <cell r="AG996">
            <v>-225000000</v>
          </cell>
          <cell r="AH996">
            <v>-225000000</v>
          </cell>
          <cell r="AI996">
            <v>-225000000</v>
          </cell>
          <cell r="AJ996">
            <v>-225000000</v>
          </cell>
        </row>
        <row r="997">
          <cell r="Q997">
            <v>-25000000</v>
          </cell>
          <cell r="R997">
            <v>-25000000</v>
          </cell>
          <cell r="S997">
            <v>-25000000</v>
          </cell>
          <cell r="T997">
            <v>-25000000</v>
          </cell>
          <cell r="AG997">
            <v>-25000000</v>
          </cell>
          <cell r="AH997">
            <v>-25000000</v>
          </cell>
          <cell r="AI997">
            <v>-25000000</v>
          </cell>
          <cell r="AJ997">
            <v>-25000000</v>
          </cell>
        </row>
        <row r="998">
          <cell r="Q998">
            <v>-260000000</v>
          </cell>
          <cell r="R998">
            <v>-260000000</v>
          </cell>
          <cell r="S998">
            <v>-260000000</v>
          </cell>
          <cell r="T998">
            <v>-260000000</v>
          </cell>
          <cell r="AG998">
            <v>-260000000</v>
          </cell>
          <cell r="AH998">
            <v>-260000000</v>
          </cell>
          <cell r="AI998">
            <v>-260000000</v>
          </cell>
          <cell r="AJ998">
            <v>-260000000</v>
          </cell>
        </row>
        <row r="999">
          <cell r="Q999">
            <v>-40000000</v>
          </cell>
          <cell r="R999">
            <v>-40000000</v>
          </cell>
          <cell r="S999">
            <v>-40000000</v>
          </cell>
          <cell r="T999">
            <v>0</v>
          </cell>
          <cell r="AG999">
            <v>-40000000</v>
          </cell>
          <cell r="AH999">
            <v>-40000000</v>
          </cell>
          <cell r="AI999">
            <v>-40000000</v>
          </cell>
          <cell r="AJ999">
            <v>-38333333.333333336</v>
          </cell>
        </row>
        <row r="1000">
          <cell r="Q1000">
            <v>-138460000</v>
          </cell>
          <cell r="R1000">
            <v>-138460000</v>
          </cell>
          <cell r="S1000">
            <v>-138460000</v>
          </cell>
          <cell r="T1000">
            <v>-138460000</v>
          </cell>
          <cell r="AG1000">
            <v>-74999166.666666672</v>
          </cell>
          <cell r="AH1000">
            <v>-86537500</v>
          </cell>
          <cell r="AI1000">
            <v>-98075833.333333328</v>
          </cell>
          <cell r="AJ1000">
            <v>-109614166.66666667</v>
          </cell>
        </row>
        <row r="1001">
          <cell r="Q1001">
            <v>-23400000</v>
          </cell>
          <cell r="R1001">
            <v>-23400000</v>
          </cell>
          <cell r="S1001">
            <v>-23400000</v>
          </cell>
          <cell r="T1001">
            <v>-23400000</v>
          </cell>
          <cell r="AG1001">
            <v>-12675000</v>
          </cell>
          <cell r="AH1001">
            <v>-14625000</v>
          </cell>
          <cell r="AI1001">
            <v>-16575000</v>
          </cell>
          <cell r="AJ1001">
            <v>-18525000</v>
          </cell>
        </row>
        <row r="1002">
          <cell r="Q1002">
            <v>-150000000</v>
          </cell>
          <cell r="R1002">
            <v>-150000000</v>
          </cell>
          <cell r="S1002">
            <v>-150000000</v>
          </cell>
          <cell r="T1002">
            <v>-150000000</v>
          </cell>
          <cell r="AG1002">
            <v>-43750000</v>
          </cell>
          <cell r="AH1002">
            <v>-56250000</v>
          </cell>
          <cell r="AI1002">
            <v>-68750000</v>
          </cell>
          <cell r="AJ1002">
            <v>-81250000</v>
          </cell>
        </row>
        <row r="1003">
          <cell r="Q1003">
            <v>0</v>
          </cell>
          <cell r="R1003">
            <v>0</v>
          </cell>
          <cell r="S1003">
            <v>0</v>
          </cell>
          <cell r="T1003">
            <v>0</v>
          </cell>
          <cell r="AG1003">
            <v>0</v>
          </cell>
          <cell r="AH1003">
            <v>0</v>
          </cell>
          <cell r="AI1003">
            <v>0</v>
          </cell>
          <cell r="AJ1003">
            <v>0</v>
          </cell>
        </row>
        <row r="1004">
          <cell r="T1004">
            <v>-80250000</v>
          </cell>
          <cell r="AG1004">
            <v>0</v>
          </cell>
          <cell r="AH1004">
            <v>0</v>
          </cell>
          <cell r="AI1004">
            <v>0</v>
          </cell>
          <cell r="AJ1004">
            <v>-3343750</v>
          </cell>
        </row>
        <row r="1005">
          <cell r="T1005">
            <v>-200000000</v>
          </cell>
          <cell r="AG1005">
            <v>0</v>
          </cell>
          <cell r="AH1005">
            <v>0</v>
          </cell>
          <cell r="AI1005">
            <v>0</v>
          </cell>
          <cell r="AJ1005">
            <v>-8333333.333333333</v>
          </cell>
        </row>
        <row r="1006">
          <cell r="Q1006">
            <v>0</v>
          </cell>
          <cell r="R1006">
            <v>0</v>
          </cell>
          <cell r="S1006">
            <v>0</v>
          </cell>
          <cell r="T1006">
            <v>0</v>
          </cell>
          <cell r="AG1006">
            <v>0</v>
          </cell>
          <cell r="AH1006">
            <v>0</v>
          </cell>
          <cell r="AI1006">
            <v>0</v>
          </cell>
          <cell r="AJ1006">
            <v>0</v>
          </cell>
        </row>
        <row r="1007">
          <cell r="T1007">
            <v>-431100</v>
          </cell>
          <cell r="AG1007">
            <v>0</v>
          </cell>
          <cell r="AH1007">
            <v>0</v>
          </cell>
          <cell r="AI1007">
            <v>0</v>
          </cell>
          <cell r="AJ1007">
            <v>-17962.5</v>
          </cell>
        </row>
        <row r="1008">
          <cell r="T1008">
            <v>-1458300</v>
          </cell>
          <cell r="AG1008">
            <v>0</v>
          </cell>
          <cell r="AH1008">
            <v>0</v>
          </cell>
          <cell r="AI1008">
            <v>0</v>
          </cell>
          <cell r="AJ1008">
            <v>-60762.5</v>
          </cell>
        </row>
        <row r="1009">
          <cell r="Q1009">
            <v>0</v>
          </cell>
          <cell r="R1009">
            <v>0</v>
          </cell>
          <cell r="S1009">
            <v>0</v>
          </cell>
          <cell r="T1009">
            <v>0</v>
          </cell>
          <cell r="AG1009">
            <v>0</v>
          </cell>
          <cell r="AH1009">
            <v>0</v>
          </cell>
          <cell r="AI1009">
            <v>0</v>
          </cell>
          <cell r="AJ1009">
            <v>0</v>
          </cell>
        </row>
        <row r="1010">
          <cell r="Q1010">
            <v>0</v>
          </cell>
          <cell r="R1010">
            <v>0</v>
          </cell>
          <cell r="S1010">
            <v>0</v>
          </cell>
          <cell r="T1010">
            <v>0</v>
          </cell>
          <cell r="AG1010">
            <v>0</v>
          </cell>
          <cell r="AH1010">
            <v>0</v>
          </cell>
          <cell r="AI1010">
            <v>0</v>
          </cell>
          <cell r="AJ1010">
            <v>0</v>
          </cell>
        </row>
        <row r="1011">
          <cell r="Q1011">
            <v>0</v>
          </cell>
          <cell r="R1011">
            <v>0</v>
          </cell>
          <cell r="S1011">
            <v>0</v>
          </cell>
          <cell r="T1011">
            <v>0</v>
          </cell>
          <cell r="AG1011">
            <v>0</v>
          </cell>
          <cell r="AH1011">
            <v>0</v>
          </cell>
          <cell r="AI1011">
            <v>0</v>
          </cell>
          <cell r="AJ1011">
            <v>0</v>
          </cell>
        </row>
        <row r="1012">
          <cell r="Q1012">
            <v>0</v>
          </cell>
          <cell r="R1012">
            <v>0</v>
          </cell>
          <cell r="S1012">
            <v>0</v>
          </cell>
          <cell r="T1012">
            <v>0</v>
          </cell>
          <cell r="AG1012">
            <v>0</v>
          </cell>
          <cell r="AH1012">
            <v>0</v>
          </cell>
          <cell r="AI1012">
            <v>0</v>
          </cell>
          <cell r="AJ1012">
            <v>0</v>
          </cell>
        </row>
        <row r="1013">
          <cell r="Q1013">
            <v>0</v>
          </cell>
          <cell r="R1013">
            <v>0</v>
          </cell>
          <cell r="S1013">
            <v>0</v>
          </cell>
          <cell r="T1013">
            <v>0</v>
          </cell>
          <cell r="AG1013">
            <v>47.023333333333333</v>
          </cell>
          <cell r="AH1013">
            <v>11.761666666666668</v>
          </cell>
          <cell r="AI1013">
            <v>3.3333333333333335E-3</v>
          </cell>
          <cell r="AJ1013">
            <v>0</v>
          </cell>
        </row>
        <row r="1014">
          <cell r="Q1014">
            <v>16907.330000000002</v>
          </cell>
          <cell r="R1014">
            <v>15699.66</v>
          </cell>
          <cell r="S1014">
            <v>14491.99</v>
          </cell>
          <cell r="T1014">
            <v>13284.32</v>
          </cell>
          <cell r="AG1014">
            <v>24153.349999999995</v>
          </cell>
          <cell r="AH1014">
            <v>22945.680000000004</v>
          </cell>
          <cell r="AI1014">
            <v>21738.010000000002</v>
          </cell>
          <cell r="AJ1014">
            <v>20530.34</v>
          </cell>
        </row>
        <row r="1015">
          <cell r="Q1015">
            <v>-1125000</v>
          </cell>
          <cell r="R1015">
            <v>-912500</v>
          </cell>
          <cell r="S1015">
            <v>-912500</v>
          </cell>
          <cell r="T1015">
            <v>-1475000</v>
          </cell>
          <cell r="AG1015">
            <v>-784375</v>
          </cell>
          <cell r="AH1015">
            <v>-802604.16666666663</v>
          </cell>
          <cell r="AI1015">
            <v>-811979.16666666663</v>
          </cell>
          <cell r="AJ1015">
            <v>-853125</v>
          </cell>
        </row>
        <row r="1016">
          <cell r="Q1016">
            <v>0</v>
          </cell>
          <cell r="R1016">
            <v>0</v>
          </cell>
          <cell r="S1016">
            <v>0</v>
          </cell>
          <cell r="T1016">
            <v>0</v>
          </cell>
          <cell r="AG1016">
            <v>0</v>
          </cell>
          <cell r="AH1016">
            <v>0</v>
          </cell>
          <cell r="AI1016">
            <v>0</v>
          </cell>
          <cell r="AJ1016">
            <v>0</v>
          </cell>
        </row>
        <row r="1017">
          <cell r="Q1017">
            <v>-31873025.359999999</v>
          </cell>
          <cell r="R1017">
            <v>-31873025.359999999</v>
          </cell>
          <cell r="S1017">
            <v>-31873025.359999999</v>
          </cell>
          <cell r="T1017">
            <v>-32315807.579999998</v>
          </cell>
          <cell r="AG1017">
            <v>-34746823.587916665</v>
          </cell>
          <cell r="AH1017">
            <v>-33982500.458750002</v>
          </cell>
          <cell r="AI1017">
            <v>-33218177.329583336</v>
          </cell>
          <cell r="AJ1017">
            <v>-32780157.304166671</v>
          </cell>
        </row>
        <row r="1018">
          <cell r="Q1018">
            <v>-75000</v>
          </cell>
          <cell r="R1018">
            <v>-75000</v>
          </cell>
          <cell r="S1018">
            <v>-75000</v>
          </cell>
          <cell r="T1018">
            <v>-75000</v>
          </cell>
          <cell r="AG1018">
            <v>-81662.2</v>
          </cell>
          <cell r="AH1018">
            <v>-81662.2</v>
          </cell>
          <cell r="AI1018">
            <v>-81662.2</v>
          </cell>
          <cell r="AJ1018">
            <v>-81662.2</v>
          </cell>
        </row>
        <row r="1019">
          <cell r="Q1019">
            <v>-1471645.26</v>
          </cell>
          <cell r="R1019">
            <v>-1471645.26</v>
          </cell>
          <cell r="S1019">
            <v>-1471645.26</v>
          </cell>
          <cell r="T1019">
            <v>-1499216.5</v>
          </cell>
          <cell r="AG1019">
            <v>-1538686.2429166667</v>
          </cell>
          <cell r="AH1019">
            <v>-1525162.5337499997</v>
          </cell>
          <cell r="AI1019">
            <v>-1511638.824583333</v>
          </cell>
          <cell r="AJ1019">
            <v>-1502216.3170833329</v>
          </cell>
        </row>
        <row r="1020">
          <cell r="Q1020">
            <v>-132020.75</v>
          </cell>
          <cell r="R1020">
            <v>-132020.75</v>
          </cell>
          <cell r="S1020">
            <v>-129471.05</v>
          </cell>
          <cell r="T1020">
            <v>-129471.05</v>
          </cell>
          <cell r="AG1020">
            <v>-135001.89583333334</v>
          </cell>
          <cell r="AH1020">
            <v>-134306</v>
          </cell>
          <cell r="AI1020">
            <v>-133691.92916666667</v>
          </cell>
          <cell r="AJ1020">
            <v>-132971.62083333332</v>
          </cell>
        </row>
        <row r="1021">
          <cell r="Q1021">
            <v>-8761.4500000000007</v>
          </cell>
          <cell r="R1021">
            <v>-8761.4500000000007</v>
          </cell>
          <cell r="S1021">
            <v>-8761.4500000000007</v>
          </cell>
          <cell r="T1021">
            <v>-8761.4500000000007</v>
          </cell>
          <cell r="AG1021">
            <v>-10447.554166666667</v>
          </cell>
          <cell r="AH1021">
            <v>-10119.148333333333</v>
          </cell>
          <cell r="AI1021">
            <v>-9840.8883333333324</v>
          </cell>
          <cell r="AJ1021">
            <v>-9572.0450000000001</v>
          </cell>
        </row>
        <row r="1022">
          <cell r="Q1022">
            <v>-15000</v>
          </cell>
          <cell r="R1022">
            <v>-15000</v>
          </cell>
          <cell r="S1022">
            <v>-15000</v>
          </cell>
          <cell r="T1022">
            <v>-15000</v>
          </cell>
          <cell r="AG1022">
            <v>-15000</v>
          </cell>
          <cell r="AH1022">
            <v>-15000</v>
          </cell>
          <cell r="AI1022">
            <v>-15000</v>
          </cell>
          <cell r="AJ1022">
            <v>-15000</v>
          </cell>
        </row>
        <row r="1023">
          <cell r="Q1023">
            <v>-60027.26</v>
          </cell>
          <cell r="R1023">
            <v>-60027.26</v>
          </cell>
          <cell r="S1023">
            <v>-60027.26</v>
          </cell>
          <cell r="T1023">
            <v>-58618.63</v>
          </cell>
          <cell r="AG1023">
            <v>-61499.564166666678</v>
          </cell>
          <cell r="AH1023">
            <v>-61233.872500000005</v>
          </cell>
          <cell r="AI1023">
            <v>-60984.201666666668</v>
          </cell>
          <cell r="AJ1023">
            <v>-60721.556666666664</v>
          </cell>
        </row>
        <row r="1024">
          <cell r="Q1024">
            <v>0</v>
          </cell>
          <cell r="R1024">
            <v>0</v>
          </cell>
          <cell r="S1024">
            <v>0</v>
          </cell>
          <cell r="T1024">
            <v>0</v>
          </cell>
          <cell r="AG1024">
            <v>-4166.666666666667</v>
          </cell>
          <cell r="AH1024">
            <v>-2500</v>
          </cell>
          <cell r="AI1024">
            <v>-833.33333333333337</v>
          </cell>
          <cell r="AJ1024">
            <v>0</v>
          </cell>
        </row>
        <row r="1025">
          <cell r="Q1025">
            <v>-341136.66</v>
          </cell>
          <cell r="R1025">
            <v>-341136.66</v>
          </cell>
          <cell r="S1025">
            <v>-341136.66</v>
          </cell>
          <cell r="T1025">
            <v>-341045.91</v>
          </cell>
          <cell r="AG1025">
            <v>-341250.23000000004</v>
          </cell>
          <cell r="AH1025">
            <v>-341835.78166666668</v>
          </cell>
          <cell r="AI1025">
            <v>-342435.16666666669</v>
          </cell>
          <cell r="AJ1025">
            <v>-342629.16041666671</v>
          </cell>
        </row>
        <row r="1026">
          <cell r="Q1026">
            <v>-141634.19</v>
          </cell>
          <cell r="R1026">
            <v>-141634.19</v>
          </cell>
          <cell r="S1026">
            <v>-141634.19</v>
          </cell>
          <cell r="T1026">
            <v>-141634.19</v>
          </cell>
          <cell r="AG1026">
            <v>-141752.26291666663</v>
          </cell>
          <cell r="AH1026">
            <v>-141705.03374999997</v>
          </cell>
          <cell r="AI1026">
            <v>-141657.80458333329</v>
          </cell>
          <cell r="AJ1026">
            <v>-141634.18999999997</v>
          </cell>
        </row>
        <row r="1027">
          <cell r="Q1027">
            <v>-140000</v>
          </cell>
          <cell r="R1027">
            <v>-140000</v>
          </cell>
          <cell r="S1027">
            <v>-140000</v>
          </cell>
          <cell r="T1027">
            <v>-140000</v>
          </cell>
          <cell r="AG1027">
            <v>-140000</v>
          </cell>
          <cell r="AH1027">
            <v>-140000</v>
          </cell>
          <cell r="AI1027">
            <v>-140000</v>
          </cell>
          <cell r="AJ1027">
            <v>-140000</v>
          </cell>
        </row>
        <row r="1028">
          <cell r="Q1028">
            <v>-20000</v>
          </cell>
          <cell r="R1028">
            <v>-20000</v>
          </cell>
          <cell r="S1028">
            <v>-20000</v>
          </cell>
          <cell r="T1028">
            <v>-20000</v>
          </cell>
          <cell r="AG1028">
            <v>-17916.666666666668</v>
          </cell>
          <cell r="AH1028">
            <v>-18750</v>
          </cell>
          <cell r="AI1028">
            <v>-19583.333333333332</v>
          </cell>
          <cell r="AJ1028">
            <v>-20000</v>
          </cell>
        </row>
        <row r="1029">
          <cell r="Q1029">
            <v>0</v>
          </cell>
          <cell r="R1029">
            <v>0</v>
          </cell>
          <cell r="S1029">
            <v>0</v>
          </cell>
          <cell r="T1029">
            <v>0</v>
          </cell>
          <cell r="AG1029">
            <v>0</v>
          </cell>
          <cell r="AH1029">
            <v>0</v>
          </cell>
          <cell r="AI1029">
            <v>0</v>
          </cell>
          <cell r="AJ1029">
            <v>0</v>
          </cell>
        </row>
        <row r="1030">
          <cell r="Q1030">
            <v>-1451218.87</v>
          </cell>
          <cell r="R1030">
            <v>-1528011.81</v>
          </cell>
          <cell r="S1030">
            <v>-1528011.81</v>
          </cell>
          <cell r="T1030">
            <v>-1451218.87</v>
          </cell>
          <cell r="AG1030">
            <v>-1428731.1533333336</v>
          </cell>
          <cell r="AH1030">
            <v>-1436928.6258333335</v>
          </cell>
          <cell r="AI1030">
            <v>-1448325.8041666672</v>
          </cell>
          <cell r="AJ1030">
            <v>-1455689.9433333336</v>
          </cell>
        </row>
        <row r="1031">
          <cell r="Q1031">
            <v>-530050</v>
          </cell>
          <cell r="R1031">
            <v>-530050</v>
          </cell>
          <cell r="S1031">
            <v>-530050</v>
          </cell>
          <cell r="T1031">
            <v>-530050</v>
          </cell>
          <cell r="AG1031">
            <v>-287110.41666666669</v>
          </cell>
          <cell r="AH1031">
            <v>-331281.25</v>
          </cell>
          <cell r="AI1031">
            <v>-375452.08333333331</v>
          </cell>
          <cell r="AJ1031">
            <v>-419622.91666666669</v>
          </cell>
        </row>
        <row r="1032">
          <cell r="Q1032">
            <v>-305246.25</v>
          </cell>
          <cell r="R1032">
            <v>-307636</v>
          </cell>
          <cell r="S1032">
            <v>-307636</v>
          </cell>
          <cell r="T1032">
            <v>-307636</v>
          </cell>
          <cell r="AG1032">
            <v>-163549.40625</v>
          </cell>
          <cell r="AH1032">
            <v>-189086.16666666666</v>
          </cell>
          <cell r="AI1032">
            <v>-214722.5</v>
          </cell>
          <cell r="AJ1032">
            <v>-240358.83333333334</v>
          </cell>
        </row>
        <row r="1033">
          <cell r="Q1033">
            <v>-1022339</v>
          </cell>
          <cell r="R1033">
            <v>-1030343</v>
          </cell>
          <cell r="S1033">
            <v>-1030343</v>
          </cell>
          <cell r="T1033">
            <v>-1030343</v>
          </cell>
          <cell r="AG1033">
            <v>-547763.95833333337</v>
          </cell>
          <cell r="AH1033">
            <v>-633292.375</v>
          </cell>
          <cell r="AI1033">
            <v>-719154.29166666663</v>
          </cell>
          <cell r="AJ1033">
            <v>-805016.20833333337</v>
          </cell>
        </row>
        <row r="1034">
          <cell r="Q1034">
            <v>-632180.5</v>
          </cell>
          <cell r="R1034">
            <v>-637130</v>
          </cell>
          <cell r="S1034">
            <v>-637130</v>
          </cell>
          <cell r="T1034">
            <v>-637130</v>
          </cell>
          <cell r="AG1034">
            <v>-338718.97916666669</v>
          </cell>
          <cell r="AH1034">
            <v>-391606.91666666669</v>
          </cell>
          <cell r="AI1034">
            <v>-444701.08333333331</v>
          </cell>
          <cell r="AJ1034">
            <v>-497795.25</v>
          </cell>
        </row>
        <row r="1035">
          <cell r="Q1035">
            <v>-914480.43</v>
          </cell>
          <cell r="R1035">
            <v>-914480.43</v>
          </cell>
          <cell r="S1035">
            <v>-921534.43</v>
          </cell>
          <cell r="T1035">
            <v>-915481.96</v>
          </cell>
          <cell r="AG1035">
            <v>-617650.35124999995</v>
          </cell>
          <cell r="AH1035">
            <v>-693857.05374999996</v>
          </cell>
          <cell r="AI1035">
            <v>-770357.6729166666</v>
          </cell>
          <cell r="AJ1035">
            <v>-846900.02249999996</v>
          </cell>
        </row>
        <row r="1036">
          <cell r="Q1036">
            <v>0</v>
          </cell>
          <cell r="R1036">
            <v>0</v>
          </cell>
          <cell r="S1036">
            <v>0</v>
          </cell>
          <cell r="T1036">
            <v>0</v>
          </cell>
          <cell r="AG1036">
            <v>0</v>
          </cell>
          <cell r="AH1036">
            <v>0</v>
          </cell>
          <cell r="AI1036">
            <v>0</v>
          </cell>
          <cell r="AJ1036">
            <v>0</v>
          </cell>
        </row>
        <row r="1037">
          <cell r="Q1037">
            <v>0</v>
          </cell>
          <cell r="R1037">
            <v>0</v>
          </cell>
          <cell r="S1037">
            <v>0</v>
          </cell>
          <cell r="T1037">
            <v>0</v>
          </cell>
          <cell r="AG1037">
            <v>0</v>
          </cell>
          <cell r="AH1037">
            <v>0</v>
          </cell>
          <cell r="AI1037">
            <v>0</v>
          </cell>
          <cell r="AJ1037">
            <v>0</v>
          </cell>
        </row>
        <row r="1038">
          <cell r="Q1038">
            <v>0</v>
          </cell>
          <cell r="R1038">
            <v>0</v>
          </cell>
          <cell r="S1038">
            <v>0</v>
          </cell>
          <cell r="T1038">
            <v>0</v>
          </cell>
          <cell r="AG1038">
            <v>0</v>
          </cell>
          <cell r="AH1038">
            <v>0</v>
          </cell>
          <cell r="AI1038">
            <v>0</v>
          </cell>
          <cell r="AJ1038">
            <v>0</v>
          </cell>
        </row>
        <row r="1039">
          <cell r="Q1039">
            <v>0</v>
          </cell>
          <cell r="R1039">
            <v>0</v>
          </cell>
          <cell r="S1039">
            <v>0</v>
          </cell>
          <cell r="T1039">
            <v>0</v>
          </cell>
          <cell r="AG1039">
            <v>0</v>
          </cell>
          <cell r="AH1039">
            <v>0</v>
          </cell>
          <cell r="AI1039">
            <v>0</v>
          </cell>
          <cell r="AJ1039">
            <v>0</v>
          </cell>
        </row>
        <row r="1040">
          <cell r="Q1040">
            <v>0</v>
          </cell>
          <cell r="R1040">
            <v>0</v>
          </cell>
          <cell r="S1040">
            <v>0</v>
          </cell>
          <cell r="T1040">
            <v>0</v>
          </cell>
          <cell r="AG1040">
            <v>0</v>
          </cell>
          <cell r="AH1040">
            <v>0</v>
          </cell>
          <cell r="AI1040">
            <v>0</v>
          </cell>
          <cell r="AJ1040">
            <v>0</v>
          </cell>
        </row>
        <row r="1041">
          <cell r="Q1041">
            <v>0</v>
          </cell>
          <cell r="R1041">
            <v>-250000</v>
          </cell>
          <cell r="S1041">
            <v>0</v>
          </cell>
          <cell r="T1041">
            <v>0</v>
          </cell>
          <cell r="AG1041">
            <v>-18730416.666666668</v>
          </cell>
          <cell r="AH1041">
            <v>-14818166.666666666</v>
          </cell>
          <cell r="AI1041">
            <v>-12819958.333333334</v>
          </cell>
          <cell r="AJ1041">
            <v>-12167333.333333334</v>
          </cell>
        </row>
        <row r="1042">
          <cell r="Q1042">
            <v>-9330000</v>
          </cell>
          <cell r="R1042">
            <v>-2000000</v>
          </cell>
          <cell r="S1042">
            <v>0</v>
          </cell>
          <cell r="T1042">
            <v>0</v>
          </cell>
          <cell r="AG1042">
            <v>-26614083.333333332</v>
          </cell>
          <cell r="AH1042">
            <v>-24196833.333333332</v>
          </cell>
          <cell r="AI1042">
            <v>-22214375</v>
          </cell>
          <cell r="AJ1042">
            <v>-19498166.666666668</v>
          </cell>
        </row>
        <row r="1043">
          <cell r="Q1043">
            <v>0</v>
          </cell>
          <cell r="R1043">
            <v>0</v>
          </cell>
          <cell r="S1043">
            <v>0</v>
          </cell>
          <cell r="T1043">
            <v>0</v>
          </cell>
          <cell r="AG1043">
            <v>0</v>
          </cell>
          <cell r="AH1043">
            <v>0</v>
          </cell>
          <cell r="AI1043">
            <v>0</v>
          </cell>
          <cell r="AJ1043">
            <v>0</v>
          </cell>
        </row>
        <row r="1044">
          <cell r="Q1044">
            <v>0</v>
          </cell>
          <cell r="R1044">
            <v>0</v>
          </cell>
          <cell r="S1044">
            <v>0</v>
          </cell>
          <cell r="T1044">
            <v>0</v>
          </cell>
          <cell r="AG1044">
            <v>0</v>
          </cell>
          <cell r="AH1044">
            <v>0</v>
          </cell>
          <cell r="AI1044">
            <v>0</v>
          </cell>
          <cell r="AJ1044">
            <v>0</v>
          </cell>
        </row>
        <row r="1045">
          <cell r="Q1045">
            <v>0</v>
          </cell>
          <cell r="R1045">
            <v>0</v>
          </cell>
          <cell r="S1045">
            <v>0</v>
          </cell>
          <cell r="T1045">
            <v>0</v>
          </cell>
          <cell r="AG1045">
            <v>0</v>
          </cell>
          <cell r="AH1045">
            <v>0</v>
          </cell>
          <cell r="AI1045">
            <v>0</v>
          </cell>
          <cell r="AJ1045">
            <v>0</v>
          </cell>
        </row>
        <row r="1046">
          <cell r="AG1046">
            <v>0</v>
          </cell>
          <cell r="AH1046">
            <v>0</v>
          </cell>
          <cell r="AI1046">
            <v>0</v>
          </cell>
          <cell r="AJ1046">
            <v>0</v>
          </cell>
        </row>
        <row r="1047">
          <cell r="Q1047">
            <v>0</v>
          </cell>
          <cell r="R1047">
            <v>0</v>
          </cell>
          <cell r="S1047">
            <v>0</v>
          </cell>
          <cell r="T1047">
            <v>0</v>
          </cell>
          <cell r="AG1047">
            <v>0</v>
          </cell>
          <cell r="AH1047">
            <v>0</v>
          </cell>
          <cell r="AI1047">
            <v>0</v>
          </cell>
          <cell r="AJ1047">
            <v>0</v>
          </cell>
        </row>
        <row r="1048">
          <cell r="Q1048">
            <v>0</v>
          </cell>
          <cell r="R1048">
            <v>0</v>
          </cell>
          <cell r="S1048">
            <v>0</v>
          </cell>
          <cell r="T1048">
            <v>0</v>
          </cell>
          <cell r="AG1048">
            <v>0</v>
          </cell>
          <cell r="AH1048">
            <v>0</v>
          </cell>
          <cell r="AI1048">
            <v>0</v>
          </cell>
          <cell r="AJ1048">
            <v>0</v>
          </cell>
        </row>
        <row r="1049">
          <cell r="Q1049">
            <v>0</v>
          </cell>
          <cell r="R1049">
            <v>0</v>
          </cell>
          <cell r="S1049">
            <v>0</v>
          </cell>
          <cell r="T1049">
            <v>0</v>
          </cell>
          <cell r="AG1049">
            <v>-208333.33333333334</v>
          </cell>
          <cell r="AH1049">
            <v>0</v>
          </cell>
          <cell r="AI1049">
            <v>0</v>
          </cell>
          <cell r="AJ1049">
            <v>0</v>
          </cell>
        </row>
        <row r="1050">
          <cell r="Q1050">
            <v>0</v>
          </cell>
          <cell r="R1050">
            <v>0</v>
          </cell>
          <cell r="S1050">
            <v>0</v>
          </cell>
          <cell r="T1050">
            <v>0</v>
          </cell>
          <cell r="AG1050">
            <v>0</v>
          </cell>
          <cell r="AH1050">
            <v>0</v>
          </cell>
          <cell r="AI1050">
            <v>0</v>
          </cell>
          <cell r="AJ1050">
            <v>0</v>
          </cell>
        </row>
        <row r="1051">
          <cell r="Q1051">
            <v>0</v>
          </cell>
          <cell r="R1051">
            <v>0</v>
          </cell>
          <cell r="S1051">
            <v>0</v>
          </cell>
          <cell r="T1051">
            <v>0</v>
          </cell>
          <cell r="AG1051">
            <v>0</v>
          </cell>
          <cell r="AH1051">
            <v>0</v>
          </cell>
          <cell r="AI1051">
            <v>0</v>
          </cell>
          <cell r="AJ1051">
            <v>0</v>
          </cell>
        </row>
        <row r="1052">
          <cell r="Q1052">
            <v>0</v>
          </cell>
          <cell r="R1052">
            <v>0</v>
          </cell>
          <cell r="S1052">
            <v>0</v>
          </cell>
          <cell r="T1052">
            <v>0</v>
          </cell>
          <cell r="AG1052">
            <v>0</v>
          </cell>
          <cell r="AH1052">
            <v>0</v>
          </cell>
          <cell r="AI1052">
            <v>0</v>
          </cell>
          <cell r="AJ1052">
            <v>0</v>
          </cell>
        </row>
        <row r="1053">
          <cell r="Q1053">
            <v>0</v>
          </cell>
          <cell r="R1053">
            <v>0</v>
          </cell>
          <cell r="S1053">
            <v>0</v>
          </cell>
          <cell r="T1053">
            <v>0</v>
          </cell>
          <cell r="AG1053">
            <v>0</v>
          </cell>
          <cell r="AH1053">
            <v>0</v>
          </cell>
          <cell r="AI1053">
            <v>0</v>
          </cell>
          <cell r="AJ1053">
            <v>0</v>
          </cell>
        </row>
        <row r="1054">
          <cell r="Q1054">
            <v>0</v>
          </cell>
          <cell r="R1054">
            <v>0</v>
          </cell>
          <cell r="S1054">
            <v>0</v>
          </cell>
          <cell r="T1054">
            <v>0</v>
          </cell>
          <cell r="AG1054">
            <v>0</v>
          </cell>
          <cell r="AH1054">
            <v>0</v>
          </cell>
          <cell r="AI1054">
            <v>0</v>
          </cell>
          <cell r="AJ1054">
            <v>0</v>
          </cell>
        </row>
        <row r="1055">
          <cell r="Q1055">
            <v>-3427082.05</v>
          </cell>
          <cell r="R1055">
            <v>-2922887.05</v>
          </cell>
          <cell r="S1055">
            <v>-3305106.24</v>
          </cell>
          <cell r="T1055">
            <v>-3313385.05</v>
          </cell>
          <cell r="AG1055">
            <v>-2742186.0275000003</v>
          </cell>
          <cell r="AH1055">
            <v>-2754919.2058333331</v>
          </cell>
          <cell r="AI1055">
            <v>-2784825.6308333334</v>
          </cell>
          <cell r="AJ1055">
            <v>-2826979.3683333336</v>
          </cell>
        </row>
        <row r="1056">
          <cell r="Q1056">
            <v>-6971750.0700000003</v>
          </cell>
          <cell r="R1056">
            <v>-3819611.43</v>
          </cell>
          <cell r="S1056">
            <v>-4362291.74</v>
          </cell>
          <cell r="T1056">
            <v>-5692441.0599999996</v>
          </cell>
          <cell r="AG1056">
            <v>-6722402.0099999988</v>
          </cell>
          <cell r="AH1056">
            <v>-4905512.9733333336</v>
          </cell>
          <cell r="AI1056">
            <v>-5046630.8924999991</v>
          </cell>
          <cell r="AJ1056">
            <v>-5135598.467083334</v>
          </cell>
        </row>
        <row r="1057">
          <cell r="Q1057">
            <v>-734148.67</v>
          </cell>
          <cell r="R1057">
            <v>-1120076.6599999999</v>
          </cell>
          <cell r="S1057">
            <v>-1495650.08</v>
          </cell>
          <cell r="T1057">
            <v>-363227.21</v>
          </cell>
          <cell r="AG1057">
            <v>-849982.9520833334</v>
          </cell>
          <cell r="AH1057">
            <v>-856705.28374999994</v>
          </cell>
          <cell r="AI1057">
            <v>-886506.96083333343</v>
          </cell>
          <cell r="AJ1057">
            <v>-889854.02541666664</v>
          </cell>
        </row>
        <row r="1058">
          <cell r="Q1058">
            <v>-3307266</v>
          </cell>
          <cell r="R1058">
            <v>-3361224</v>
          </cell>
          <cell r="S1058">
            <v>-3438420</v>
          </cell>
          <cell r="T1058">
            <v>-3348425</v>
          </cell>
          <cell r="AG1058">
            <v>-3301887.7483333335</v>
          </cell>
          <cell r="AH1058">
            <v>-3437483.8874999997</v>
          </cell>
          <cell r="AI1058">
            <v>-3433790.2074999996</v>
          </cell>
          <cell r="AJ1058">
            <v>-3428829.8608333333</v>
          </cell>
        </row>
        <row r="1059">
          <cell r="Q1059">
            <v>-11104733.119999999</v>
          </cell>
          <cell r="R1059">
            <v>-11413540.630000001</v>
          </cell>
          <cell r="S1059">
            <v>-6510305.54</v>
          </cell>
          <cell r="T1059">
            <v>-5479897.5099999998</v>
          </cell>
          <cell r="AG1059">
            <v>-10800915.8925</v>
          </cell>
          <cell r="AH1059">
            <v>-11139029.699583335</v>
          </cell>
          <cell r="AI1059">
            <v>-10662694.836250002</v>
          </cell>
          <cell r="AJ1059">
            <v>-10056845.290000001</v>
          </cell>
        </row>
        <row r="1060">
          <cell r="Q1060">
            <v>-12727415.16</v>
          </cell>
          <cell r="R1060">
            <v>-9770567.8599999994</v>
          </cell>
          <cell r="S1060">
            <v>-16261245.359999999</v>
          </cell>
          <cell r="T1060">
            <v>-24511517.399999999</v>
          </cell>
          <cell r="AG1060">
            <v>-13330707.375833334</v>
          </cell>
          <cell r="AH1060">
            <v>-13835352.448750002</v>
          </cell>
          <cell r="AI1060">
            <v>-14092332.892083334</v>
          </cell>
          <cell r="AJ1060">
            <v>-14782795.624166667</v>
          </cell>
        </row>
        <row r="1061">
          <cell r="Q1061">
            <v>-1690953.58</v>
          </cell>
          <cell r="R1061">
            <v>-10299.41</v>
          </cell>
          <cell r="S1061">
            <v>-10679.41</v>
          </cell>
          <cell r="T1061">
            <v>-25008.13</v>
          </cell>
          <cell r="AG1061">
            <v>-619853.86333333328</v>
          </cell>
          <cell r="AH1061">
            <v>-609897.125</v>
          </cell>
          <cell r="AI1061">
            <v>-609251.66916666669</v>
          </cell>
          <cell r="AJ1061">
            <v>-608027.1133333334</v>
          </cell>
        </row>
        <row r="1062">
          <cell r="Q1062">
            <v>-26552128.91</v>
          </cell>
          <cell r="R1062">
            <v>-27459818.190000001</v>
          </cell>
          <cell r="S1062">
            <v>-28185127.870000001</v>
          </cell>
          <cell r="T1062">
            <v>-25455779.129999999</v>
          </cell>
          <cell r="AG1062">
            <v>-22270748.072083335</v>
          </cell>
          <cell r="AH1062">
            <v>-23485065.015833333</v>
          </cell>
          <cell r="AI1062">
            <v>-23698333.02416667</v>
          </cell>
          <cell r="AJ1062">
            <v>-23676654.00375</v>
          </cell>
        </row>
        <row r="1063">
          <cell r="Q1063">
            <v>-171009.14</v>
          </cell>
          <cell r="R1063">
            <v>-146020.71</v>
          </cell>
          <cell r="S1063">
            <v>-137546.72</v>
          </cell>
          <cell r="T1063">
            <v>-152576.69</v>
          </cell>
          <cell r="AG1063">
            <v>-148039.77249999999</v>
          </cell>
          <cell r="AH1063">
            <v>-154654.04374999998</v>
          </cell>
          <cell r="AI1063">
            <v>-153278.74166666667</v>
          </cell>
          <cell r="AJ1063">
            <v>-153603.59083333335</v>
          </cell>
        </row>
        <row r="1064">
          <cell r="AG1064">
            <v>0</v>
          </cell>
          <cell r="AH1064">
            <v>0</v>
          </cell>
          <cell r="AI1064">
            <v>0</v>
          </cell>
          <cell r="AJ1064">
            <v>0</v>
          </cell>
        </row>
        <row r="1065">
          <cell r="Q1065">
            <v>-176019.76</v>
          </cell>
          <cell r="R1065">
            <v>-176019.76</v>
          </cell>
          <cell r="S1065">
            <v>-253031</v>
          </cell>
          <cell r="T1065">
            <v>-176019.76</v>
          </cell>
          <cell r="AG1065">
            <v>-222674.46083333335</v>
          </cell>
          <cell r="AH1065">
            <v>-212392.95208333331</v>
          </cell>
          <cell r="AI1065">
            <v>-204952.31958333333</v>
          </cell>
          <cell r="AJ1065">
            <v>-199448.38208333333</v>
          </cell>
        </row>
        <row r="1066">
          <cell r="Q1066">
            <v>-49409.61</v>
          </cell>
          <cell r="R1066">
            <v>-57534.47</v>
          </cell>
          <cell r="S1066">
            <v>-62051.03</v>
          </cell>
          <cell r="T1066">
            <v>-84021.54</v>
          </cell>
          <cell r="AG1066">
            <v>-64505.576249999984</v>
          </cell>
          <cell r="AH1066">
            <v>-64646.902500000004</v>
          </cell>
          <cell r="AI1066">
            <v>-64711.473333333328</v>
          </cell>
          <cell r="AJ1066">
            <v>-64715.558749999997</v>
          </cell>
        </row>
        <row r="1067">
          <cell r="Q1067">
            <v>-11734.42</v>
          </cell>
          <cell r="R1067">
            <v>-12589.88</v>
          </cell>
          <cell r="S1067">
            <v>-18558.580000000002</v>
          </cell>
          <cell r="T1067">
            <v>-3910.46</v>
          </cell>
          <cell r="AG1067">
            <v>-48264.88749999999</v>
          </cell>
          <cell r="AH1067">
            <v>-47581.639166666668</v>
          </cell>
          <cell r="AI1067">
            <v>-41225.745833333327</v>
          </cell>
          <cell r="AJ1067">
            <v>-35016.967916666668</v>
          </cell>
        </row>
        <row r="1068">
          <cell r="Q1068">
            <v>-386.92</v>
          </cell>
          <cell r="R1068">
            <v>-386.92</v>
          </cell>
          <cell r="S1068">
            <v>-386.92</v>
          </cell>
          <cell r="T1068">
            <v>-386.92</v>
          </cell>
          <cell r="AG1068">
            <v>-84.15</v>
          </cell>
          <cell r="AH1068">
            <v>-116.185</v>
          </cell>
          <cell r="AI1068">
            <v>-131.68166666666667</v>
          </cell>
          <cell r="AJ1068">
            <v>-147.17833333333334</v>
          </cell>
        </row>
        <row r="1069">
          <cell r="Q1069">
            <v>0</v>
          </cell>
          <cell r="R1069">
            <v>0</v>
          </cell>
          <cell r="S1069">
            <v>0</v>
          </cell>
          <cell r="T1069">
            <v>0</v>
          </cell>
          <cell r="AG1069">
            <v>0</v>
          </cell>
          <cell r="AH1069">
            <v>0</v>
          </cell>
          <cell r="AI1069">
            <v>0</v>
          </cell>
          <cell r="AJ1069">
            <v>0</v>
          </cell>
        </row>
        <row r="1070">
          <cell r="Q1070">
            <v>-182829.27</v>
          </cell>
          <cell r="R1070">
            <v>-17186.650000000001</v>
          </cell>
          <cell r="S1070">
            <v>134246.04</v>
          </cell>
          <cell r="T1070">
            <v>134387.28</v>
          </cell>
          <cell r="AG1070">
            <v>-53136.810416666674</v>
          </cell>
          <cell r="AH1070">
            <v>-53349.608333333337</v>
          </cell>
          <cell r="AI1070">
            <v>-40286.375416666669</v>
          </cell>
          <cell r="AJ1070">
            <v>-27149.699166666673</v>
          </cell>
        </row>
        <row r="1071">
          <cell r="Q1071">
            <v>0</v>
          </cell>
          <cell r="R1071">
            <v>733255.82</v>
          </cell>
          <cell r="S1071">
            <v>1132675.19</v>
          </cell>
          <cell r="T1071">
            <v>0</v>
          </cell>
          <cell r="AG1071">
            <v>897184.62250000006</v>
          </cell>
          <cell r="AH1071">
            <v>862508.5458333334</v>
          </cell>
          <cell r="AI1071">
            <v>809211.24750000006</v>
          </cell>
          <cell r="AJ1071">
            <v>791527.61541666684</v>
          </cell>
        </row>
        <row r="1072">
          <cell r="Q1072">
            <v>0</v>
          </cell>
          <cell r="R1072">
            <v>0</v>
          </cell>
          <cell r="S1072">
            <v>0</v>
          </cell>
          <cell r="T1072">
            <v>0</v>
          </cell>
          <cell r="AG1072">
            <v>0</v>
          </cell>
          <cell r="AH1072">
            <v>0</v>
          </cell>
          <cell r="AI1072">
            <v>0</v>
          </cell>
          <cell r="AJ1072">
            <v>0</v>
          </cell>
        </row>
        <row r="1073">
          <cell r="Q1073">
            <v>-639100.06000000006</v>
          </cell>
          <cell r="R1073">
            <v>-618080.13</v>
          </cell>
          <cell r="S1073">
            <v>-468304.26</v>
          </cell>
          <cell r="T1073">
            <v>-743560.13</v>
          </cell>
          <cell r="AG1073">
            <v>-802081.39083333348</v>
          </cell>
          <cell r="AH1073">
            <v>-841483.81583333353</v>
          </cell>
          <cell r="AI1073">
            <v>-865712.80166666687</v>
          </cell>
          <cell r="AJ1073">
            <v>-892135.27458333352</v>
          </cell>
        </row>
        <row r="1074">
          <cell r="Q1074">
            <v>-3355177.32</v>
          </cell>
          <cell r="R1074">
            <v>-3778765.82</v>
          </cell>
          <cell r="S1074">
            <v>-3673239.55</v>
          </cell>
          <cell r="T1074">
            <v>-4181209.27</v>
          </cell>
          <cell r="AG1074">
            <v>-2497899.0050000004</v>
          </cell>
          <cell r="AH1074">
            <v>-2795146.6358333337</v>
          </cell>
          <cell r="AI1074">
            <v>-3105646.8595833331</v>
          </cell>
          <cell r="AJ1074">
            <v>-3432915.5604166663</v>
          </cell>
        </row>
        <row r="1075">
          <cell r="Q1075">
            <v>-36996994.100000001</v>
          </cell>
          <cell r="R1075">
            <v>-39669308.149999999</v>
          </cell>
          <cell r="S1075">
            <v>-57713774.68</v>
          </cell>
          <cell r="T1075">
            <v>-67911237.450000003</v>
          </cell>
          <cell r="AG1075">
            <v>-43869424.620833337</v>
          </cell>
          <cell r="AH1075">
            <v>-44804800.610416673</v>
          </cell>
          <cell r="AI1075">
            <v>-45700673.250833333</v>
          </cell>
          <cell r="AJ1075">
            <v>-47127786.718750007</v>
          </cell>
        </row>
        <row r="1076">
          <cell r="Q1076">
            <v>-1685.02</v>
          </cell>
          <cell r="R1076">
            <v>-1353.82</v>
          </cell>
          <cell r="S1076">
            <v>-1675.79</v>
          </cell>
          <cell r="T1076">
            <v>-1353.82</v>
          </cell>
          <cell r="AG1076">
            <v>-1587.7745833333336</v>
          </cell>
          <cell r="AH1076">
            <v>-1604.9320833333334</v>
          </cell>
          <cell r="AI1076">
            <v>-1621.5920833333332</v>
          </cell>
          <cell r="AJ1076">
            <v>-1638.1391666666666</v>
          </cell>
        </row>
        <row r="1077">
          <cell r="Q1077">
            <v>-3256.62</v>
          </cell>
          <cell r="R1077">
            <v>0</v>
          </cell>
          <cell r="S1077">
            <v>0</v>
          </cell>
          <cell r="T1077">
            <v>0</v>
          </cell>
          <cell r="AG1077">
            <v>-1197.9837500000001</v>
          </cell>
          <cell r="AH1077">
            <v>-1193.4529166666666</v>
          </cell>
          <cell r="AI1077">
            <v>-1050.7470833333334</v>
          </cell>
          <cell r="AJ1077">
            <v>-908.04124999999988</v>
          </cell>
        </row>
        <row r="1078">
          <cell r="Q1078">
            <v>0</v>
          </cell>
          <cell r="R1078">
            <v>0</v>
          </cell>
          <cell r="S1078">
            <v>0</v>
          </cell>
          <cell r="T1078">
            <v>0</v>
          </cell>
          <cell r="AG1078">
            <v>0</v>
          </cell>
          <cell r="AH1078">
            <v>0</v>
          </cell>
          <cell r="AI1078">
            <v>0</v>
          </cell>
          <cell r="AJ1078">
            <v>0</v>
          </cell>
        </row>
        <row r="1079">
          <cell r="Q1079">
            <v>-236975</v>
          </cell>
          <cell r="R1079">
            <v>-291435</v>
          </cell>
          <cell r="S1079">
            <v>-364745</v>
          </cell>
          <cell r="T1079">
            <v>-92570</v>
          </cell>
          <cell r="AG1079">
            <v>-193754.79166666666</v>
          </cell>
          <cell r="AH1079">
            <v>-198189.375</v>
          </cell>
          <cell r="AI1079">
            <v>-204143.54166666666</v>
          </cell>
          <cell r="AJ1079">
            <v>-207833.125</v>
          </cell>
        </row>
        <row r="1080">
          <cell r="Q1080">
            <v>0</v>
          </cell>
          <cell r="R1080">
            <v>0</v>
          </cell>
          <cell r="S1080">
            <v>0</v>
          </cell>
          <cell r="T1080">
            <v>0</v>
          </cell>
          <cell r="AG1080">
            <v>0</v>
          </cell>
          <cell r="AH1080">
            <v>0</v>
          </cell>
          <cell r="AI1080">
            <v>0</v>
          </cell>
          <cell r="AJ1080">
            <v>0</v>
          </cell>
        </row>
        <row r="1081">
          <cell r="Q1081">
            <v>50</v>
          </cell>
          <cell r="R1081">
            <v>0</v>
          </cell>
          <cell r="S1081">
            <v>0</v>
          </cell>
          <cell r="T1081">
            <v>0</v>
          </cell>
          <cell r="AG1081">
            <v>2.0833333333333335</v>
          </cell>
          <cell r="AH1081">
            <v>4.166666666666667</v>
          </cell>
          <cell r="AI1081">
            <v>4.166666666666667</v>
          </cell>
          <cell r="AJ1081">
            <v>4.166666666666667</v>
          </cell>
        </row>
        <row r="1082">
          <cell r="Q1082">
            <v>0</v>
          </cell>
          <cell r="R1082">
            <v>0</v>
          </cell>
          <cell r="S1082">
            <v>0</v>
          </cell>
          <cell r="T1082">
            <v>0</v>
          </cell>
          <cell r="AG1082">
            <v>-2139.1220833333332</v>
          </cell>
          <cell r="AH1082">
            <v>-2139.7925</v>
          </cell>
          <cell r="AI1082">
            <v>-2136.4416666666671</v>
          </cell>
          <cell r="AJ1082">
            <v>-1632.45875</v>
          </cell>
        </row>
        <row r="1083">
          <cell r="Q1083">
            <v>0</v>
          </cell>
          <cell r="R1083">
            <v>0</v>
          </cell>
          <cell r="S1083">
            <v>0</v>
          </cell>
          <cell r="T1083">
            <v>0</v>
          </cell>
          <cell r="AG1083">
            <v>0</v>
          </cell>
          <cell r="AH1083">
            <v>0</v>
          </cell>
          <cell r="AI1083">
            <v>0</v>
          </cell>
          <cell r="AJ1083">
            <v>0</v>
          </cell>
        </row>
        <row r="1084">
          <cell r="Q1084">
            <v>0</v>
          </cell>
          <cell r="R1084">
            <v>0</v>
          </cell>
          <cell r="S1084">
            <v>0</v>
          </cell>
          <cell r="T1084">
            <v>0</v>
          </cell>
          <cell r="AG1084">
            <v>0</v>
          </cell>
          <cell r="AH1084">
            <v>0</v>
          </cell>
          <cell r="AI1084">
            <v>0</v>
          </cell>
          <cell r="AJ1084">
            <v>0</v>
          </cell>
        </row>
        <row r="1085">
          <cell r="Q1085">
            <v>-7155458.9400000004</v>
          </cell>
          <cell r="R1085">
            <v>-8074800.9800000004</v>
          </cell>
          <cell r="S1085">
            <v>-8738659.7400000002</v>
          </cell>
          <cell r="T1085">
            <v>-7744277</v>
          </cell>
          <cell r="AG1085">
            <v>-7782708.5141666653</v>
          </cell>
          <cell r="AH1085">
            <v>-7734301.9374999991</v>
          </cell>
          <cell r="AI1085">
            <v>-7682291.194583334</v>
          </cell>
          <cell r="AJ1085">
            <v>-7672375.7575000003</v>
          </cell>
        </row>
        <row r="1086">
          <cell r="Q1086">
            <v>0</v>
          </cell>
          <cell r="R1086">
            <v>0</v>
          </cell>
          <cell r="S1086">
            <v>0</v>
          </cell>
          <cell r="T1086">
            <v>0</v>
          </cell>
          <cell r="AG1086">
            <v>0</v>
          </cell>
          <cell r="AH1086">
            <v>0</v>
          </cell>
          <cell r="AI1086">
            <v>0</v>
          </cell>
          <cell r="AJ1086">
            <v>0</v>
          </cell>
        </row>
        <row r="1087">
          <cell r="Q1087">
            <v>0</v>
          </cell>
          <cell r="R1087">
            <v>0</v>
          </cell>
          <cell r="S1087">
            <v>0</v>
          </cell>
          <cell r="T1087">
            <v>0</v>
          </cell>
          <cell r="AG1087">
            <v>0</v>
          </cell>
          <cell r="AH1087">
            <v>0</v>
          </cell>
          <cell r="AI1087">
            <v>0</v>
          </cell>
          <cell r="AJ1087">
            <v>0</v>
          </cell>
        </row>
        <row r="1088">
          <cell r="Q1088">
            <v>0</v>
          </cell>
          <cell r="R1088">
            <v>0</v>
          </cell>
          <cell r="S1088">
            <v>0</v>
          </cell>
          <cell r="T1088">
            <v>0</v>
          </cell>
          <cell r="AG1088">
            <v>0</v>
          </cell>
          <cell r="AH1088">
            <v>0</v>
          </cell>
          <cell r="AI1088">
            <v>0</v>
          </cell>
          <cell r="AJ1088">
            <v>0</v>
          </cell>
        </row>
        <row r="1089">
          <cell r="Q1089">
            <v>0</v>
          </cell>
          <cell r="R1089">
            <v>0</v>
          </cell>
          <cell r="S1089">
            <v>0</v>
          </cell>
          <cell r="T1089">
            <v>0</v>
          </cell>
          <cell r="AG1089">
            <v>0</v>
          </cell>
          <cell r="AH1089">
            <v>0</v>
          </cell>
          <cell r="AI1089">
            <v>0</v>
          </cell>
          <cell r="AJ1089">
            <v>0</v>
          </cell>
        </row>
        <row r="1090">
          <cell r="Q1090">
            <v>0</v>
          </cell>
          <cell r="R1090">
            <v>0</v>
          </cell>
          <cell r="S1090">
            <v>0</v>
          </cell>
          <cell r="T1090">
            <v>0</v>
          </cell>
          <cell r="AG1090">
            <v>0</v>
          </cell>
          <cell r="AH1090">
            <v>0</v>
          </cell>
          <cell r="AI1090">
            <v>0</v>
          </cell>
          <cell r="AJ1090">
            <v>0</v>
          </cell>
        </row>
        <row r="1091">
          <cell r="Q1091">
            <v>0</v>
          </cell>
          <cell r="R1091">
            <v>0</v>
          </cell>
          <cell r="S1091">
            <v>0</v>
          </cell>
          <cell r="T1091">
            <v>0</v>
          </cell>
          <cell r="AG1091">
            <v>0</v>
          </cell>
          <cell r="AH1091">
            <v>0</v>
          </cell>
          <cell r="AI1091">
            <v>0</v>
          </cell>
          <cell r="AJ1091">
            <v>0</v>
          </cell>
        </row>
        <row r="1092">
          <cell r="Q1092">
            <v>0</v>
          </cell>
          <cell r="R1092">
            <v>0</v>
          </cell>
          <cell r="S1092">
            <v>0</v>
          </cell>
          <cell r="T1092">
            <v>0</v>
          </cell>
          <cell r="AG1092">
            <v>0</v>
          </cell>
          <cell r="AH1092">
            <v>0</v>
          </cell>
          <cell r="AI1092">
            <v>0</v>
          </cell>
          <cell r="AJ1092">
            <v>0</v>
          </cell>
        </row>
        <row r="1093">
          <cell r="Q1093">
            <v>0</v>
          </cell>
          <cell r="R1093">
            <v>0</v>
          </cell>
          <cell r="S1093">
            <v>0</v>
          </cell>
          <cell r="T1093">
            <v>0</v>
          </cell>
          <cell r="AG1093">
            <v>0</v>
          </cell>
          <cell r="AH1093">
            <v>0</v>
          </cell>
          <cell r="AI1093">
            <v>0</v>
          </cell>
          <cell r="AJ1093">
            <v>0</v>
          </cell>
        </row>
        <row r="1094">
          <cell r="Q1094">
            <v>-1958850</v>
          </cell>
          <cell r="R1094">
            <v>-2471614.91</v>
          </cell>
          <cell r="S1094">
            <v>-2935952.51</v>
          </cell>
          <cell r="T1094">
            <v>-3091688</v>
          </cell>
          <cell r="AG1094">
            <v>-4620184.6445833342</v>
          </cell>
          <cell r="AH1094">
            <v>-4205769.6424999991</v>
          </cell>
          <cell r="AI1094">
            <v>-3749316.9941666662</v>
          </cell>
          <cell r="AJ1094">
            <v>-3212088.8808333334</v>
          </cell>
        </row>
        <row r="1095">
          <cell r="Q1095">
            <v>0</v>
          </cell>
          <cell r="R1095">
            <v>0</v>
          </cell>
          <cell r="S1095">
            <v>0</v>
          </cell>
          <cell r="T1095">
            <v>0</v>
          </cell>
          <cell r="AG1095">
            <v>0</v>
          </cell>
          <cell r="AH1095">
            <v>0</v>
          </cell>
          <cell r="AI1095">
            <v>0</v>
          </cell>
          <cell r="AJ1095">
            <v>0</v>
          </cell>
        </row>
        <row r="1096">
          <cell r="Q1096">
            <v>-18576151.010000002</v>
          </cell>
          <cell r="R1096">
            <v>-19801345.960000001</v>
          </cell>
          <cell r="S1096">
            <v>-26427913.710000001</v>
          </cell>
          <cell r="T1096">
            <v>-36034934.590000004</v>
          </cell>
          <cell r="AG1096">
            <v>-21845882.999166664</v>
          </cell>
          <cell r="AH1096">
            <v>-21799845.046666663</v>
          </cell>
          <cell r="AI1096">
            <v>-22069381.293749999</v>
          </cell>
          <cell r="AJ1096">
            <v>-22184091.411666665</v>
          </cell>
        </row>
        <row r="1097">
          <cell r="Q1097">
            <v>0</v>
          </cell>
          <cell r="R1097">
            <v>0</v>
          </cell>
          <cell r="S1097">
            <v>0</v>
          </cell>
          <cell r="T1097">
            <v>0</v>
          </cell>
          <cell r="AG1097">
            <v>0</v>
          </cell>
          <cell r="AH1097">
            <v>0</v>
          </cell>
          <cell r="AI1097">
            <v>0</v>
          </cell>
          <cell r="AJ1097">
            <v>0</v>
          </cell>
        </row>
        <row r="1098">
          <cell r="AG1098">
            <v>0</v>
          </cell>
          <cell r="AH1098">
            <v>0</v>
          </cell>
          <cell r="AI1098">
            <v>0</v>
          </cell>
          <cell r="AJ1098">
            <v>0</v>
          </cell>
        </row>
        <row r="1099">
          <cell r="AG1099">
            <v>0</v>
          </cell>
          <cell r="AH1099">
            <v>0</v>
          </cell>
          <cell r="AI1099">
            <v>0</v>
          </cell>
          <cell r="AJ1099">
            <v>0</v>
          </cell>
        </row>
        <row r="1100">
          <cell r="AG1100">
            <v>0</v>
          </cell>
          <cell r="AH1100">
            <v>0</v>
          </cell>
          <cell r="AI1100">
            <v>0</v>
          </cell>
          <cell r="AJ1100">
            <v>0</v>
          </cell>
        </row>
        <row r="1101">
          <cell r="AG1101">
            <v>0</v>
          </cell>
          <cell r="AH1101">
            <v>0</v>
          </cell>
          <cell r="AI1101">
            <v>0</v>
          </cell>
          <cell r="AJ1101">
            <v>0</v>
          </cell>
        </row>
        <row r="1102">
          <cell r="AG1102">
            <v>0</v>
          </cell>
          <cell r="AH1102">
            <v>0</v>
          </cell>
          <cell r="AI1102">
            <v>0</v>
          </cell>
          <cell r="AJ1102">
            <v>0</v>
          </cell>
        </row>
        <row r="1103">
          <cell r="AG1103">
            <v>0</v>
          </cell>
          <cell r="AH1103">
            <v>0</v>
          </cell>
          <cell r="AI1103">
            <v>0</v>
          </cell>
          <cell r="AJ1103">
            <v>0</v>
          </cell>
        </row>
        <row r="1104">
          <cell r="AG1104">
            <v>0</v>
          </cell>
          <cell r="AH1104">
            <v>0</v>
          </cell>
          <cell r="AI1104">
            <v>0</v>
          </cell>
          <cell r="AJ1104">
            <v>0</v>
          </cell>
        </row>
        <row r="1105">
          <cell r="AG1105">
            <v>0</v>
          </cell>
          <cell r="AH1105">
            <v>0</v>
          </cell>
          <cell r="AI1105">
            <v>0</v>
          </cell>
          <cell r="AJ1105">
            <v>0</v>
          </cell>
        </row>
        <row r="1106">
          <cell r="Q1106">
            <v>-2644809.08</v>
          </cell>
          <cell r="R1106">
            <v>-3165001.86</v>
          </cell>
          <cell r="S1106">
            <v>-2961651.93</v>
          </cell>
          <cell r="T1106">
            <v>-3705847.36</v>
          </cell>
          <cell r="AG1106">
            <v>-2854653.2475000001</v>
          </cell>
          <cell r="AH1106">
            <v>-2887084.9420833327</v>
          </cell>
          <cell r="AI1106">
            <v>-2916215.8212499996</v>
          </cell>
          <cell r="AJ1106">
            <v>-2953218.8491666666</v>
          </cell>
        </row>
        <row r="1107">
          <cell r="Q1107">
            <v>-260060.97</v>
          </cell>
          <cell r="R1107">
            <v>-746641.37</v>
          </cell>
          <cell r="S1107">
            <v>-885410.29</v>
          </cell>
          <cell r="T1107">
            <v>-1237191.98</v>
          </cell>
          <cell r="AG1107">
            <v>-720680.9833333334</v>
          </cell>
          <cell r="AH1107">
            <v>-737606.52916666667</v>
          </cell>
          <cell r="AI1107">
            <v>-755718.87666666659</v>
          </cell>
          <cell r="AJ1107">
            <v>-766630.87416666653</v>
          </cell>
        </row>
        <row r="1108">
          <cell r="AG1108">
            <v>0</v>
          </cell>
          <cell r="AH1108">
            <v>0</v>
          </cell>
          <cell r="AI1108">
            <v>0</v>
          </cell>
          <cell r="AJ1108">
            <v>0</v>
          </cell>
        </row>
        <row r="1109">
          <cell r="AG1109">
            <v>0</v>
          </cell>
          <cell r="AH1109">
            <v>0</v>
          </cell>
          <cell r="AI1109">
            <v>0</v>
          </cell>
          <cell r="AJ1109">
            <v>0</v>
          </cell>
        </row>
        <row r="1110">
          <cell r="AG1110">
            <v>0</v>
          </cell>
          <cell r="AH1110">
            <v>0</v>
          </cell>
          <cell r="AI1110">
            <v>0</v>
          </cell>
          <cell r="AJ1110">
            <v>0</v>
          </cell>
        </row>
        <row r="1111">
          <cell r="Q1111">
            <v>187.07</v>
          </cell>
          <cell r="R1111">
            <v>-59.6</v>
          </cell>
          <cell r="S1111">
            <v>191.16</v>
          </cell>
          <cell r="T1111">
            <v>-59.6</v>
          </cell>
          <cell r="AG1111">
            <v>544.18583333333333</v>
          </cell>
          <cell r="AH1111">
            <v>495.94666666666666</v>
          </cell>
          <cell r="AI1111">
            <v>452.9783333333333</v>
          </cell>
          <cell r="AJ1111">
            <v>385.78500000000003</v>
          </cell>
        </row>
        <row r="1112">
          <cell r="Q1112">
            <v>-201242.5</v>
          </cell>
          <cell r="R1112">
            <v>-201242.5</v>
          </cell>
          <cell r="S1112">
            <v>-201242.5</v>
          </cell>
          <cell r="T1112">
            <v>-200000</v>
          </cell>
          <cell r="AG1112">
            <v>-473355.67708333331</v>
          </cell>
          <cell r="AH1112">
            <v>-450849.32291666669</v>
          </cell>
          <cell r="AI1112">
            <v>-428342.96875</v>
          </cell>
          <cell r="AJ1112">
            <v>-400423.125</v>
          </cell>
        </row>
        <row r="1113">
          <cell r="Q1113">
            <v>-204947.22</v>
          </cell>
          <cell r="R1113">
            <v>-203011.17</v>
          </cell>
          <cell r="S1113">
            <v>-210724.8</v>
          </cell>
          <cell r="T1113">
            <v>-254303.85</v>
          </cell>
          <cell r="AG1113">
            <v>-280735.66666666669</v>
          </cell>
          <cell r="AH1113">
            <v>-281005.1708333334</v>
          </cell>
          <cell r="AI1113">
            <v>-280888.67208333337</v>
          </cell>
          <cell r="AJ1113">
            <v>-276298.77124999999</v>
          </cell>
        </row>
        <row r="1114">
          <cell r="Q1114">
            <v>-16763019.720000001</v>
          </cell>
          <cell r="R1114">
            <v>-13694616.210000001</v>
          </cell>
          <cell r="S1114">
            <v>-13418513.25</v>
          </cell>
          <cell r="T1114">
            <v>-18231892.800000001</v>
          </cell>
          <cell r="AG1114">
            <v>-11851169.941250002</v>
          </cell>
          <cell r="AH1114">
            <v>-12039812.150833333</v>
          </cell>
          <cell r="AI1114">
            <v>-12146462.725833334</v>
          </cell>
          <cell r="AJ1114">
            <v>-12492969.471249999</v>
          </cell>
        </row>
        <row r="1115">
          <cell r="Q1115">
            <v>-1806064.93</v>
          </cell>
          <cell r="R1115">
            <v>-1743749.83</v>
          </cell>
          <cell r="S1115">
            <v>-1704599.12</v>
          </cell>
          <cell r="T1115">
            <v>-1659968.74</v>
          </cell>
          <cell r="AG1115">
            <v>-1676738.9658333336</v>
          </cell>
          <cell r="AH1115">
            <v>-1685941.0354166667</v>
          </cell>
          <cell r="AI1115">
            <v>-1694073.1758333333</v>
          </cell>
          <cell r="AJ1115">
            <v>-1696804.91625</v>
          </cell>
        </row>
        <row r="1116">
          <cell r="Q1116">
            <v>-88403.199999999997</v>
          </cell>
          <cell r="R1116">
            <v>-1606085.36</v>
          </cell>
          <cell r="S1116">
            <v>-2975105.16</v>
          </cell>
          <cell r="T1116">
            <v>-4281065.3899999997</v>
          </cell>
          <cell r="AG1116">
            <v>-2421240.6150000007</v>
          </cell>
          <cell r="AH1116">
            <v>-2388917.7687500003</v>
          </cell>
          <cell r="AI1116">
            <v>-2436725.4612500006</v>
          </cell>
          <cell r="AJ1116">
            <v>-2535723.4045833335</v>
          </cell>
        </row>
        <row r="1117">
          <cell r="AG1117">
            <v>0</v>
          </cell>
          <cell r="AH1117">
            <v>0</v>
          </cell>
          <cell r="AI1117">
            <v>0</v>
          </cell>
          <cell r="AJ1117">
            <v>0</v>
          </cell>
        </row>
        <row r="1118">
          <cell r="Q1118">
            <v>-16885.48</v>
          </cell>
          <cell r="R1118">
            <v>-41222.480000000003</v>
          </cell>
          <cell r="S1118">
            <v>3219.63</v>
          </cell>
          <cell r="T1118">
            <v>-5748.95</v>
          </cell>
          <cell r="AG1118">
            <v>-12046.397916666667</v>
          </cell>
          <cell r="AH1118">
            <v>-13755.269166666667</v>
          </cell>
          <cell r="AI1118">
            <v>-15026.009583333334</v>
          </cell>
          <cell r="AJ1118">
            <v>-15250.182083333335</v>
          </cell>
        </row>
        <row r="1119">
          <cell r="Q1119">
            <v>-38256.370000000003</v>
          </cell>
          <cell r="R1119">
            <v>-47237.8</v>
          </cell>
          <cell r="S1119">
            <v>-41166.01</v>
          </cell>
          <cell r="T1119">
            <v>-39435.879999999997</v>
          </cell>
          <cell r="AG1119">
            <v>-28887.732083333336</v>
          </cell>
          <cell r="AH1119">
            <v>-31822.446249999994</v>
          </cell>
          <cell r="AI1119">
            <v>-34772.059166666659</v>
          </cell>
          <cell r="AJ1119">
            <v>-37311.448333333334</v>
          </cell>
        </row>
        <row r="1120">
          <cell r="Q1120">
            <v>-22968.82</v>
          </cell>
          <cell r="R1120">
            <v>-22968.82</v>
          </cell>
          <cell r="S1120">
            <v>-22968.82</v>
          </cell>
          <cell r="T1120">
            <v>-22968.82</v>
          </cell>
          <cell r="AG1120">
            <v>-22968.820000000003</v>
          </cell>
          <cell r="AH1120">
            <v>-22968.820000000003</v>
          </cell>
          <cell r="AI1120">
            <v>-22968.820000000003</v>
          </cell>
          <cell r="AJ1120">
            <v>-22968.820000000003</v>
          </cell>
        </row>
        <row r="1121">
          <cell r="Q1121">
            <v>-17201.98</v>
          </cell>
          <cell r="R1121">
            <v>-15427.19</v>
          </cell>
          <cell r="S1121">
            <v>-15310.19</v>
          </cell>
          <cell r="T1121">
            <v>-15314.19</v>
          </cell>
          <cell r="AG1121">
            <v>-2926.5662499999999</v>
          </cell>
          <cell r="AH1121">
            <v>-4217.9145833333332</v>
          </cell>
          <cell r="AI1121">
            <v>-5515.5037499999999</v>
          </cell>
          <cell r="AJ1121">
            <v>-6822.0254166666664</v>
          </cell>
        </row>
        <row r="1122">
          <cell r="Q1122">
            <v>-339750.73</v>
          </cell>
          <cell r="R1122">
            <v>-62630.22</v>
          </cell>
          <cell r="S1122">
            <v>-63774.18</v>
          </cell>
          <cell r="T1122">
            <v>-64922.46</v>
          </cell>
          <cell r="AG1122">
            <v>-42174.052916666675</v>
          </cell>
          <cell r="AH1122">
            <v>-44998.558333333327</v>
          </cell>
          <cell r="AI1122">
            <v>-48377.430416666662</v>
          </cell>
          <cell r="AJ1122">
            <v>-63632.673750000009</v>
          </cell>
        </row>
        <row r="1123">
          <cell r="Q1123">
            <v>-15981.42</v>
          </cell>
          <cell r="R1123">
            <v>-3676.61</v>
          </cell>
          <cell r="S1123">
            <v>-3947.01</v>
          </cell>
          <cell r="T1123">
            <v>-3806.36</v>
          </cell>
          <cell r="AG1123">
            <v>-7948.1025000000009</v>
          </cell>
          <cell r="AH1123">
            <v>-7940.09</v>
          </cell>
          <cell r="AI1123">
            <v>-7951.3566666666666</v>
          </cell>
          <cell r="AJ1123">
            <v>-7968.029583333333</v>
          </cell>
        </row>
        <row r="1124">
          <cell r="R1124">
            <v>1.19</v>
          </cell>
          <cell r="S1124">
            <v>5.95</v>
          </cell>
          <cell r="T1124">
            <v>14.76</v>
          </cell>
          <cell r="AG1124">
            <v>0</v>
          </cell>
          <cell r="AH1124">
            <v>4.9583333333333333E-2</v>
          </cell>
          <cell r="AI1124">
            <v>0.34708333333333335</v>
          </cell>
          <cell r="AJ1124">
            <v>1.21</v>
          </cell>
        </row>
        <row r="1125">
          <cell r="Q1125">
            <v>3889.48</v>
          </cell>
          <cell r="R1125">
            <v>5120.5600000000004</v>
          </cell>
          <cell r="S1125">
            <v>3427.14</v>
          </cell>
          <cell r="T1125">
            <v>3289.24</v>
          </cell>
          <cell r="AG1125">
            <v>2535.8329166666663</v>
          </cell>
          <cell r="AH1125">
            <v>2576.35</v>
          </cell>
          <cell r="AI1125">
            <v>2708.874166666667</v>
          </cell>
          <cell r="AJ1125">
            <v>2812.8595833333334</v>
          </cell>
        </row>
        <row r="1126">
          <cell r="Q1126">
            <v>0</v>
          </cell>
          <cell r="R1126">
            <v>0</v>
          </cell>
          <cell r="S1126">
            <v>0</v>
          </cell>
          <cell r="T1126">
            <v>0</v>
          </cell>
          <cell r="AG1126">
            <v>0</v>
          </cell>
          <cell r="AH1126">
            <v>0</v>
          </cell>
          <cell r="AI1126">
            <v>0</v>
          </cell>
          <cell r="AJ1126">
            <v>0</v>
          </cell>
        </row>
        <row r="1127">
          <cell r="Q1127">
            <v>0</v>
          </cell>
          <cell r="R1127">
            <v>0</v>
          </cell>
          <cell r="S1127">
            <v>0</v>
          </cell>
          <cell r="T1127">
            <v>0</v>
          </cell>
          <cell r="AG1127">
            <v>-30525.31791666667</v>
          </cell>
          <cell r="AH1127">
            <v>-25261.674166666675</v>
          </cell>
          <cell r="AI1127">
            <v>-21032.681250000005</v>
          </cell>
          <cell r="AJ1127">
            <v>-17834.037499999999</v>
          </cell>
        </row>
        <row r="1128">
          <cell r="Q1128">
            <v>0</v>
          </cell>
          <cell r="R1128">
            <v>0</v>
          </cell>
          <cell r="S1128">
            <v>0</v>
          </cell>
          <cell r="T1128">
            <v>0</v>
          </cell>
          <cell r="AG1128">
            <v>0</v>
          </cell>
          <cell r="AH1128">
            <v>0</v>
          </cell>
          <cell r="AI1128">
            <v>0</v>
          </cell>
          <cell r="AJ1128">
            <v>0</v>
          </cell>
        </row>
        <row r="1129">
          <cell r="Q1129">
            <v>0</v>
          </cell>
          <cell r="R1129">
            <v>0</v>
          </cell>
          <cell r="S1129">
            <v>0</v>
          </cell>
          <cell r="T1129">
            <v>0</v>
          </cell>
          <cell r="AG1129">
            <v>-2102.875833333333</v>
          </cell>
          <cell r="AH1129">
            <v>-1857.55</v>
          </cell>
          <cell r="AI1129">
            <v>-1609.8766666666668</v>
          </cell>
          <cell r="AJ1129">
            <v>-1362.2033333333331</v>
          </cell>
        </row>
        <row r="1130">
          <cell r="Q1130">
            <v>0</v>
          </cell>
          <cell r="R1130">
            <v>0</v>
          </cell>
          <cell r="S1130">
            <v>0</v>
          </cell>
          <cell r="T1130">
            <v>0</v>
          </cell>
          <cell r="AG1130">
            <v>-5425314.3495833334</v>
          </cell>
          <cell r="AH1130">
            <v>-4438893.5587499999</v>
          </cell>
          <cell r="AI1130">
            <v>-3452472.7679166663</v>
          </cell>
          <cell r="AJ1130">
            <v>-2466051.9770833333</v>
          </cell>
        </row>
        <row r="1131">
          <cell r="Q1131">
            <v>-396.93</v>
          </cell>
          <cell r="R1131">
            <v>-396.93</v>
          </cell>
          <cell r="S1131">
            <v>-396.93</v>
          </cell>
          <cell r="T1131">
            <v>0</v>
          </cell>
          <cell r="AG1131">
            <v>-218223.7033333334</v>
          </cell>
          <cell r="AH1131">
            <v>-180899.45499999996</v>
          </cell>
          <cell r="AI1131">
            <v>-140795.13333333327</v>
          </cell>
          <cell r="AJ1131">
            <v>-100674.2729166667</v>
          </cell>
        </row>
        <row r="1132">
          <cell r="Q1132">
            <v>0</v>
          </cell>
          <cell r="R1132">
            <v>-932.46</v>
          </cell>
          <cell r="S1132">
            <v>-683.71</v>
          </cell>
          <cell r="T1132">
            <v>0</v>
          </cell>
          <cell r="AG1132">
            <v>-136661.92083333334</v>
          </cell>
          <cell r="AH1132">
            <v>-132679.96041666667</v>
          </cell>
          <cell r="AI1132">
            <v>-122598.01916666665</v>
          </cell>
          <cell r="AJ1132">
            <v>-108276.85374999999</v>
          </cell>
        </row>
        <row r="1133">
          <cell r="Q1133">
            <v>11227.23</v>
          </cell>
          <cell r="R1133">
            <v>4275.88</v>
          </cell>
          <cell r="S1133">
            <v>14580.19</v>
          </cell>
          <cell r="T1133">
            <v>10881.55</v>
          </cell>
          <cell r="AG1133">
            <v>164475.79958333331</v>
          </cell>
          <cell r="AH1133">
            <v>158321.28916666665</v>
          </cell>
          <cell r="AI1133">
            <v>144222.59791666665</v>
          </cell>
          <cell r="AJ1133">
            <v>127107.82041666664</v>
          </cell>
        </row>
        <row r="1134">
          <cell r="Q1134">
            <v>-11230.33</v>
          </cell>
          <cell r="R1134">
            <v>-9864.61</v>
          </cell>
          <cell r="S1134">
            <v>-72742.080000000002</v>
          </cell>
          <cell r="T1134">
            <v>-1702.53</v>
          </cell>
          <cell r="AG1134">
            <v>-16979.723750000001</v>
          </cell>
          <cell r="AH1134">
            <v>-17858.679583333331</v>
          </cell>
          <cell r="AI1134">
            <v>-21300.624999999996</v>
          </cell>
          <cell r="AJ1134">
            <v>-24402.483749999999</v>
          </cell>
        </row>
        <row r="1135">
          <cell r="Q1135">
            <v>0</v>
          </cell>
          <cell r="R1135">
            <v>0</v>
          </cell>
          <cell r="S1135">
            <v>0</v>
          </cell>
          <cell r="T1135">
            <v>0</v>
          </cell>
          <cell r="AG1135">
            <v>0</v>
          </cell>
          <cell r="AH1135">
            <v>0</v>
          </cell>
          <cell r="AI1135">
            <v>0</v>
          </cell>
          <cell r="AJ1135">
            <v>0</v>
          </cell>
        </row>
        <row r="1136">
          <cell r="Q1136">
            <v>-3922.66</v>
          </cell>
          <cell r="R1136">
            <v>-4872.72</v>
          </cell>
          <cell r="S1136">
            <v>-5802.06</v>
          </cell>
          <cell r="T1136">
            <v>-6731.4</v>
          </cell>
          <cell r="AG1136">
            <v>-660.42166666666662</v>
          </cell>
          <cell r="AH1136">
            <v>-1026.8958333333333</v>
          </cell>
          <cell r="AI1136">
            <v>-1471.6783333333333</v>
          </cell>
          <cell r="AJ1136">
            <v>-1993.9058333333335</v>
          </cell>
        </row>
        <row r="1137">
          <cell r="Q1137">
            <v>0</v>
          </cell>
          <cell r="R1137">
            <v>0</v>
          </cell>
          <cell r="S1137">
            <v>-11318.85</v>
          </cell>
          <cell r="T1137">
            <v>-50.4</v>
          </cell>
          <cell r="AG1137">
            <v>-1767.86</v>
          </cell>
          <cell r="AH1137">
            <v>-1767.86</v>
          </cell>
          <cell r="AI1137">
            <v>-2239.4787499999998</v>
          </cell>
          <cell r="AJ1137">
            <v>-2713.1974999999998</v>
          </cell>
        </row>
        <row r="1138">
          <cell r="Q1138">
            <v>-2000</v>
          </cell>
          <cell r="R1138">
            <v>-2000</v>
          </cell>
          <cell r="S1138">
            <v>-2000</v>
          </cell>
          <cell r="T1138">
            <v>-2000</v>
          </cell>
          <cell r="AG1138">
            <v>-2000</v>
          </cell>
          <cell r="AH1138">
            <v>-2000</v>
          </cell>
          <cell r="AI1138">
            <v>-2000</v>
          </cell>
          <cell r="AJ1138">
            <v>-2000</v>
          </cell>
        </row>
        <row r="1139">
          <cell r="Q1139">
            <v>-826786.86</v>
          </cell>
          <cell r="R1139">
            <v>-852038.02</v>
          </cell>
          <cell r="S1139">
            <v>-866722.91</v>
          </cell>
          <cell r="T1139">
            <v>-978083.62</v>
          </cell>
          <cell r="AG1139">
            <v>-989921.96958333347</v>
          </cell>
          <cell r="AH1139">
            <v>-993630.01416666666</v>
          </cell>
          <cell r="AI1139">
            <v>-1000604.2783333333</v>
          </cell>
          <cell r="AJ1139">
            <v>-923920.08375000011</v>
          </cell>
        </row>
        <row r="1140">
          <cell r="Q1140">
            <v>0</v>
          </cell>
          <cell r="R1140">
            <v>0</v>
          </cell>
          <cell r="S1140">
            <v>0</v>
          </cell>
          <cell r="T1140">
            <v>0</v>
          </cell>
          <cell r="AG1140">
            <v>0</v>
          </cell>
          <cell r="AH1140">
            <v>0</v>
          </cell>
          <cell r="AI1140">
            <v>0</v>
          </cell>
          <cell r="AJ1140">
            <v>0</v>
          </cell>
        </row>
        <row r="1141">
          <cell r="Q1141">
            <v>0</v>
          </cell>
          <cell r="R1141">
            <v>0</v>
          </cell>
          <cell r="S1141">
            <v>0</v>
          </cell>
          <cell r="T1141">
            <v>0</v>
          </cell>
          <cell r="AG1141">
            <v>0</v>
          </cell>
          <cell r="AH1141">
            <v>0</v>
          </cell>
          <cell r="AI1141">
            <v>0</v>
          </cell>
          <cell r="AJ1141">
            <v>0</v>
          </cell>
        </row>
        <row r="1142">
          <cell r="Q1142">
            <v>-1139135.01</v>
          </cell>
          <cell r="R1142">
            <v>-1139135.01</v>
          </cell>
          <cell r="S1142">
            <v>-1084835.01</v>
          </cell>
          <cell r="T1142">
            <v>-1149635.01</v>
          </cell>
          <cell r="AG1142">
            <v>-826615.11416666664</v>
          </cell>
          <cell r="AH1142">
            <v>-871057.40583333327</v>
          </cell>
          <cell r="AI1142">
            <v>-915501.78083333327</v>
          </cell>
          <cell r="AJ1142">
            <v>-960383.65583333327</v>
          </cell>
        </row>
        <row r="1143">
          <cell r="Q1143">
            <v>-2858658.49</v>
          </cell>
          <cell r="R1143">
            <v>-2858658.49</v>
          </cell>
          <cell r="S1143">
            <v>-2858658.49</v>
          </cell>
          <cell r="T1143">
            <v>-2858658.49</v>
          </cell>
          <cell r="AG1143">
            <v>-2682029.1158333342</v>
          </cell>
          <cell r="AH1143">
            <v>-2738469.5358333336</v>
          </cell>
          <cell r="AI1143">
            <v>-2787379.5529166674</v>
          </cell>
          <cell r="AJ1143">
            <v>-2821951.6487500011</v>
          </cell>
        </row>
        <row r="1144">
          <cell r="Q1144">
            <v>-7988139.8799999999</v>
          </cell>
          <cell r="R1144">
            <v>-7988139.8799999999</v>
          </cell>
          <cell r="S1144">
            <v>-7988139.8799999999</v>
          </cell>
          <cell r="T1144">
            <v>-7988139.8799999999</v>
          </cell>
          <cell r="AG1144">
            <v>-7704791.2387499996</v>
          </cell>
          <cell r="AH1144">
            <v>-7794312.3408333333</v>
          </cell>
          <cell r="AI1144">
            <v>-7866197.4220833331</v>
          </cell>
          <cell r="AJ1144">
            <v>-7922028.9691666663</v>
          </cell>
        </row>
        <row r="1145">
          <cell r="Q1145">
            <v>-80000</v>
          </cell>
          <cell r="R1145">
            <v>-80000</v>
          </cell>
          <cell r="S1145">
            <v>0</v>
          </cell>
          <cell r="T1145">
            <v>0</v>
          </cell>
          <cell r="AG1145">
            <v>-80000</v>
          </cell>
          <cell r="AH1145">
            <v>-80000</v>
          </cell>
          <cell r="AI1145">
            <v>-76666.666666666672</v>
          </cell>
          <cell r="AJ1145">
            <v>-70000</v>
          </cell>
        </row>
        <row r="1146">
          <cell r="Q1146">
            <v>-289026.49</v>
          </cell>
          <cell r="R1146">
            <v>-409268.06</v>
          </cell>
          <cell r="S1146">
            <v>-453386.92</v>
          </cell>
          <cell r="T1146">
            <v>-544533.78</v>
          </cell>
          <cell r="AG1146">
            <v>-48823.52375</v>
          </cell>
          <cell r="AH1146">
            <v>-77919.13</v>
          </cell>
          <cell r="AI1146">
            <v>-113863.08750000001</v>
          </cell>
          <cell r="AJ1146">
            <v>-155443.11666666667</v>
          </cell>
        </row>
        <row r="1147">
          <cell r="Q1147">
            <v>-909482.87</v>
          </cell>
          <cell r="R1147">
            <v>-1124086.72</v>
          </cell>
          <cell r="S1147">
            <v>-1296860.3999999999</v>
          </cell>
          <cell r="T1147">
            <v>-1344649.1</v>
          </cell>
          <cell r="AG1147">
            <v>-221378.14458333331</v>
          </cell>
          <cell r="AH1147">
            <v>-306110.21083333332</v>
          </cell>
          <cell r="AI1147">
            <v>-406983.00750000001</v>
          </cell>
          <cell r="AJ1147">
            <v>-517045.90333333326</v>
          </cell>
        </row>
        <row r="1148">
          <cell r="Q1148">
            <v>0</v>
          </cell>
          <cell r="R1148">
            <v>0</v>
          </cell>
          <cell r="S1148">
            <v>0</v>
          </cell>
          <cell r="T1148">
            <v>0</v>
          </cell>
          <cell r="AG1148">
            <v>0</v>
          </cell>
          <cell r="AH1148">
            <v>0</v>
          </cell>
          <cell r="AI1148">
            <v>0</v>
          </cell>
          <cell r="AJ1148">
            <v>0</v>
          </cell>
        </row>
        <row r="1149">
          <cell r="Q1149">
            <v>0</v>
          </cell>
          <cell r="R1149">
            <v>0</v>
          </cell>
          <cell r="S1149">
            <v>0</v>
          </cell>
          <cell r="T1149">
            <v>0</v>
          </cell>
          <cell r="AG1149">
            <v>0</v>
          </cell>
          <cell r="AH1149">
            <v>0</v>
          </cell>
          <cell r="AI1149">
            <v>0</v>
          </cell>
          <cell r="AJ1149">
            <v>0</v>
          </cell>
        </row>
        <row r="1150">
          <cell r="Q1150">
            <v>0</v>
          </cell>
          <cell r="R1150">
            <v>0</v>
          </cell>
          <cell r="S1150">
            <v>0</v>
          </cell>
          <cell r="T1150">
            <v>0</v>
          </cell>
          <cell r="AG1150">
            <v>0</v>
          </cell>
          <cell r="AH1150">
            <v>0</v>
          </cell>
          <cell r="AI1150">
            <v>0</v>
          </cell>
          <cell r="AJ1150">
            <v>0</v>
          </cell>
        </row>
        <row r="1151">
          <cell r="Q1151">
            <v>178889.45</v>
          </cell>
          <cell r="R1151">
            <v>1372046.45</v>
          </cell>
          <cell r="S1151">
            <v>-12108938.550000001</v>
          </cell>
          <cell r="T1151">
            <v>-20660612.550000001</v>
          </cell>
          <cell r="AG1151">
            <v>-14349177.764583336</v>
          </cell>
          <cell r="AH1151">
            <v>-15958732.468750006</v>
          </cell>
          <cell r="AI1151">
            <v>-14813946.714583337</v>
          </cell>
          <cell r="AJ1151">
            <v>-15382877.127083339</v>
          </cell>
        </row>
        <row r="1152">
          <cell r="AG1152">
            <v>0</v>
          </cell>
          <cell r="AH1152">
            <v>0</v>
          </cell>
          <cell r="AI1152">
            <v>0</v>
          </cell>
          <cell r="AJ1152">
            <v>0</v>
          </cell>
        </row>
        <row r="1153">
          <cell r="Q1153">
            <v>-275</v>
          </cell>
          <cell r="R1153">
            <v>-275</v>
          </cell>
          <cell r="S1153">
            <v>-693</v>
          </cell>
          <cell r="T1153">
            <v>-693</v>
          </cell>
          <cell r="AG1153">
            <v>-142.28458333333333</v>
          </cell>
          <cell r="AH1153">
            <v>-102.53875000000001</v>
          </cell>
          <cell r="AI1153">
            <v>-80.209583333333327</v>
          </cell>
          <cell r="AJ1153">
            <v>-96.626666666666665</v>
          </cell>
        </row>
        <row r="1154">
          <cell r="Q1154">
            <v>-496269.28</v>
          </cell>
          <cell r="R1154">
            <v>-186616.62</v>
          </cell>
          <cell r="S1154">
            <v>25876.43</v>
          </cell>
          <cell r="T1154">
            <v>24170.19</v>
          </cell>
          <cell r="AG1154">
            <v>-103810.32541666667</v>
          </cell>
          <cell r="AH1154">
            <v>-118535.32791666668</v>
          </cell>
          <cell r="AI1154">
            <v>-119777.01125</v>
          </cell>
          <cell r="AJ1154">
            <v>-112438.23208333335</v>
          </cell>
        </row>
        <row r="1155">
          <cell r="Q1155">
            <v>-343.67</v>
          </cell>
          <cell r="R1155">
            <v>-343.67</v>
          </cell>
          <cell r="S1155">
            <v>-343.67</v>
          </cell>
          <cell r="T1155">
            <v>-343.67</v>
          </cell>
          <cell r="AG1155">
            <v>-343.67</v>
          </cell>
          <cell r="AH1155">
            <v>-343.67</v>
          </cell>
          <cell r="AI1155">
            <v>-343.67</v>
          </cell>
          <cell r="AJ1155">
            <v>-343.67</v>
          </cell>
        </row>
        <row r="1156">
          <cell r="Q1156">
            <v>-188029.15</v>
          </cell>
          <cell r="R1156">
            <v>-29959.23</v>
          </cell>
          <cell r="S1156">
            <v>-60184.52</v>
          </cell>
          <cell r="T1156">
            <v>-87779.58</v>
          </cell>
          <cell r="AG1156">
            <v>-270434.15749999997</v>
          </cell>
          <cell r="AH1156">
            <v>-276225.99833333335</v>
          </cell>
          <cell r="AI1156">
            <v>-279385.47916666663</v>
          </cell>
          <cell r="AJ1156">
            <v>-283961.87208333332</v>
          </cell>
        </row>
        <row r="1157">
          <cell r="Q1157">
            <v>-8678.4599999999991</v>
          </cell>
          <cell r="R1157">
            <v>-8678.4599999999991</v>
          </cell>
          <cell r="S1157">
            <v>-8678.4599999999991</v>
          </cell>
          <cell r="T1157">
            <v>-8678.4599999999991</v>
          </cell>
          <cell r="AG1157">
            <v>-8678.4599999999973</v>
          </cell>
          <cell r="AH1157">
            <v>-8678.4599999999973</v>
          </cell>
          <cell r="AI1157">
            <v>-8678.4599999999973</v>
          </cell>
          <cell r="AJ1157">
            <v>-8678.4599999999973</v>
          </cell>
        </row>
        <row r="1158">
          <cell r="Q1158">
            <v>0</v>
          </cell>
          <cell r="R1158">
            <v>0</v>
          </cell>
          <cell r="S1158">
            <v>0</v>
          </cell>
          <cell r="T1158">
            <v>0</v>
          </cell>
          <cell r="AG1158">
            <v>0</v>
          </cell>
          <cell r="AH1158">
            <v>0</v>
          </cell>
          <cell r="AI1158">
            <v>0</v>
          </cell>
          <cell r="AJ1158">
            <v>0</v>
          </cell>
        </row>
        <row r="1159">
          <cell r="Q1159">
            <v>-18952495.640000001</v>
          </cell>
          <cell r="R1159">
            <v>-20918532.18</v>
          </cell>
          <cell r="S1159">
            <v>-22884583.039999999</v>
          </cell>
          <cell r="T1159">
            <v>-24848199.280000001</v>
          </cell>
          <cell r="AG1159">
            <v>-23057113.2075</v>
          </cell>
          <cell r="AH1159">
            <v>-23211875.221666668</v>
          </cell>
          <cell r="AI1159">
            <v>-23376498.850833338</v>
          </cell>
          <cell r="AJ1159">
            <v>-23545867.956666667</v>
          </cell>
        </row>
        <row r="1160">
          <cell r="Q1160">
            <v>-6898099.8499999996</v>
          </cell>
          <cell r="R1160">
            <v>-7664183.8499999996</v>
          </cell>
          <cell r="S1160">
            <v>-3722478.2</v>
          </cell>
          <cell r="T1160">
            <v>-4487858.2</v>
          </cell>
          <cell r="AG1160">
            <v>-6001985.072916667</v>
          </cell>
          <cell r="AH1160">
            <v>-6035083.4637500001</v>
          </cell>
          <cell r="AI1160">
            <v>-5875760.3691666676</v>
          </cell>
          <cell r="AJ1160">
            <v>-5698384.7612500014</v>
          </cell>
        </row>
        <row r="1161">
          <cell r="Q1161">
            <v>-214450.37</v>
          </cell>
          <cell r="R1161">
            <v>-285527.37</v>
          </cell>
          <cell r="S1161">
            <v>583187.69999999995</v>
          </cell>
          <cell r="T1161">
            <v>499397.15</v>
          </cell>
          <cell r="AG1161">
            <v>-3011983.6079166667</v>
          </cell>
          <cell r="AH1161">
            <v>-3011203.9720833334</v>
          </cell>
          <cell r="AI1161">
            <v>-2970946.3333333326</v>
          </cell>
          <cell r="AJ1161">
            <v>-2674395.9645833336</v>
          </cell>
        </row>
        <row r="1162">
          <cell r="Q1162">
            <v>-9147266.0600000005</v>
          </cell>
          <cell r="R1162">
            <v>-10163600.060000001</v>
          </cell>
          <cell r="S1162">
            <v>-11179934.060000001</v>
          </cell>
          <cell r="T1162">
            <v>-12196340.060000001</v>
          </cell>
          <cell r="AG1162">
            <v>-12111448.281666666</v>
          </cell>
          <cell r="AH1162">
            <v>-12089390.14875</v>
          </cell>
          <cell r="AI1162">
            <v>-12070635.307916669</v>
          </cell>
          <cell r="AJ1162">
            <v>-12085571.910833335</v>
          </cell>
        </row>
        <row r="1163">
          <cell r="Q1163">
            <v>-2278.3200000000002</v>
          </cell>
          <cell r="R1163">
            <v>-539.52</v>
          </cell>
          <cell r="S1163">
            <v>-539.52</v>
          </cell>
          <cell r="T1163">
            <v>0</v>
          </cell>
          <cell r="AG1163">
            <v>-94.93</v>
          </cell>
          <cell r="AH1163">
            <v>-212.34</v>
          </cell>
          <cell r="AI1163">
            <v>-257.3</v>
          </cell>
          <cell r="AJ1163">
            <v>-279.78000000000003</v>
          </cell>
        </row>
        <row r="1164">
          <cell r="Q1164">
            <v>-4317687.5199999996</v>
          </cell>
          <cell r="R1164">
            <v>-3387882.84</v>
          </cell>
          <cell r="S1164">
            <v>-4422732.03</v>
          </cell>
          <cell r="T1164">
            <v>-5678283.46</v>
          </cell>
          <cell r="AG1164">
            <v>-3647885.9395833332</v>
          </cell>
          <cell r="AH1164">
            <v>-3676175.6279166662</v>
          </cell>
          <cell r="AI1164">
            <v>-3897287.7045833343</v>
          </cell>
          <cell r="AJ1164">
            <v>-4126235.862916667</v>
          </cell>
        </row>
        <row r="1165">
          <cell r="Q1165">
            <v>-476089</v>
          </cell>
          <cell r="R1165">
            <v>-476089</v>
          </cell>
          <cell r="S1165">
            <v>-476089</v>
          </cell>
          <cell r="T1165">
            <v>-476089</v>
          </cell>
          <cell r="AG1165">
            <v>-476089</v>
          </cell>
          <cell r="AH1165">
            <v>-476089</v>
          </cell>
          <cell r="AI1165">
            <v>-476089</v>
          </cell>
          <cell r="AJ1165">
            <v>-476089</v>
          </cell>
        </row>
        <row r="1166">
          <cell r="Q1166">
            <v>0</v>
          </cell>
          <cell r="R1166">
            <v>0</v>
          </cell>
          <cell r="S1166">
            <v>0</v>
          </cell>
          <cell r="T1166">
            <v>0</v>
          </cell>
          <cell r="AG1166">
            <v>0</v>
          </cell>
          <cell r="AH1166">
            <v>0</v>
          </cell>
          <cell r="AI1166">
            <v>0</v>
          </cell>
          <cell r="AJ1166">
            <v>0</v>
          </cell>
        </row>
        <row r="1167">
          <cell r="Q1167">
            <v>-398788.3</v>
          </cell>
          <cell r="R1167">
            <v>-68677.25</v>
          </cell>
          <cell r="S1167">
            <v>-208677.25</v>
          </cell>
          <cell r="T1167">
            <v>-348677.25</v>
          </cell>
          <cell r="AG1167">
            <v>-262812.07749999996</v>
          </cell>
          <cell r="AH1167">
            <v>-258841.22666666665</v>
          </cell>
          <cell r="AI1167">
            <v>-252600.20000000004</v>
          </cell>
          <cell r="AJ1167">
            <v>-246359.17333333334</v>
          </cell>
        </row>
        <row r="1168">
          <cell r="Q1168">
            <v>53356</v>
          </cell>
          <cell r="R1168">
            <v>45356</v>
          </cell>
          <cell r="S1168">
            <v>1327356</v>
          </cell>
          <cell r="T1168">
            <v>955494</v>
          </cell>
          <cell r="AG1168">
            <v>-843774.8208333333</v>
          </cell>
          <cell r="AH1168">
            <v>-671668.82583333331</v>
          </cell>
          <cell r="AI1168">
            <v>-437146.16416666663</v>
          </cell>
          <cell r="AJ1168">
            <v>-234195.5</v>
          </cell>
        </row>
        <row r="1169">
          <cell r="Q1169">
            <v>-3725287</v>
          </cell>
          <cell r="R1169">
            <v>-4163092.12</v>
          </cell>
          <cell r="S1169">
            <v>-4868567.28</v>
          </cell>
          <cell r="T1169">
            <v>-5184513.0599999996</v>
          </cell>
          <cell r="AG1169">
            <v>-4129198.8716666666</v>
          </cell>
          <cell r="AH1169">
            <v>-4130707.2883333326</v>
          </cell>
          <cell r="AI1169">
            <v>-4149694.9445833336</v>
          </cell>
          <cell r="AJ1169">
            <v>-4181186.4983333331</v>
          </cell>
        </row>
        <row r="1170">
          <cell r="Q1170">
            <v>-999476.06</v>
          </cell>
          <cell r="R1170">
            <v>-1873038.83</v>
          </cell>
          <cell r="S1170">
            <v>-3788727.32</v>
          </cell>
          <cell r="T1170">
            <v>-4006125.79</v>
          </cell>
          <cell r="AG1170">
            <v>-1786205.6516666666</v>
          </cell>
          <cell r="AH1170">
            <v>-1786443.3358333334</v>
          </cell>
          <cell r="AI1170">
            <v>-1854618.9958333333</v>
          </cell>
          <cell r="AJ1170">
            <v>-1980157.4920833334</v>
          </cell>
        </row>
        <row r="1171">
          <cell r="Q1171">
            <v>0</v>
          </cell>
          <cell r="R1171">
            <v>0</v>
          </cell>
          <cell r="S1171">
            <v>0</v>
          </cell>
          <cell r="T1171">
            <v>0</v>
          </cell>
          <cell r="AG1171">
            <v>0</v>
          </cell>
          <cell r="AH1171">
            <v>0</v>
          </cell>
          <cell r="AI1171">
            <v>0</v>
          </cell>
          <cell r="AJ1171">
            <v>0</v>
          </cell>
        </row>
        <row r="1172">
          <cell r="Q1172">
            <v>-1184180.93</v>
          </cell>
          <cell r="R1172">
            <v>-1402233.98</v>
          </cell>
          <cell r="S1172">
            <v>-3061195.35</v>
          </cell>
          <cell r="T1172">
            <v>-4490665.0999999996</v>
          </cell>
          <cell r="AG1172">
            <v>-1979290.6291666667</v>
          </cell>
          <cell r="AH1172">
            <v>-1992858.3187499999</v>
          </cell>
          <cell r="AI1172">
            <v>-2036224.6658333335</v>
          </cell>
          <cell r="AJ1172">
            <v>-2140287.5366666671</v>
          </cell>
        </row>
        <row r="1173">
          <cell r="Q1173">
            <v>0</v>
          </cell>
          <cell r="R1173">
            <v>0</v>
          </cell>
          <cell r="S1173">
            <v>0</v>
          </cell>
          <cell r="T1173">
            <v>0</v>
          </cell>
          <cell r="AG1173">
            <v>0</v>
          </cell>
          <cell r="AH1173">
            <v>0</v>
          </cell>
          <cell r="AI1173">
            <v>0</v>
          </cell>
          <cell r="AJ1173">
            <v>0</v>
          </cell>
        </row>
        <row r="1174">
          <cell r="Q1174">
            <v>-132132.84</v>
          </cell>
          <cell r="R1174">
            <v>-132132.84</v>
          </cell>
          <cell r="S1174">
            <v>-132132.84</v>
          </cell>
          <cell r="T1174">
            <v>-132132.84</v>
          </cell>
          <cell r="AG1174">
            <v>-793528.41333333321</v>
          </cell>
          <cell r="AH1174">
            <v>-702475.64999999991</v>
          </cell>
          <cell r="AI1174">
            <v>-611422.8866666666</v>
          </cell>
          <cell r="AJ1174">
            <v>-520370.12333333323</v>
          </cell>
        </row>
        <row r="1175">
          <cell r="Q1175">
            <v>-1098.8699999999999</v>
          </cell>
          <cell r="R1175">
            <v>-1203.8499999999999</v>
          </cell>
          <cell r="S1175">
            <v>-1185.3599999999999</v>
          </cell>
          <cell r="T1175">
            <v>-1333.16</v>
          </cell>
          <cell r="AG1175">
            <v>-1944.3308333333334</v>
          </cell>
          <cell r="AH1175">
            <v>-1940.5474999999999</v>
          </cell>
          <cell r="AI1175">
            <v>-1885.0508333333335</v>
          </cell>
          <cell r="AJ1175">
            <v>-1791.2995833333334</v>
          </cell>
        </row>
        <row r="1176">
          <cell r="Q1176">
            <v>-125236.23</v>
          </cell>
          <cell r="R1176">
            <v>-97093.51</v>
          </cell>
          <cell r="S1176">
            <v>-53884.98</v>
          </cell>
          <cell r="T1176">
            <v>-173512.32000000001</v>
          </cell>
          <cell r="AG1176">
            <v>-127720.06958333334</v>
          </cell>
          <cell r="AH1176">
            <v>-130832.84166666667</v>
          </cell>
          <cell r="AI1176">
            <v>-133325.20500000002</v>
          </cell>
          <cell r="AJ1176">
            <v>-136603.89250000002</v>
          </cell>
        </row>
        <row r="1177">
          <cell r="Q1177">
            <v>-636014.97</v>
          </cell>
          <cell r="R1177">
            <v>-188841.77</v>
          </cell>
          <cell r="S1177">
            <v>-302691.63</v>
          </cell>
          <cell r="T1177">
            <v>-414244.35</v>
          </cell>
          <cell r="AG1177">
            <v>-238205.67124999998</v>
          </cell>
          <cell r="AH1177">
            <v>-258597.32458333333</v>
          </cell>
          <cell r="AI1177">
            <v>-270137.24208333332</v>
          </cell>
          <cell r="AJ1177">
            <v>-279151.74666666664</v>
          </cell>
        </row>
        <row r="1178">
          <cell r="Q1178">
            <v>-92229.47</v>
          </cell>
          <cell r="R1178">
            <v>-76757.25</v>
          </cell>
          <cell r="S1178">
            <v>-73601.34</v>
          </cell>
          <cell r="T1178">
            <v>-103984.42</v>
          </cell>
          <cell r="AG1178">
            <v>-56158.251250000001</v>
          </cell>
          <cell r="AH1178">
            <v>-58489.914166666662</v>
          </cell>
          <cell r="AI1178">
            <v>-60603.145416666674</v>
          </cell>
          <cell r="AJ1178">
            <v>-63187.496666666666</v>
          </cell>
        </row>
        <row r="1179">
          <cell r="Q1179">
            <v>-1016253</v>
          </cell>
          <cell r="R1179">
            <v>-1129170</v>
          </cell>
          <cell r="S1179">
            <v>-1242087</v>
          </cell>
          <cell r="T1179">
            <v>-1355004</v>
          </cell>
          <cell r="AG1179">
            <v>-1895411.7083333333</v>
          </cell>
          <cell r="AH1179">
            <v>-1786814.75</v>
          </cell>
          <cell r="AI1179">
            <v>-1678190.0416666667</v>
          </cell>
          <cell r="AJ1179">
            <v>-1624616.625</v>
          </cell>
        </row>
        <row r="1180">
          <cell r="Q1180">
            <v>-2869</v>
          </cell>
          <cell r="R1180">
            <v>-311.39999999999998</v>
          </cell>
          <cell r="S1180">
            <v>-1561.4</v>
          </cell>
          <cell r="T1180">
            <v>-14314.4</v>
          </cell>
          <cell r="AG1180">
            <v>-3361.6520833333329</v>
          </cell>
          <cell r="AH1180">
            <v>-3413.8724999999999</v>
          </cell>
          <cell r="AI1180">
            <v>-3445.8741666666665</v>
          </cell>
          <cell r="AJ1180">
            <v>-3470.2874999999999</v>
          </cell>
        </row>
        <row r="1181">
          <cell r="Q1181">
            <v>-322.33999999999997</v>
          </cell>
          <cell r="R1181">
            <v>-353.13</v>
          </cell>
          <cell r="S1181">
            <v>-347.71</v>
          </cell>
          <cell r="T1181">
            <v>-391.06</v>
          </cell>
          <cell r="AG1181">
            <v>-570.33708333333323</v>
          </cell>
          <cell r="AH1181">
            <v>-569.22749999999996</v>
          </cell>
          <cell r="AI1181">
            <v>-552.94875000000002</v>
          </cell>
          <cell r="AJ1181">
            <v>-525.44875000000002</v>
          </cell>
        </row>
        <row r="1182">
          <cell r="AG1182">
            <v>0</v>
          </cell>
          <cell r="AH1182">
            <v>0</v>
          </cell>
          <cell r="AI1182">
            <v>0</v>
          </cell>
          <cell r="AJ1182">
            <v>0</v>
          </cell>
        </row>
        <row r="1183">
          <cell r="Q1183">
            <v>0</v>
          </cell>
          <cell r="R1183">
            <v>0</v>
          </cell>
          <cell r="S1183">
            <v>0</v>
          </cell>
          <cell r="T1183">
            <v>0</v>
          </cell>
          <cell r="AG1183">
            <v>0</v>
          </cell>
          <cell r="AH1183">
            <v>0</v>
          </cell>
          <cell r="AI1183">
            <v>0</v>
          </cell>
          <cell r="AJ1183">
            <v>0</v>
          </cell>
        </row>
        <row r="1184">
          <cell r="Q1184">
            <v>0</v>
          </cell>
          <cell r="R1184">
            <v>0</v>
          </cell>
          <cell r="S1184">
            <v>0</v>
          </cell>
          <cell r="T1184">
            <v>0</v>
          </cell>
          <cell r="AG1184">
            <v>0</v>
          </cell>
          <cell r="AH1184">
            <v>0</v>
          </cell>
          <cell r="AI1184">
            <v>0</v>
          </cell>
          <cell r="AJ1184">
            <v>0</v>
          </cell>
        </row>
        <row r="1185">
          <cell r="Q1185">
            <v>0</v>
          </cell>
          <cell r="R1185">
            <v>0</v>
          </cell>
          <cell r="S1185">
            <v>0</v>
          </cell>
          <cell r="T1185">
            <v>0</v>
          </cell>
          <cell r="AG1185">
            <v>0</v>
          </cell>
          <cell r="AH1185">
            <v>0</v>
          </cell>
          <cell r="AI1185">
            <v>0</v>
          </cell>
          <cell r="AJ1185">
            <v>0</v>
          </cell>
        </row>
        <row r="1186">
          <cell r="Q1186">
            <v>0</v>
          </cell>
          <cell r="R1186">
            <v>0</v>
          </cell>
          <cell r="S1186">
            <v>0</v>
          </cell>
          <cell r="T1186">
            <v>0</v>
          </cell>
          <cell r="AG1186">
            <v>0</v>
          </cell>
          <cell r="AH1186">
            <v>0</v>
          </cell>
          <cell r="AI1186">
            <v>0</v>
          </cell>
          <cell r="AJ1186">
            <v>0</v>
          </cell>
        </row>
        <row r="1187">
          <cell r="Q1187">
            <v>-199375</v>
          </cell>
          <cell r="R1187">
            <v>-398750</v>
          </cell>
          <cell r="S1187">
            <v>-598125</v>
          </cell>
          <cell r="T1187">
            <v>-797500</v>
          </cell>
          <cell r="AG1187">
            <v>-697812.5</v>
          </cell>
          <cell r="AH1187">
            <v>-697812.5</v>
          </cell>
          <cell r="AI1187">
            <v>-697812.5</v>
          </cell>
          <cell r="AJ1187">
            <v>-697812.5</v>
          </cell>
        </row>
        <row r="1188">
          <cell r="Q1188">
            <v>0</v>
          </cell>
          <cell r="R1188">
            <v>0</v>
          </cell>
          <cell r="S1188">
            <v>0</v>
          </cell>
          <cell r="T1188">
            <v>0</v>
          </cell>
          <cell r="AG1188">
            <v>0</v>
          </cell>
          <cell r="AH1188">
            <v>0</v>
          </cell>
          <cell r="AI1188">
            <v>0</v>
          </cell>
          <cell r="AJ1188">
            <v>0</v>
          </cell>
        </row>
        <row r="1189">
          <cell r="Q1189">
            <v>0</v>
          </cell>
          <cell r="R1189">
            <v>0</v>
          </cell>
          <cell r="S1189">
            <v>0</v>
          </cell>
          <cell r="T1189">
            <v>0</v>
          </cell>
          <cell r="AG1189">
            <v>0</v>
          </cell>
          <cell r="AH1189">
            <v>0</v>
          </cell>
          <cell r="AI1189">
            <v>0</v>
          </cell>
          <cell r="AJ1189">
            <v>0</v>
          </cell>
        </row>
        <row r="1190">
          <cell r="Q1190">
            <v>0</v>
          </cell>
          <cell r="R1190">
            <v>0</v>
          </cell>
          <cell r="S1190">
            <v>0</v>
          </cell>
          <cell r="T1190">
            <v>0</v>
          </cell>
          <cell r="AG1190">
            <v>0</v>
          </cell>
          <cell r="AH1190">
            <v>0</v>
          </cell>
          <cell r="AI1190">
            <v>0</v>
          </cell>
          <cell r="AJ1190">
            <v>0</v>
          </cell>
        </row>
        <row r="1191">
          <cell r="Q1191">
            <v>0</v>
          </cell>
          <cell r="R1191">
            <v>0</v>
          </cell>
          <cell r="S1191">
            <v>0</v>
          </cell>
          <cell r="T1191">
            <v>0</v>
          </cell>
          <cell r="AG1191">
            <v>0</v>
          </cell>
          <cell r="AH1191">
            <v>0</v>
          </cell>
          <cell r="AI1191">
            <v>0</v>
          </cell>
          <cell r="AJ1191">
            <v>0</v>
          </cell>
        </row>
        <row r="1192">
          <cell r="Q1192">
            <v>0</v>
          </cell>
          <cell r="R1192">
            <v>0</v>
          </cell>
          <cell r="S1192">
            <v>0</v>
          </cell>
          <cell r="T1192">
            <v>0</v>
          </cell>
          <cell r="AG1192">
            <v>0</v>
          </cell>
          <cell r="AH1192">
            <v>0</v>
          </cell>
          <cell r="AI1192">
            <v>0</v>
          </cell>
          <cell r="AJ1192">
            <v>0</v>
          </cell>
        </row>
        <row r="1193">
          <cell r="Q1193">
            <v>0</v>
          </cell>
          <cell r="R1193">
            <v>0</v>
          </cell>
          <cell r="S1193">
            <v>0</v>
          </cell>
          <cell r="T1193">
            <v>0</v>
          </cell>
          <cell r="AG1193">
            <v>-269270.83333333331</v>
          </cell>
          <cell r="AH1193">
            <v>-235611.97916666666</v>
          </cell>
          <cell r="AI1193">
            <v>-188489.58333333334</v>
          </cell>
          <cell r="AJ1193">
            <v>-127903.64583333333</v>
          </cell>
        </row>
        <row r="1194">
          <cell r="Q1194">
            <v>0</v>
          </cell>
          <cell r="R1194">
            <v>0</v>
          </cell>
          <cell r="S1194">
            <v>0</v>
          </cell>
          <cell r="T1194">
            <v>0</v>
          </cell>
          <cell r="AG1194">
            <v>0</v>
          </cell>
          <cell r="AH1194">
            <v>0</v>
          </cell>
          <cell r="AI1194">
            <v>0</v>
          </cell>
          <cell r="AJ1194">
            <v>0</v>
          </cell>
        </row>
        <row r="1195">
          <cell r="Q1195">
            <v>0</v>
          </cell>
          <cell r="R1195">
            <v>0</v>
          </cell>
          <cell r="S1195">
            <v>0</v>
          </cell>
          <cell r="T1195">
            <v>0</v>
          </cell>
          <cell r="AG1195">
            <v>-235625</v>
          </cell>
          <cell r="AH1195">
            <v>-206171.875</v>
          </cell>
          <cell r="AI1195">
            <v>-164937.5</v>
          </cell>
          <cell r="AJ1195">
            <v>-111921.875</v>
          </cell>
        </row>
        <row r="1196">
          <cell r="Q1196">
            <v>0</v>
          </cell>
          <cell r="R1196">
            <v>0</v>
          </cell>
          <cell r="S1196">
            <v>0</v>
          </cell>
          <cell r="T1196">
            <v>0</v>
          </cell>
          <cell r="AG1196">
            <v>-30187.5</v>
          </cell>
          <cell r="AH1196">
            <v>-26687.5</v>
          </cell>
          <cell r="AI1196">
            <v>-21437.5</v>
          </cell>
          <cell r="AJ1196">
            <v>-14437.5</v>
          </cell>
        </row>
        <row r="1197">
          <cell r="Q1197">
            <v>0</v>
          </cell>
          <cell r="R1197">
            <v>0</v>
          </cell>
          <cell r="S1197">
            <v>0</v>
          </cell>
          <cell r="T1197">
            <v>0</v>
          </cell>
          <cell r="AG1197">
            <v>-847048.86875000002</v>
          </cell>
          <cell r="AH1197">
            <v>-785069.65833333333</v>
          </cell>
          <cell r="AI1197">
            <v>-681771.00208333333</v>
          </cell>
          <cell r="AJ1197">
            <v>-537152.9</v>
          </cell>
        </row>
        <row r="1198">
          <cell r="Q1198">
            <v>0</v>
          </cell>
          <cell r="R1198">
            <v>0</v>
          </cell>
          <cell r="S1198">
            <v>0</v>
          </cell>
          <cell r="T1198">
            <v>0</v>
          </cell>
          <cell r="AG1198">
            <v>-70353.737083333326</v>
          </cell>
          <cell r="AH1198">
            <v>-62196.776666666672</v>
          </cell>
          <cell r="AI1198">
            <v>-49961.34375</v>
          </cell>
          <cell r="AJ1198">
            <v>-33647.438333333332</v>
          </cell>
        </row>
        <row r="1199">
          <cell r="Q1199">
            <v>0</v>
          </cell>
          <cell r="R1199">
            <v>0</v>
          </cell>
          <cell r="S1199">
            <v>0</v>
          </cell>
          <cell r="T1199">
            <v>0</v>
          </cell>
          <cell r="AG1199">
            <v>-229712.54166666666</v>
          </cell>
          <cell r="AH1199">
            <v>-196212.80208333334</v>
          </cell>
          <cell r="AI1199">
            <v>-181855.77083333334</v>
          </cell>
          <cell r="AJ1199">
            <v>-157927.38541666666</v>
          </cell>
        </row>
        <row r="1200">
          <cell r="Q1200">
            <v>0</v>
          </cell>
          <cell r="R1200">
            <v>0</v>
          </cell>
          <cell r="S1200">
            <v>0</v>
          </cell>
          <cell r="T1200">
            <v>0</v>
          </cell>
          <cell r="AG1200">
            <v>0</v>
          </cell>
          <cell r="AH1200">
            <v>0</v>
          </cell>
          <cell r="AI1200">
            <v>0</v>
          </cell>
          <cell r="AJ1200">
            <v>0</v>
          </cell>
        </row>
        <row r="1201">
          <cell r="Q1201">
            <v>0</v>
          </cell>
          <cell r="R1201">
            <v>0</v>
          </cell>
          <cell r="S1201">
            <v>0</v>
          </cell>
          <cell r="T1201">
            <v>0</v>
          </cell>
          <cell r="AG1201">
            <v>-304361.97916666669</v>
          </cell>
          <cell r="AH1201">
            <v>-275716.14583333331</v>
          </cell>
          <cell r="AI1201">
            <v>-232747.39583333334</v>
          </cell>
          <cell r="AJ1201">
            <v>-175455.72916666666</v>
          </cell>
        </row>
        <row r="1202">
          <cell r="Q1202">
            <v>0</v>
          </cell>
          <cell r="R1202">
            <v>0</v>
          </cell>
          <cell r="S1202">
            <v>0</v>
          </cell>
          <cell r="T1202">
            <v>0</v>
          </cell>
          <cell r="AG1202">
            <v>-20637.5</v>
          </cell>
          <cell r="AH1202">
            <v>-18037.5</v>
          </cell>
          <cell r="AI1202">
            <v>-14787.5</v>
          </cell>
          <cell r="AJ1202">
            <v>-12837.5</v>
          </cell>
        </row>
        <row r="1203">
          <cell r="Q1203">
            <v>-66660.2</v>
          </cell>
          <cell r="R1203">
            <v>-85706.03</v>
          </cell>
          <cell r="S1203">
            <v>-104751.86</v>
          </cell>
          <cell r="T1203">
            <v>-9522.69</v>
          </cell>
          <cell r="AG1203">
            <v>-57137.303333333337</v>
          </cell>
          <cell r="AH1203">
            <v>-57137.30000000001</v>
          </cell>
          <cell r="AI1203">
            <v>-57137.296666666669</v>
          </cell>
          <cell r="AJ1203">
            <v>-57137.293333333328</v>
          </cell>
        </row>
        <row r="1204">
          <cell r="Q1204">
            <v>0</v>
          </cell>
          <cell r="R1204">
            <v>0</v>
          </cell>
          <cell r="S1204">
            <v>0</v>
          </cell>
          <cell r="T1204">
            <v>0</v>
          </cell>
          <cell r="AG1204">
            <v>-69563.537916666668</v>
          </cell>
          <cell r="AH1204">
            <v>-60799.634166666663</v>
          </cell>
          <cell r="AI1204">
            <v>-49844.757916666662</v>
          </cell>
          <cell r="AJ1204">
            <v>-43271.825833333336</v>
          </cell>
        </row>
        <row r="1205">
          <cell r="Q1205">
            <v>0</v>
          </cell>
          <cell r="R1205">
            <v>0</v>
          </cell>
          <cell r="S1205">
            <v>0</v>
          </cell>
          <cell r="T1205">
            <v>0</v>
          </cell>
          <cell r="AG1205">
            <v>-20604.427083333332</v>
          </cell>
          <cell r="AH1205">
            <v>-18008.59375</v>
          </cell>
          <cell r="AI1205">
            <v>-14763.802083333334</v>
          </cell>
          <cell r="AJ1205">
            <v>-12816.927083333334</v>
          </cell>
        </row>
        <row r="1206">
          <cell r="Q1206">
            <v>-59762.5</v>
          </cell>
          <cell r="R1206">
            <v>-76837.5</v>
          </cell>
          <cell r="S1206">
            <v>-93912.5</v>
          </cell>
          <cell r="T1206">
            <v>-8537.5</v>
          </cell>
          <cell r="AG1206">
            <v>-51225</v>
          </cell>
          <cell r="AH1206">
            <v>-51225</v>
          </cell>
          <cell r="AI1206">
            <v>-51225</v>
          </cell>
          <cell r="AJ1206">
            <v>-51225</v>
          </cell>
        </row>
        <row r="1207">
          <cell r="Q1207">
            <v>0</v>
          </cell>
          <cell r="R1207">
            <v>0</v>
          </cell>
          <cell r="S1207">
            <v>0</v>
          </cell>
          <cell r="T1207">
            <v>0</v>
          </cell>
          <cell r="AG1207">
            <v>-277812.5</v>
          </cell>
          <cell r="AH1207">
            <v>-242812.5</v>
          </cell>
          <cell r="AI1207">
            <v>-199062.5</v>
          </cell>
          <cell r="AJ1207">
            <v>-172812.5</v>
          </cell>
        </row>
        <row r="1208">
          <cell r="Q1208">
            <v>-18987.5</v>
          </cell>
          <cell r="R1208">
            <v>-24412.5</v>
          </cell>
          <cell r="S1208">
            <v>-29837.5</v>
          </cell>
          <cell r="T1208">
            <v>-2712.5</v>
          </cell>
          <cell r="AG1208">
            <v>-16275</v>
          </cell>
          <cell r="AH1208">
            <v>-16275</v>
          </cell>
          <cell r="AI1208">
            <v>-16275</v>
          </cell>
          <cell r="AJ1208">
            <v>-16275</v>
          </cell>
        </row>
        <row r="1209">
          <cell r="Q1209">
            <v>0</v>
          </cell>
          <cell r="R1209">
            <v>0</v>
          </cell>
          <cell r="S1209">
            <v>0</v>
          </cell>
          <cell r="T1209">
            <v>0</v>
          </cell>
          <cell r="AG1209">
            <v>-45811.374166666668</v>
          </cell>
          <cell r="AH1209">
            <v>-39986.13416666667</v>
          </cell>
          <cell r="AI1209">
            <v>-32662.977500000005</v>
          </cell>
          <cell r="AJ1209">
            <v>-28335.654166666671</v>
          </cell>
        </row>
        <row r="1210">
          <cell r="Q1210">
            <v>-151228.95000000001</v>
          </cell>
          <cell r="R1210">
            <v>-194437.28</v>
          </cell>
          <cell r="S1210">
            <v>-237645.61</v>
          </cell>
          <cell r="T1210">
            <v>-21603.94</v>
          </cell>
          <cell r="AG1210">
            <v>-129624.80333333333</v>
          </cell>
          <cell r="AH1210">
            <v>-129624.8</v>
          </cell>
          <cell r="AI1210">
            <v>-129624.79666666668</v>
          </cell>
          <cell r="AJ1210">
            <v>-129624.79333333333</v>
          </cell>
        </row>
        <row r="1211">
          <cell r="Q1211">
            <v>-177041.45</v>
          </cell>
          <cell r="R1211">
            <v>-227624.78</v>
          </cell>
          <cell r="S1211">
            <v>-278208.11</v>
          </cell>
          <cell r="T1211">
            <v>-25291.439999999999</v>
          </cell>
          <cell r="AG1211">
            <v>-151749.80333333332</v>
          </cell>
          <cell r="AH1211">
            <v>-151749.80000000002</v>
          </cell>
          <cell r="AI1211">
            <v>-151749.79666666666</v>
          </cell>
          <cell r="AJ1211">
            <v>-151749.79333333333</v>
          </cell>
        </row>
        <row r="1212">
          <cell r="Q1212">
            <v>-201250</v>
          </cell>
          <cell r="R1212">
            <v>-258750</v>
          </cell>
          <cell r="S1212">
            <v>-316250</v>
          </cell>
          <cell r="T1212">
            <v>-28750</v>
          </cell>
          <cell r="AG1212">
            <v>-172500</v>
          </cell>
          <cell r="AH1212">
            <v>-172500</v>
          </cell>
          <cell r="AI1212">
            <v>-172500</v>
          </cell>
          <cell r="AJ1212">
            <v>-172500</v>
          </cell>
        </row>
        <row r="1213">
          <cell r="Q1213">
            <v>-161466.45000000001</v>
          </cell>
          <cell r="R1213">
            <v>-207599.78</v>
          </cell>
          <cell r="S1213">
            <v>-253733.11</v>
          </cell>
          <cell r="T1213">
            <v>-23066.44</v>
          </cell>
          <cell r="AG1213">
            <v>-138399.80333333332</v>
          </cell>
          <cell r="AH1213">
            <v>-138399.80000000002</v>
          </cell>
          <cell r="AI1213">
            <v>-138399.79666666666</v>
          </cell>
          <cell r="AJ1213">
            <v>-138399.79333333333</v>
          </cell>
        </row>
        <row r="1214">
          <cell r="Q1214">
            <v>-60550</v>
          </cell>
          <cell r="R1214">
            <v>-77850</v>
          </cell>
          <cell r="S1214">
            <v>-95150</v>
          </cell>
          <cell r="T1214">
            <v>-8650</v>
          </cell>
          <cell r="AG1214">
            <v>-51900</v>
          </cell>
          <cell r="AH1214">
            <v>-51900</v>
          </cell>
          <cell r="AI1214">
            <v>-51900</v>
          </cell>
          <cell r="AJ1214">
            <v>-51900</v>
          </cell>
        </row>
        <row r="1215">
          <cell r="Q1215">
            <v>-404250</v>
          </cell>
          <cell r="R1215">
            <v>-519750</v>
          </cell>
          <cell r="S1215">
            <v>-635250</v>
          </cell>
          <cell r="T1215">
            <v>-57750</v>
          </cell>
          <cell r="AG1215">
            <v>-346500</v>
          </cell>
          <cell r="AH1215">
            <v>-346500</v>
          </cell>
          <cell r="AI1215">
            <v>-346500</v>
          </cell>
          <cell r="AJ1215">
            <v>-346500</v>
          </cell>
        </row>
        <row r="1216">
          <cell r="Q1216">
            <v>-409500</v>
          </cell>
          <cell r="R1216">
            <v>-526500</v>
          </cell>
          <cell r="S1216">
            <v>-643500</v>
          </cell>
          <cell r="T1216">
            <v>-58500</v>
          </cell>
          <cell r="AG1216">
            <v>-351000</v>
          </cell>
          <cell r="AH1216">
            <v>-351000</v>
          </cell>
          <cell r="AI1216">
            <v>-351000</v>
          </cell>
          <cell r="AJ1216">
            <v>-351000</v>
          </cell>
        </row>
        <row r="1217">
          <cell r="Q1217">
            <v>-102666.45</v>
          </cell>
          <cell r="R1217">
            <v>-131999.78</v>
          </cell>
          <cell r="S1217">
            <v>-161333.10999999999</v>
          </cell>
          <cell r="T1217">
            <v>-14666.44</v>
          </cell>
          <cell r="AG1217">
            <v>-87999.80333333333</v>
          </cell>
          <cell r="AH1217">
            <v>-87999.8</v>
          </cell>
          <cell r="AI1217">
            <v>-87999.796666666676</v>
          </cell>
          <cell r="AJ1217">
            <v>-87999.793333333335</v>
          </cell>
        </row>
        <row r="1218">
          <cell r="Q1218">
            <v>-145366.45000000001</v>
          </cell>
          <cell r="R1218">
            <v>-186899.78</v>
          </cell>
          <cell r="S1218">
            <v>-228433.11</v>
          </cell>
          <cell r="T1218">
            <v>-20766.439999999999</v>
          </cell>
          <cell r="AG1218">
            <v>-124599.80333333333</v>
          </cell>
          <cell r="AH1218">
            <v>-124599.8</v>
          </cell>
          <cell r="AI1218">
            <v>-124599.79666666668</v>
          </cell>
          <cell r="AJ1218">
            <v>-124599.79333333333</v>
          </cell>
        </row>
        <row r="1219">
          <cell r="Q1219">
            <v>-214375</v>
          </cell>
          <cell r="R1219">
            <v>-275625</v>
          </cell>
          <cell r="S1219">
            <v>-336875</v>
          </cell>
          <cell r="T1219">
            <v>-30625</v>
          </cell>
          <cell r="AG1219">
            <v>-183750</v>
          </cell>
          <cell r="AH1219">
            <v>-183750</v>
          </cell>
          <cell r="AI1219">
            <v>-183750</v>
          </cell>
          <cell r="AJ1219">
            <v>-183750</v>
          </cell>
        </row>
        <row r="1220">
          <cell r="Q1220">
            <v>-42933.55</v>
          </cell>
          <cell r="R1220">
            <v>-55200.22</v>
          </cell>
          <cell r="S1220">
            <v>-67466.89</v>
          </cell>
          <cell r="T1220">
            <v>-6133.56</v>
          </cell>
          <cell r="AG1220">
            <v>-36800.196666666663</v>
          </cell>
          <cell r="AH1220">
            <v>-36800.200000000004</v>
          </cell>
          <cell r="AI1220">
            <v>-36800.203333333331</v>
          </cell>
          <cell r="AJ1220">
            <v>-36800.206666666658</v>
          </cell>
        </row>
        <row r="1221">
          <cell r="Q1221">
            <v>-57837.5</v>
          </cell>
          <cell r="R1221">
            <v>-74362.5</v>
          </cell>
          <cell r="S1221">
            <v>-90887.5</v>
          </cell>
          <cell r="T1221">
            <v>-8262.5</v>
          </cell>
          <cell r="AG1221">
            <v>-49575</v>
          </cell>
          <cell r="AH1221">
            <v>-49575</v>
          </cell>
          <cell r="AI1221">
            <v>-49575</v>
          </cell>
          <cell r="AJ1221">
            <v>-49575</v>
          </cell>
        </row>
        <row r="1222">
          <cell r="Q1222">
            <v>-96541.45</v>
          </cell>
          <cell r="R1222">
            <v>-124124.78</v>
          </cell>
          <cell r="S1222">
            <v>-151708.10999999999</v>
          </cell>
          <cell r="T1222">
            <v>-13791.44</v>
          </cell>
          <cell r="AG1222">
            <v>-82749.80333333333</v>
          </cell>
          <cell r="AH1222">
            <v>-82749.8</v>
          </cell>
          <cell r="AI1222">
            <v>-82749.796666666676</v>
          </cell>
          <cell r="AJ1222">
            <v>-82749.79333333332</v>
          </cell>
        </row>
        <row r="1223">
          <cell r="Q1223">
            <v>-312812.5</v>
          </cell>
          <cell r="R1223">
            <v>-402187.5</v>
          </cell>
          <cell r="S1223">
            <v>-491562.5</v>
          </cell>
          <cell r="T1223">
            <v>-44687.5</v>
          </cell>
          <cell r="AG1223">
            <v>-268125</v>
          </cell>
          <cell r="AH1223">
            <v>-268125</v>
          </cell>
          <cell r="AI1223">
            <v>-268125</v>
          </cell>
          <cell r="AJ1223">
            <v>-268125</v>
          </cell>
        </row>
        <row r="1224">
          <cell r="Q1224">
            <v>-191916.45</v>
          </cell>
          <cell r="R1224">
            <v>-246749.78</v>
          </cell>
          <cell r="S1224">
            <v>-301583.11</v>
          </cell>
          <cell r="T1224">
            <v>-27416.44</v>
          </cell>
          <cell r="AG1224">
            <v>-164499.80333333332</v>
          </cell>
          <cell r="AH1224">
            <v>-164499.80000000002</v>
          </cell>
          <cell r="AI1224">
            <v>-164499.79666666663</v>
          </cell>
          <cell r="AJ1224">
            <v>-164499.79333333331</v>
          </cell>
        </row>
        <row r="1225">
          <cell r="Q1225">
            <v>-42000</v>
          </cell>
          <cell r="R1225">
            <v>-54000</v>
          </cell>
          <cell r="S1225">
            <v>-66000</v>
          </cell>
          <cell r="T1225">
            <v>-6000</v>
          </cell>
          <cell r="AG1225">
            <v>-36000</v>
          </cell>
          <cell r="AH1225">
            <v>-36000</v>
          </cell>
          <cell r="AI1225">
            <v>-36000</v>
          </cell>
          <cell r="AJ1225">
            <v>-36000</v>
          </cell>
        </row>
        <row r="1226">
          <cell r="Q1226">
            <v>-932707.49</v>
          </cell>
          <cell r="R1226">
            <v>-84790.82</v>
          </cell>
          <cell r="S1226">
            <v>-254374.15</v>
          </cell>
          <cell r="T1226">
            <v>-423957.48</v>
          </cell>
          <cell r="AG1226">
            <v>-508749.1766666667</v>
          </cell>
          <cell r="AH1226">
            <v>-508749.17333333334</v>
          </cell>
          <cell r="AI1226">
            <v>-508749.17</v>
          </cell>
          <cell r="AJ1226">
            <v>-508749.16666666674</v>
          </cell>
        </row>
        <row r="1227">
          <cell r="Q1227">
            <v>-3552082.53</v>
          </cell>
          <cell r="R1227">
            <v>-322915.86</v>
          </cell>
          <cell r="S1227">
            <v>-968749.19</v>
          </cell>
          <cell r="T1227">
            <v>-1614582.52</v>
          </cell>
          <cell r="AG1227">
            <v>-1937499.2166666668</v>
          </cell>
          <cell r="AH1227">
            <v>-1937499.2133333331</v>
          </cell>
          <cell r="AI1227">
            <v>-1937499.21</v>
          </cell>
          <cell r="AJ1227">
            <v>-1937499.2066666668</v>
          </cell>
        </row>
        <row r="1228">
          <cell r="Q1228">
            <v>0</v>
          </cell>
          <cell r="R1228">
            <v>0</v>
          </cell>
          <cell r="S1228">
            <v>0</v>
          </cell>
          <cell r="T1228">
            <v>0</v>
          </cell>
          <cell r="AG1228">
            <v>-63380.137916666667</v>
          </cell>
          <cell r="AH1228">
            <v>-54432.344583333346</v>
          </cell>
          <cell r="AI1228">
            <v>-51449.82958333334</v>
          </cell>
          <cell r="AJ1228">
            <v>-45484.676249999997</v>
          </cell>
        </row>
        <row r="1229">
          <cell r="Q1229">
            <v>0</v>
          </cell>
          <cell r="R1229">
            <v>0</v>
          </cell>
          <cell r="S1229">
            <v>0</v>
          </cell>
          <cell r="T1229">
            <v>0</v>
          </cell>
          <cell r="AG1229">
            <v>-88958.333333333328</v>
          </cell>
          <cell r="AH1229">
            <v>-71458.333333333328</v>
          </cell>
          <cell r="AI1229">
            <v>-65625</v>
          </cell>
          <cell r="AJ1229">
            <v>-53958.333333333336</v>
          </cell>
        </row>
        <row r="1230">
          <cell r="Q1230">
            <v>0</v>
          </cell>
          <cell r="R1230">
            <v>0</v>
          </cell>
          <cell r="S1230">
            <v>0</v>
          </cell>
          <cell r="T1230">
            <v>0</v>
          </cell>
          <cell r="AG1230">
            <v>0</v>
          </cell>
          <cell r="AH1230">
            <v>0</v>
          </cell>
          <cell r="AI1230">
            <v>0</v>
          </cell>
          <cell r="AJ1230">
            <v>0</v>
          </cell>
        </row>
        <row r="1231">
          <cell r="Q1231">
            <v>-1699316.75</v>
          </cell>
          <cell r="R1231">
            <v>-154483.42000000001</v>
          </cell>
          <cell r="S1231">
            <v>-463450.09</v>
          </cell>
          <cell r="T1231">
            <v>-772416.76</v>
          </cell>
          <cell r="AG1231">
            <v>-926900.09</v>
          </cell>
          <cell r="AH1231">
            <v>-926900.08708333329</v>
          </cell>
          <cell r="AI1231">
            <v>-926900.08499999996</v>
          </cell>
          <cell r="AJ1231">
            <v>-926900.08375000011</v>
          </cell>
        </row>
        <row r="1232">
          <cell r="Q1232">
            <v>0</v>
          </cell>
          <cell r="R1232">
            <v>0</v>
          </cell>
          <cell r="S1232">
            <v>0</v>
          </cell>
          <cell r="T1232">
            <v>0</v>
          </cell>
          <cell r="AG1232">
            <v>0</v>
          </cell>
          <cell r="AH1232">
            <v>0</v>
          </cell>
          <cell r="AI1232">
            <v>0</v>
          </cell>
          <cell r="AJ1232">
            <v>0</v>
          </cell>
        </row>
        <row r="1233">
          <cell r="Q1233">
            <v>0</v>
          </cell>
          <cell r="R1233">
            <v>0</v>
          </cell>
          <cell r="S1233">
            <v>0</v>
          </cell>
          <cell r="T1233">
            <v>0</v>
          </cell>
          <cell r="AG1233">
            <v>0</v>
          </cell>
          <cell r="AH1233">
            <v>0</v>
          </cell>
          <cell r="AI1233">
            <v>0</v>
          </cell>
          <cell r="AJ1233">
            <v>0</v>
          </cell>
        </row>
        <row r="1234">
          <cell r="Q1234">
            <v>0</v>
          </cell>
          <cell r="R1234">
            <v>0</v>
          </cell>
          <cell r="S1234">
            <v>0</v>
          </cell>
          <cell r="T1234">
            <v>0</v>
          </cell>
          <cell r="AG1234">
            <v>0</v>
          </cell>
          <cell r="AH1234">
            <v>0</v>
          </cell>
          <cell r="AI1234">
            <v>0</v>
          </cell>
          <cell r="AJ1234">
            <v>0</v>
          </cell>
        </row>
        <row r="1235">
          <cell r="Q1235">
            <v>0</v>
          </cell>
          <cell r="R1235">
            <v>0</v>
          </cell>
          <cell r="S1235">
            <v>0</v>
          </cell>
          <cell r="T1235">
            <v>0</v>
          </cell>
          <cell r="AG1235">
            <v>0</v>
          </cell>
          <cell r="AH1235">
            <v>0</v>
          </cell>
          <cell r="AI1235">
            <v>0</v>
          </cell>
          <cell r="AJ1235">
            <v>0</v>
          </cell>
        </row>
        <row r="1236">
          <cell r="Q1236">
            <v>0</v>
          </cell>
          <cell r="R1236">
            <v>0</v>
          </cell>
          <cell r="S1236">
            <v>0</v>
          </cell>
          <cell r="T1236">
            <v>0</v>
          </cell>
          <cell r="AG1236">
            <v>0</v>
          </cell>
          <cell r="AH1236">
            <v>0</v>
          </cell>
          <cell r="AI1236">
            <v>0</v>
          </cell>
          <cell r="AJ1236">
            <v>0</v>
          </cell>
        </row>
        <row r="1237">
          <cell r="Q1237">
            <v>0</v>
          </cell>
          <cell r="R1237">
            <v>0</v>
          </cell>
          <cell r="S1237">
            <v>0</v>
          </cell>
          <cell r="T1237">
            <v>0</v>
          </cell>
          <cell r="AG1237">
            <v>0</v>
          </cell>
          <cell r="AH1237">
            <v>0</v>
          </cell>
          <cell r="AI1237">
            <v>0</v>
          </cell>
          <cell r="AJ1237">
            <v>0</v>
          </cell>
        </row>
        <row r="1238">
          <cell r="Q1238">
            <v>0</v>
          </cell>
          <cell r="R1238">
            <v>0</v>
          </cell>
          <cell r="S1238">
            <v>0</v>
          </cell>
          <cell r="T1238">
            <v>0</v>
          </cell>
          <cell r="AG1238">
            <v>-122438.86291666667</v>
          </cell>
          <cell r="AH1238">
            <v>-82729.81041666666</v>
          </cell>
          <cell r="AI1238">
            <v>-29782.911250000001</v>
          </cell>
          <cell r="AJ1238">
            <v>0</v>
          </cell>
        </row>
        <row r="1239">
          <cell r="Q1239">
            <v>-802132.01</v>
          </cell>
          <cell r="R1239">
            <v>-1122965.3400000001</v>
          </cell>
          <cell r="S1239">
            <v>-1443798.67</v>
          </cell>
          <cell r="T1239">
            <v>-1764632</v>
          </cell>
          <cell r="AG1239">
            <v>-962548.69666666666</v>
          </cell>
          <cell r="AH1239">
            <v>-962548.69333333324</v>
          </cell>
          <cell r="AI1239">
            <v>-962548.69</v>
          </cell>
          <cell r="AJ1239">
            <v>-962548.68666666653</v>
          </cell>
        </row>
        <row r="1240">
          <cell r="Q1240">
            <v>0</v>
          </cell>
          <cell r="R1240">
            <v>0</v>
          </cell>
          <cell r="S1240">
            <v>0</v>
          </cell>
          <cell r="T1240">
            <v>0</v>
          </cell>
          <cell r="AG1240">
            <v>-388645.83333333331</v>
          </cell>
          <cell r="AH1240">
            <v>-337395.83333333331</v>
          </cell>
          <cell r="AI1240">
            <v>-269062.5</v>
          </cell>
          <cell r="AJ1240">
            <v>-183645.83333333334</v>
          </cell>
        </row>
        <row r="1241">
          <cell r="Q1241">
            <v>0</v>
          </cell>
          <cell r="R1241">
            <v>0</v>
          </cell>
          <cell r="S1241">
            <v>0</v>
          </cell>
          <cell r="T1241">
            <v>0</v>
          </cell>
          <cell r="AG1241">
            <v>0</v>
          </cell>
          <cell r="AH1241">
            <v>0</v>
          </cell>
          <cell r="AI1241">
            <v>0</v>
          </cell>
          <cell r="AJ1241">
            <v>0</v>
          </cell>
        </row>
        <row r="1242">
          <cell r="Q1242">
            <v>0</v>
          </cell>
          <cell r="R1242">
            <v>0</v>
          </cell>
          <cell r="S1242">
            <v>0</v>
          </cell>
          <cell r="T1242">
            <v>0</v>
          </cell>
          <cell r="AG1242">
            <v>-223031.25</v>
          </cell>
          <cell r="AH1242">
            <v>-179156.25</v>
          </cell>
          <cell r="AI1242">
            <v>-120656.25</v>
          </cell>
          <cell r="AJ1242">
            <v>-47531.25</v>
          </cell>
        </row>
        <row r="1243">
          <cell r="Q1243">
            <v>-38750</v>
          </cell>
          <cell r="R1243">
            <v>-54250</v>
          </cell>
          <cell r="S1243">
            <v>-69750</v>
          </cell>
          <cell r="T1243">
            <v>0</v>
          </cell>
          <cell r="AG1243">
            <v>-46500</v>
          </cell>
          <cell r="AH1243">
            <v>-46500</v>
          </cell>
          <cell r="AI1243">
            <v>-46500</v>
          </cell>
          <cell r="AJ1243">
            <v>-42947.916666666664</v>
          </cell>
        </row>
        <row r="1244">
          <cell r="Q1244">
            <v>-146626.66</v>
          </cell>
          <cell r="R1244">
            <v>-205293.32</v>
          </cell>
          <cell r="S1244">
            <v>-263959.98</v>
          </cell>
          <cell r="T1244">
            <v>0</v>
          </cell>
          <cell r="AG1244">
            <v>-175960.03333333335</v>
          </cell>
          <cell r="AH1244">
            <v>-175960.0266666667</v>
          </cell>
          <cell r="AI1244">
            <v>-175960.02000000002</v>
          </cell>
          <cell r="AJ1244">
            <v>-162517.23666666666</v>
          </cell>
        </row>
        <row r="1245">
          <cell r="Q1245">
            <v>-842187.5</v>
          </cell>
          <cell r="R1245">
            <v>-1179062.5</v>
          </cell>
          <cell r="S1245">
            <v>-1515937.5</v>
          </cell>
          <cell r="T1245">
            <v>-1852812.5</v>
          </cell>
          <cell r="AG1245">
            <v>-1010625</v>
          </cell>
          <cell r="AH1245">
            <v>-1010625</v>
          </cell>
          <cell r="AI1245">
            <v>-1010625</v>
          </cell>
          <cell r="AJ1245">
            <v>-1010625</v>
          </cell>
        </row>
        <row r="1246">
          <cell r="Q1246">
            <v>-487500</v>
          </cell>
          <cell r="R1246">
            <v>-682500</v>
          </cell>
          <cell r="S1246">
            <v>-877500</v>
          </cell>
          <cell r="T1246">
            <v>-1072500</v>
          </cell>
          <cell r="AG1246">
            <v>-585000</v>
          </cell>
          <cell r="AH1246">
            <v>-585000</v>
          </cell>
          <cell r="AI1246">
            <v>-585000</v>
          </cell>
          <cell r="AJ1246">
            <v>-585000</v>
          </cell>
        </row>
        <row r="1247">
          <cell r="Q1247">
            <v>-2201792.52</v>
          </cell>
          <cell r="R1247">
            <v>-2752240.65</v>
          </cell>
          <cell r="S1247">
            <v>-3302688.78</v>
          </cell>
          <cell r="T1247">
            <v>-550448.16</v>
          </cell>
          <cell r="AG1247">
            <v>-2110956.0016666665</v>
          </cell>
          <cell r="AH1247">
            <v>-2060155.3262500002</v>
          </cell>
          <cell r="AI1247">
            <v>-1998065.6066666667</v>
          </cell>
          <cell r="AJ1247">
            <v>-1958553.9783333335</v>
          </cell>
        </row>
        <row r="1248">
          <cell r="Q1248">
            <v>-1968.42</v>
          </cell>
          <cell r="R1248">
            <v>-81301.72</v>
          </cell>
          <cell r="S1248">
            <v>-128134.61</v>
          </cell>
          <cell r="T1248">
            <v>-193252.52</v>
          </cell>
          <cell r="AG1248">
            <v>-63117.797500000008</v>
          </cell>
          <cell r="AH1248">
            <v>-64910.628333333356</v>
          </cell>
          <cell r="AI1248">
            <v>-68714.197083333347</v>
          </cell>
          <cell r="AJ1248">
            <v>-78156.269166666665</v>
          </cell>
        </row>
        <row r="1249">
          <cell r="Q1249">
            <v>-128480.64</v>
          </cell>
          <cell r="R1249">
            <v>-22350.91</v>
          </cell>
          <cell r="S1249">
            <v>-44701.82</v>
          </cell>
          <cell r="T1249">
            <v>-67052.73</v>
          </cell>
          <cell r="AG1249">
            <v>-16060.08</v>
          </cell>
          <cell r="AH1249">
            <v>-22344.727916666667</v>
          </cell>
          <cell r="AI1249">
            <v>-25138.59166666666</v>
          </cell>
          <cell r="AJ1249">
            <v>-29795.031249999996</v>
          </cell>
        </row>
        <row r="1250">
          <cell r="Q1250">
            <v>-11355.43</v>
          </cell>
          <cell r="R1250">
            <v>-18925.72</v>
          </cell>
          <cell r="S1250">
            <v>-3785.14</v>
          </cell>
          <cell r="T1250">
            <v>-11355.43</v>
          </cell>
          <cell r="AG1250">
            <v>-19583.491250000003</v>
          </cell>
          <cell r="AH1250">
            <v>-20845.205833333337</v>
          </cell>
          <cell r="AI1250">
            <v>-21791.491666666669</v>
          </cell>
          <cell r="AJ1250">
            <v>-22422.348750000005</v>
          </cell>
        </row>
        <row r="1251">
          <cell r="Q1251">
            <v>0</v>
          </cell>
          <cell r="R1251">
            <v>0</v>
          </cell>
          <cell r="S1251">
            <v>0</v>
          </cell>
          <cell r="T1251">
            <v>0</v>
          </cell>
          <cell r="AG1251">
            <v>-16332.467500000001</v>
          </cell>
          <cell r="AH1251">
            <v>-7028.3149999999996</v>
          </cell>
          <cell r="AI1251">
            <v>3350.8537499999998</v>
          </cell>
          <cell r="AJ1251">
            <v>7369.4920833333335</v>
          </cell>
        </row>
        <row r="1252">
          <cell r="Q1252">
            <v>0</v>
          </cell>
          <cell r="R1252">
            <v>0</v>
          </cell>
          <cell r="S1252">
            <v>0</v>
          </cell>
          <cell r="T1252">
            <v>0</v>
          </cell>
          <cell r="AG1252">
            <v>-40036.249999999993</v>
          </cell>
          <cell r="AH1252">
            <v>-32899.863333333335</v>
          </cell>
          <cell r="AI1252">
            <v>-25382.65625</v>
          </cell>
          <cell r="AJ1252">
            <v>-19995.236249999998</v>
          </cell>
        </row>
        <row r="1253">
          <cell r="Q1253">
            <v>-4441250</v>
          </cell>
          <cell r="R1253">
            <v>-403750</v>
          </cell>
          <cell r="S1253">
            <v>-1211250</v>
          </cell>
          <cell r="T1253">
            <v>-2018750</v>
          </cell>
          <cell r="AG1253">
            <v>-2422500</v>
          </cell>
          <cell r="AH1253">
            <v>-2422500</v>
          </cell>
          <cell r="AI1253">
            <v>-2422500</v>
          </cell>
          <cell r="AJ1253">
            <v>-2422500</v>
          </cell>
        </row>
        <row r="1254">
          <cell r="Q1254">
            <v>-3208333.15</v>
          </cell>
          <cell r="R1254">
            <v>-291666.48</v>
          </cell>
          <cell r="S1254">
            <v>-874999.81</v>
          </cell>
          <cell r="T1254">
            <v>-1458333.14</v>
          </cell>
          <cell r="AG1254">
            <v>-1749999.8366666667</v>
          </cell>
          <cell r="AH1254">
            <v>-1749999.8333333333</v>
          </cell>
          <cell r="AI1254">
            <v>-1749999.83</v>
          </cell>
          <cell r="AJ1254">
            <v>-1749999.8266666664</v>
          </cell>
        </row>
        <row r="1255">
          <cell r="Q1255">
            <v>-16785.45</v>
          </cell>
          <cell r="R1255">
            <v>-21811.97</v>
          </cell>
          <cell r="S1255">
            <v>-27705.86</v>
          </cell>
          <cell r="T1255">
            <v>56687.97</v>
          </cell>
          <cell r="AG1255">
            <v>-2034.8454166666668</v>
          </cell>
          <cell r="AH1255">
            <v>-3643.0712500000004</v>
          </cell>
          <cell r="AI1255">
            <v>-5706.314166666667</v>
          </cell>
          <cell r="AJ1255">
            <v>-4498.7262500000006</v>
          </cell>
        </row>
        <row r="1256">
          <cell r="Q1256">
            <v>-45879.18</v>
          </cell>
          <cell r="R1256">
            <v>-44448.160000000003</v>
          </cell>
          <cell r="S1256">
            <v>-43220.74</v>
          </cell>
          <cell r="T1256">
            <v>-8778.4</v>
          </cell>
          <cell r="AG1256">
            <v>-13952.984999999999</v>
          </cell>
          <cell r="AH1256">
            <v>-17716.624166666665</v>
          </cell>
          <cell r="AI1256">
            <v>-21369.494999999999</v>
          </cell>
          <cell r="AJ1256">
            <v>-23536.125833333335</v>
          </cell>
        </row>
        <row r="1257">
          <cell r="Q1257">
            <v>-561666.5</v>
          </cell>
          <cell r="R1257">
            <v>-1684999.83</v>
          </cell>
          <cell r="S1257">
            <v>-2808333.16</v>
          </cell>
          <cell r="T1257">
            <v>-3931666.49</v>
          </cell>
          <cell r="AG1257">
            <v>-3369999.8533333335</v>
          </cell>
          <cell r="AH1257">
            <v>-3369999.85</v>
          </cell>
          <cell r="AI1257">
            <v>-3369999.8466666662</v>
          </cell>
          <cell r="AJ1257">
            <v>-3369999.8433333333</v>
          </cell>
        </row>
        <row r="1258">
          <cell r="Q1258">
            <v>-53523.61</v>
          </cell>
          <cell r="R1258">
            <v>-53523.61</v>
          </cell>
          <cell r="S1258">
            <v>-53523.61</v>
          </cell>
          <cell r="T1258">
            <v>-61504.03</v>
          </cell>
          <cell r="AG1258">
            <v>-15611.052916666667</v>
          </cell>
          <cell r="AH1258">
            <v>-20071.353749999998</v>
          </cell>
          <cell r="AI1258">
            <v>-24531.654583333333</v>
          </cell>
          <cell r="AJ1258">
            <v>-29324.472916666666</v>
          </cell>
        </row>
        <row r="1259">
          <cell r="Q1259">
            <v>-88660.63</v>
          </cell>
          <cell r="R1259">
            <v>-88660.63</v>
          </cell>
          <cell r="S1259">
            <v>-87313.61</v>
          </cell>
          <cell r="T1259">
            <v>-99566.01</v>
          </cell>
          <cell r="AG1259">
            <v>-69210.078749999986</v>
          </cell>
          <cell r="AH1259">
            <v>-71658.199166666658</v>
          </cell>
          <cell r="AI1259">
            <v>-74203.868333333332</v>
          </cell>
          <cell r="AJ1259">
            <v>-76964.37000000001</v>
          </cell>
        </row>
        <row r="1260">
          <cell r="Q1260">
            <v>-8208750</v>
          </cell>
          <cell r="R1260">
            <v>-746250</v>
          </cell>
          <cell r="S1260">
            <v>-2238750</v>
          </cell>
          <cell r="T1260">
            <v>-3731250</v>
          </cell>
          <cell r="AG1260">
            <v>-4477500</v>
          </cell>
          <cell r="AH1260">
            <v>-4477500</v>
          </cell>
          <cell r="AI1260">
            <v>-4477500</v>
          </cell>
          <cell r="AJ1260">
            <v>-4477500</v>
          </cell>
        </row>
        <row r="1261">
          <cell r="Q1261">
            <v>-871979.18</v>
          </cell>
          <cell r="R1261">
            <v>-79270.850000000006</v>
          </cell>
          <cell r="S1261">
            <v>-237812.52</v>
          </cell>
          <cell r="T1261">
            <v>-396354.19</v>
          </cell>
          <cell r="AG1261">
            <v>-481350.17166666669</v>
          </cell>
          <cell r="AH1261">
            <v>-480469.37833333336</v>
          </cell>
          <cell r="AI1261">
            <v>-479588.58499999996</v>
          </cell>
          <cell r="AJ1261">
            <v>-478707.79166666657</v>
          </cell>
        </row>
        <row r="1262">
          <cell r="Q1262">
            <v>0</v>
          </cell>
          <cell r="R1262">
            <v>0</v>
          </cell>
          <cell r="S1262">
            <v>0</v>
          </cell>
          <cell r="T1262">
            <v>0</v>
          </cell>
          <cell r="AG1262">
            <v>-3600.4145833333332</v>
          </cell>
          <cell r="AH1262">
            <v>-2945.7937500000003</v>
          </cell>
          <cell r="AI1262">
            <v>-2291.1729166666664</v>
          </cell>
          <cell r="AJ1262">
            <v>-1636.5520833333333</v>
          </cell>
        </row>
        <row r="1263">
          <cell r="Q1263">
            <v>-877500</v>
          </cell>
          <cell r="R1263">
            <v>-2632500</v>
          </cell>
          <cell r="S1263">
            <v>-4387500</v>
          </cell>
          <cell r="T1263">
            <v>-6142500</v>
          </cell>
          <cell r="AG1263">
            <v>-5265000</v>
          </cell>
          <cell r="AH1263">
            <v>-5265000</v>
          </cell>
          <cell r="AI1263">
            <v>-5265000</v>
          </cell>
          <cell r="AJ1263">
            <v>-5265000</v>
          </cell>
        </row>
        <row r="1264">
          <cell r="Q1264">
            <v>0</v>
          </cell>
          <cell r="R1264">
            <v>0</v>
          </cell>
          <cell r="S1264">
            <v>0</v>
          </cell>
          <cell r="T1264">
            <v>0</v>
          </cell>
          <cell r="AG1264">
            <v>0</v>
          </cell>
          <cell r="AH1264">
            <v>0</v>
          </cell>
          <cell r="AI1264">
            <v>0</v>
          </cell>
          <cell r="AJ1264">
            <v>0</v>
          </cell>
        </row>
        <row r="1265">
          <cell r="Q1265">
            <v>-7497750.0199999996</v>
          </cell>
          <cell r="R1265">
            <v>-9163916.6899999995</v>
          </cell>
          <cell r="S1265">
            <v>-833083.36</v>
          </cell>
          <cell r="T1265">
            <v>-2499250.0299999998</v>
          </cell>
          <cell r="AG1265">
            <v>-5028282.7833333332</v>
          </cell>
          <cell r="AH1265">
            <v>-5023700.82</v>
          </cell>
          <cell r="AI1265">
            <v>-5019118.8566666665</v>
          </cell>
          <cell r="AJ1265">
            <v>-5014536.8933333335</v>
          </cell>
        </row>
        <row r="1266">
          <cell r="Q1266">
            <v>0</v>
          </cell>
          <cell r="R1266">
            <v>0</v>
          </cell>
          <cell r="S1266">
            <v>0</v>
          </cell>
          <cell r="T1266">
            <v>0</v>
          </cell>
          <cell r="AG1266">
            <v>0</v>
          </cell>
          <cell r="AH1266">
            <v>0</v>
          </cell>
          <cell r="AI1266">
            <v>0</v>
          </cell>
          <cell r="AJ1266">
            <v>0</v>
          </cell>
        </row>
        <row r="1267">
          <cell r="Q1267">
            <v>0</v>
          </cell>
          <cell r="R1267">
            <v>-1400000</v>
          </cell>
          <cell r="S1267">
            <v>-2800000</v>
          </cell>
          <cell r="T1267">
            <v>0</v>
          </cell>
          <cell r="AG1267">
            <v>-1444059.1666666667</v>
          </cell>
          <cell r="AH1267">
            <v>-1437280.8333333333</v>
          </cell>
          <cell r="AI1267">
            <v>-1430502.5</v>
          </cell>
          <cell r="AJ1267">
            <v>-1423724.1666666667</v>
          </cell>
        </row>
        <row r="1268">
          <cell r="Q1268">
            <v>-937499.98</v>
          </cell>
          <cell r="R1268">
            <v>-1145833.31</v>
          </cell>
          <cell r="S1268">
            <v>-104166.64</v>
          </cell>
          <cell r="T1268">
            <v>0</v>
          </cell>
          <cell r="AG1268">
            <v>-632523.1216666667</v>
          </cell>
          <cell r="AH1268">
            <v>-631365.71499999997</v>
          </cell>
          <cell r="AI1268">
            <v>-630208.30833333347</v>
          </cell>
          <cell r="AJ1268">
            <v>-616030.06958333345</v>
          </cell>
        </row>
        <row r="1269">
          <cell r="Q1269">
            <v>-576916.68999999994</v>
          </cell>
          <cell r="R1269">
            <v>-1153833.3600000001</v>
          </cell>
          <cell r="S1269">
            <v>-1730750.03</v>
          </cell>
          <cell r="T1269">
            <v>-2307666.7000000002</v>
          </cell>
          <cell r="AG1269">
            <v>-937489.58791666676</v>
          </cell>
          <cell r="AH1269">
            <v>-1009604.1733333333</v>
          </cell>
          <cell r="AI1269">
            <v>-1129795.1479166667</v>
          </cell>
          <cell r="AJ1269">
            <v>-1298062.5116666665</v>
          </cell>
        </row>
        <row r="1270">
          <cell r="Q1270">
            <v>-99450</v>
          </cell>
          <cell r="R1270">
            <v>-198900</v>
          </cell>
          <cell r="S1270">
            <v>-298350</v>
          </cell>
          <cell r="T1270">
            <v>-397800</v>
          </cell>
          <cell r="AG1270">
            <v>-161606.25</v>
          </cell>
          <cell r="AH1270">
            <v>-174037.5</v>
          </cell>
          <cell r="AI1270">
            <v>-194756.25</v>
          </cell>
          <cell r="AJ1270">
            <v>-223762.5</v>
          </cell>
        </row>
        <row r="1271">
          <cell r="AG1271">
            <v>0</v>
          </cell>
          <cell r="AH1271">
            <v>0</v>
          </cell>
          <cell r="AI1271">
            <v>0</v>
          </cell>
          <cell r="AJ1271">
            <v>0</v>
          </cell>
        </row>
        <row r="1272">
          <cell r="Q1272">
            <v>2345.3200000000002</v>
          </cell>
          <cell r="R1272">
            <v>2345.3200000000002</v>
          </cell>
          <cell r="S1272">
            <v>2345.3200000000002</v>
          </cell>
          <cell r="T1272">
            <v>0</v>
          </cell>
          <cell r="AG1272">
            <v>-3529.935833333333</v>
          </cell>
          <cell r="AH1272">
            <v>-3334.4924999999998</v>
          </cell>
          <cell r="AI1272">
            <v>-3139.0491666666662</v>
          </cell>
          <cell r="AJ1272">
            <v>-3041.3274999999999</v>
          </cell>
        </row>
        <row r="1273">
          <cell r="Q1273">
            <v>-25878.49</v>
          </cell>
          <cell r="R1273">
            <v>-26043.200000000001</v>
          </cell>
          <cell r="S1273">
            <v>-19798.150000000001</v>
          </cell>
          <cell r="T1273">
            <v>0</v>
          </cell>
          <cell r="AG1273">
            <v>-14838.407500000001</v>
          </cell>
          <cell r="AH1273">
            <v>-16685.532499999998</v>
          </cell>
          <cell r="AI1273">
            <v>-18475.638750000002</v>
          </cell>
          <cell r="AJ1273">
            <v>-18211.62875</v>
          </cell>
        </row>
        <row r="1274">
          <cell r="Q1274">
            <v>-1639462.5</v>
          </cell>
          <cell r="R1274">
            <v>-2059837.5</v>
          </cell>
          <cell r="S1274">
            <v>-2480212.5</v>
          </cell>
          <cell r="T1274">
            <v>-420375</v>
          </cell>
          <cell r="AG1274">
            <v>-267989.0625</v>
          </cell>
          <cell r="AH1274">
            <v>-422126.5625</v>
          </cell>
          <cell r="AI1274">
            <v>-611295.3125</v>
          </cell>
          <cell r="AJ1274">
            <v>-732153.125</v>
          </cell>
        </row>
        <row r="1275">
          <cell r="Q1275">
            <v>0</v>
          </cell>
          <cell r="R1275">
            <v>0</v>
          </cell>
          <cell r="S1275">
            <v>0</v>
          </cell>
          <cell r="T1275">
            <v>0</v>
          </cell>
          <cell r="AG1275">
            <v>0</v>
          </cell>
          <cell r="AH1275">
            <v>0</v>
          </cell>
          <cell r="AI1275">
            <v>0</v>
          </cell>
          <cell r="AJ1275">
            <v>0</v>
          </cell>
        </row>
        <row r="1276">
          <cell r="Q1276">
            <v>-1473607.13</v>
          </cell>
          <cell r="R1276">
            <v>0</v>
          </cell>
          <cell r="S1276">
            <v>0</v>
          </cell>
          <cell r="T1276">
            <v>0</v>
          </cell>
          <cell r="AG1276">
            <v>-1349490.7437500001</v>
          </cell>
          <cell r="AH1276">
            <v>-1284158.7908333335</v>
          </cell>
          <cell r="AI1276">
            <v>-1156775.3800000001</v>
          </cell>
          <cell r="AJ1276">
            <v>-1064291.8404166666</v>
          </cell>
        </row>
        <row r="1277">
          <cell r="Q1277">
            <v>-914398.34</v>
          </cell>
          <cell r="R1277">
            <v>-371782.12</v>
          </cell>
          <cell r="S1277">
            <v>46918.06</v>
          </cell>
          <cell r="T1277">
            <v>26736.880000000001</v>
          </cell>
          <cell r="AG1277">
            <v>-153496.40833333333</v>
          </cell>
          <cell r="AH1277">
            <v>-189064.78958333333</v>
          </cell>
          <cell r="AI1277">
            <v>-199668.61833333338</v>
          </cell>
          <cell r="AJ1277">
            <v>-191356.60500000001</v>
          </cell>
        </row>
        <row r="1278">
          <cell r="Q1278">
            <v>-495678.29</v>
          </cell>
          <cell r="R1278">
            <v>-186025.63</v>
          </cell>
          <cell r="S1278">
            <v>26467.42</v>
          </cell>
          <cell r="T1278">
            <v>19822.240000000002</v>
          </cell>
          <cell r="AG1278">
            <v>-102337.96166666667</v>
          </cell>
          <cell r="AH1278">
            <v>-117203.72833333333</v>
          </cell>
          <cell r="AI1278">
            <v>-118586.17583333334</v>
          </cell>
          <cell r="AJ1278">
            <v>-111620.41833333333</v>
          </cell>
        </row>
        <row r="1279">
          <cell r="Q1279">
            <v>-21336.74</v>
          </cell>
          <cell r="R1279">
            <v>-68156.289999999994</v>
          </cell>
          <cell r="S1279">
            <v>-27492.53</v>
          </cell>
          <cell r="T1279">
            <v>-78660.91</v>
          </cell>
          <cell r="AG1279">
            <v>-5100.7441666666673</v>
          </cell>
          <cell r="AH1279">
            <v>-10807.308333333334</v>
          </cell>
          <cell r="AI1279">
            <v>-16533.897499999999</v>
          </cell>
          <cell r="AJ1279">
            <v>-22453.91</v>
          </cell>
        </row>
        <row r="1280">
          <cell r="Q1280">
            <v>0</v>
          </cell>
          <cell r="R1280">
            <v>0</v>
          </cell>
          <cell r="S1280">
            <v>0</v>
          </cell>
          <cell r="T1280">
            <v>0</v>
          </cell>
          <cell r="AG1280">
            <v>0</v>
          </cell>
          <cell r="AH1280">
            <v>0</v>
          </cell>
          <cell r="AI1280">
            <v>0</v>
          </cell>
          <cell r="AJ1280">
            <v>0</v>
          </cell>
        </row>
        <row r="1281">
          <cell r="Q1281">
            <v>0</v>
          </cell>
          <cell r="R1281">
            <v>0</v>
          </cell>
          <cell r="S1281">
            <v>0</v>
          </cell>
          <cell r="T1281">
            <v>0</v>
          </cell>
          <cell r="AG1281">
            <v>902.25916666666672</v>
          </cell>
          <cell r="AH1281">
            <v>902.25916666666672</v>
          </cell>
          <cell r="AI1281">
            <v>902.25916666666672</v>
          </cell>
          <cell r="AJ1281">
            <v>902.25916666666672</v>
          </cell>
        </row>
        <row r="1282">
          <cell r="Q1282">
            <v>0</v>
          </cell>
          <cell r="R1282">
            <v>0</v>
          </cell>
          <cell r="S1282">
            <v>0</v>
          </cell>
          <cell r="T1282">
            <v>0</v>
          </cell>
          <cell r="AG1282">
            <v>0</v>
          </cell>
          <cell r="AH1282">
            <v>0</v>
          </cell>
          <cell r="AI1282">
            <v>0</v>
          </cell>
          <cell r="AJ1282">
            <v>0</v>
          </cell>
        </row>
        <row r="1283">
          <cell r="Q1283">
            <v>0</v>
          </cell>
          <cell r="R1283">
            <v>0</v>
          </cell>
          <cell r="S1283">
            <v>0</v>
          </cell>
          <cell r="T1283">
            <v>0</v>
          </cell>
          <cell r="AG1283">
            <v>0</v>
          </cell>
          <cell r="AH1283">
            <v>0</v>
          </cell>
          <cell r="AI1283">
            <v>0</v>
          </cell>
          <cell r="AJ1283">
            <v>0</v>
          </cell>
        </row>
        <row r="1284">
          <cell r="Q1284">
            <v>0</v>
          </cell>
          <cell r="R1284">
            <v>0</v>
          </cell>
          <cell r="S1284">
            <v>0</v>
          </cell>
          <cell r="T1284">
            <v>0</v>
          </cell>
          <cell r="AG1284">
            <v>0</v>
          </cell>
          <cell r="AH1284">
            <v>0</v>
          </cell>
          <cell r="AI1284">
            <v>0</v>
          </cell>
          <cell r="AJ1284">
            <v>0</v>
          </cell>
        </row>
        <row r="1285">
          <cell r="AG1285">
            <v>0</v>
          </cell>
          <cell r="AH1285">
            <v>0</v>
          </cell>
          <cell r="AI1285">
            <v>0</v>
          </cell>
          <cell r="AJ1285">
            <v>0</v>
          </cell>
        </row>
        <row r="1286">
          <cell r="AG1286">
            <v>0</v>
          </cell>
          <cell r="AH1286">
            <v>0</v>
          </cell>
          <cell r="AI1286">
            <v>0</v>
          </cell>
          <cell r="AJ1286">
            <v>0</v>
          </cell>
        </row>
        <row r="1287">
          <cell r="AG1287">
            <v>0</v>
          </cell>
          <cell r="AH1287">
            <v>0</v>
          </cell>
          <cell r="AI1287">
            <v>0</v>
          </cell>
          <cell r="AJ1287">
            <v>0</v>
          </cell>
        </row>
        <row r="1288">
          <cell r="R1288">
            <v>0</v>
          </cell>
          <cell r="S1288">
            <v>0</v>
          </cell>
          <cell r="T1288">
            <v>-130769.23</v>
          </cell>
          <cell r="AG1288">
            <v>0</v>
          </cell>
          <cell r="AH1288">
            <v>0</v>
          </cell>
          <cell r="AI1288">
            <v>0</v>
          </cell>
          <cell r="AJ1288">
            <v>-5448.7179166666665</v>
          </cell>
        </row>
        <row r="1289">
          <cell r="Q1289">
            <v>0</v>
          </cell>
          <cell r="R1289">
            <v>0</v>
          </cell>
          <cell r="S1289">
            <v>0</v>
          </cell>
          <cell r="T1289">
            <v>0</v>
          </cell>
          <cell r="AG1289">
            <v>0</v>
          </cell>
          <cell r="AH1289">
            <v>0</v>
          </cell>
          <cell r="AI1289">
            <v>0</v>
          </cell>
          <cell r="AJ1289">
            <v>0</v>
          </cell>
        </row>
        <row r="1290">
          <cell r="Q1290">
            <v>0</v>
          </cell>
          <cell r="R1290">
            <v>0</v>
          </cell>
          <cell r="S1290">
            <v>0</v>
          </cell>
          <cell r="T1290">
            <v>0</v>
          </cell>
          <cell r="AG1290">
            <v>0</v>
          </cell>
          <cell r="AH1290">
            <v>0</v>
          </cell>
          <cell r="AI1290">
            <v>0</v>
          </cell>
          <cell r="AJ1290">
            <v>0</v>
          </cell>
        </row>
        <row r="1291">
          <cell r="Q1291">
            <v>0</v>
          </cell>
          <cell r="R1291">
            <v>0</v>
          </cell>
          <cell r="S1291">
            <v>0</v>
          </cell>
          <cell r="T1291">
            <v>0</v>
          </cell>
          <cell r="AG1291">
            <v>0</v>
          </cell>
          <cell r="AH1291">
            <v>0</v>
          </cell>
          <cell r="AI1291">
            <v>0</v>
          </cell>
          <cell r="AJ1291">
            <v>0</v>
          </cell>
        </row>
        <row r="1292">
          <cell r="Q1292">
            <v>0</v>
          </cell>
          <cell r="R1292">
            <v>0</v>
          </cell>
          <cell r="S1292">
            <v>0</v>
          </cell>
          <cell r="T1292">
            <v>0</v>
          </cell>
          <cell r="AG1292">
            <v>0</v>
          </cell>
          <cell r="AH1292">
            <v>0</v>
          </cell>
          <cell r="AI1292">
            <v>0</v>
          </cell>
          <cell r="AJ1292">
            <v>0</v>
          </cell>
        </row>
        <row r="1293">
          <cell r="Q1293">
            <v>-733011.79</v>
          </cell>
          <cell r="R1293">
            <v>-1099517.69</v>
          </cell>
          <cell r="S1293">
            <v>-1466023.59</v>
          </cell>
          <cell r="T1293">
            <v>-1832529.49</v>
          </cell>
          <cell r="AG1293">
            <v>-1280568.8983333332</v>
          </cell>
          <cell r="AH1293">
            <v>-1280780.6045833335</v>
          </cell>
          <cell r="AI1293">
            <v>-1281076.9933333332</v>
          </cell>
          <cell r="AJ1293">
            <v>-1281458.0645833334</v>
          </cell>
        </row>
        <row r="1294">
          <cell r="Q1294">
            <v>-1792788</v>
          </cell>
          <cell r="R1294">
            <v>-1976845</v>
          </cell>
          <cell r="S1294">
            <v>-2192944</v>
          </cell>
          <cell r="T1294">
            <v>-2429690</v>
          </cell>
          <cell r="AG1294">
            <v>-2013055.8266666669</v>
          </cell>
          <cell r="AH1294">
            <v>-2001591.2433333334</v>
          </cell>
          <cell r="AI1294">
            <v>-1989328.6600000001</v>
          </cell>
          <cell r="AJ1294">
            <v>-1976196.5350000001</v>
          </cell>
        </row>
        <row r="1295">
          <cell r="AG1295">
            <v>0</v>
          </cell>
          <cell r="AH1295">
            <v>0</v>
          </cell>
          <cell r="AI1295">
            <v>0</v>
          </cell>
          <cell r="AJ1295">
            <v>0</v>
          </cell>
        </row>
        <row r="1296">
          <cell r="Q1296">
            <v>-40464.239999999998</v>
          </cell>
          <cell r="R1296">
            <v>-60696.36</v>
          </cell>
          <cell r="S1296">
            <v>-80928.479999999996</v>
          </cell>
          <cell r="T1296">
            <v>-101160.6</v>
          </cell>
          <cell r="AG1296">
            <v>-82731.853333333333</v>
          </cell>
          <cell r="AH1296">
            <v>-84336.357499999998</v>
          </cell>
          <cell r="AI1296">
            <v>-86582.66333333333</v>
          </cell>
          <cell r="AJ1296">
            <v>-89470.770833333328</v>
          </cell>
        </row>
        <row r="1297">
          <cell r="Q1297">
            <v>-40464.239999999998</v>
          </cell>
          <cell r="R1297">
            <v>-60696.36</v>
          </cell>
          <cell r="S1297">
            <v>-80928.479999999996</v>
          </cell>
          <cell r="T1297">
            <v>-101160.6</v>
          </cell>
          <cell r="AG1297">
            <v>-82731.853333333333</v>
          </cell>
          <cell r="AH1297">
            <v>-84336.357499999998</v>
          </cell>
          <cell r="AI1297">
            <v>-86582.66333333333</v>
          </cell>
          <cell r="AJ1297">
            <v>-89470.770833333328</v>
          </cell>
        </row>
        <row r="1298">
          <cell r="Q1298">
            <v>-6876.8</v>
          </cell>
          <cell r="R1298">
            <v>-10315.200000000001</v>
          </cell>
          <cell r="S1298">
            <v>-13753.6</v>
          </cell>
          <cell r="T1298">
            <v>-17192</v>
          </cell>
          <cell r="AG1298">
            <v>-56341.233333333337</v>
          </cell>
          <cell r="AH1298">
            <v>-55223.087500000001</v>
          </cell>
          <cell r="AI1298">
            <v>-53657.683333333342</v>
          </cell>
          <cell r="AJ1298">
            <v>-51645.020833333336</v>
          </cell>
        </row>
        <row r="1299">
          <cell r="Q1299">
            <v>-6876.8</v>
          </cell>
          <cell r="R1299">
            <v>-10315.200000000001</v>
          </cell>
          <cell r="S1299">
            <v>-13753.6</v>
          </cell>
          <cell r="T1299">
            <v>-17192</v>
          </cell>
          <cell r="AG1299">
            <v>-56341.233333333337</v>
          </cell>
          <cell r="AH1299">
            <v>-55223.087500000001</v>
          </cell>
          <cell r="AI1299">
            <v>-53657.683333333342</v>
          </cell>
          <cell r="AJ1299">
            <v>-51645.020833333336</v>
          </cell>
        </row>
        <row r="1300">
          <cell r="Q1300">
            <v>-14434.16</v>
          </cell>
          <cell r="R1300">
            <v>-21651.24</v>
          </cell>
          <cell r="S1300">
            <v>-28868.32</v>
          </cell>
          <cell r="T1300">
            <v>-36085.4</v>
          </cell>
          <cell r="AG1300">
            <v>-69596.513333333321</v>
          </cell>
          <cell r="AH1300">
            <v>-68850.28</v>
          </cell>
          <cell r="AI1300">
            <v>-67805.55333333333</v>
          </cell>
          <cell r="AJ1300">
            <v>-66462.333333333328</v>
          </cell>
        </row>
        <row r="1301">
          <cell r="Q1301">
            <v>0</v>
          </cell>
          <cell r="R1301">
            <v>0</v>
          </cell>
          <cell r="S1301">
            <v>0</v>
          </cell>
          <cell r="T1301">
            <v>0</v>
          </cell>
          <cell r="AG1301">
            <v>-1016033.86375</v>
          </cell>
          <cell r="AH1301">
            <v>-895178.02625</v>
          </cell>
          <cell r="AI1301">
            <v>-778925.55125000002</v>
          </cell>
          <cell r="AJ1301">
            <v>-692040.90125</v>
          </cell>
        </row>
        <row r="1302">
          <cell r="Q1302">
            <v>-991249.05</v>
          </cell>
          <cell r="R1302">
            <v>-981185.82</v>
          </cell>
          <cell r="S1302">
            <v>-981185.82</v>
          </cell>
          <cell r="T1302">
            <v>-1156166.42</v>
          </cell>
          <cell r="AG1302">
            <v>-813731.97083333321</v>
          </cell>
          <cell r="AH1302">
            <v>-837546.30958333332</v>
          </cell>
          <cell r="AI1302">
            <v>-861072.92374999996</v>
          </cell>
          <cell r="AJ1302">
            <v>-887701.89124999987</v>
          </cell>
        </row>
        <row r="1303">
          <cell r="Q1303">
            <v>0</v>
          </cell>
          <cell r="R1303">
            <v>0</v>
          </cell>
          <cell r="S1303">
            <v>0</v>
          </cell>
          <cell r="T1303">
            <v>0</v>
          </cell>
          <cell r="AG1303">
            <v>0</v>
          </cell>
          <cell r="AH1303">
            <v>0</v>
          </cell>
          <cell r="AI1303">
            <v>0</v>
          </cell>
          <cell r="AJ1303">
            <v>0</v>
          </cell>
        </row>
        <row r="1304">
          <cell r="Q1304">
            <v>0</v>
          </cell>
          <cell r="R1304">
            <v>0</v>
          </cell>
          <cell r="S1304">
            <v>0</v>
          </cell>
          <cell r="T1304">
            <v>0</v>
          </cell>
          <cell r="AG1304">
            <v>-4422.1099999999997</v>
          </cell>
          <cell r="AH1304">
            <v>-2477.9149999999995</v>
          </cell>
          <cell r="AI1304">
            <v>-533.72000000000014</v>
          </cell>
          <cell r="AJ1304">
            <v>1426.4712499999998</v>
          </cell>
        </row>
        <row r="1305">
          <cell r="Q1305">
            <v>0</v>
          </cell>
          <cell r="R1305">
            <v>-33333</v>
          </cell>
          <cell r="S1305">
            <v>-66666</v>
          </cell>
          <cell r="T1305">
            <v>-99999</v>
          </cell>
          <cell r="AG1305">
            <v>-224579.63916666666</v>
          </cell>
          <cell r="AH1305">
            <v>-223885.18083333332</v>
          </cell>
          <cell r="AI1305">
            <v>-221801.80583333332</v>
          </cell>
          <cell r="AJ1305">
            <v>-219371.13916666666</v>
          </cell>
        </row>
        <row r="1306">
          <cell r="AG1306">
            <v>0</v>
          </cell>
          <cell r="AH1306">
            <v>0</v>
          </cell>
          <cell r="AI1306">
            <v>0</v>
          </cell>
          <cell r="AJ1306">
            <v>0</v>
          </cell>
        </row>
        <row r="1307">
          <cell r="Q1307">
            <v>-755793</v>
          </cell>
          <cell r="R1307">
            <v>-819989</v>
          </cell>
          <cell r="S1307">
            <v>-957404</v>
          </cell>
          <cell r="T1307">
            <v>-1166935</v>
          </cell>
          <cell r="AG1307">
            <v>-1077924.4350000001</v>
          </cell>
          <cell r="AH1307">
            <v>-1044869.9766666666</v>
          </cell>
          <cell r="AI1307">
            <v>-1013082.6016666666</v>
          </cell>
          <cell r="AJ1307">
            <v>-985980.85166666657</v>
          </cell>
        </row>
        <row r="1308">
          <cell r="Q1308">
            <v>-1141872.83</v>
          </cell>
          <cell r="R1308">
            <v>-1212878.25</v>
          </cell>
          <cell r="S1308">
            <v>-1285453.22</v>
          </cell>
          <cell r="T1308">
            <v>-1359785.96</v>
          </cell>
          <cell r="AG1308">
            <v>-906743.10041666671</v>
          </cell>
          <cell r="AH1308">
            <v>-920407.7300000001</v>
          </cell>
          <cell r="AI1308">
            <v>-934628.79083333339</v>
          </cell>
          <cell r="AJ1308">
            <v>-949485.35041666683</v>
          </cell>
        </row>
        <row r="1309">
          <cell r="AG1309">
            <v>0</v>
          </cell>
          <cell r="AH1309">
            <v>0</v>
          </cell>
          <cell r="AI1309">
            <v>0</v>
          </cell>
          <cell r="AJ1309">
            <v>0</v>
          </cell>
        </row>
        <row r="1310">
          <cell r="Q1310">
            <v>-745021.63</v>
          </cell>
          <cell r="R1310">
            <v>-740895</v>
          </cell>
          <cell r="S1310">
            <v>-737773.73</v>
          </cell>
          <cell r="T1310">
            <v>-731890.17</v>
          </cell>
          <cell r="AG1310">
            <v>-774838.23375000013</v>
          </cell>
          <cell r="AH1310">
            <v>-769856.07833333348</v>
          </cell>
          <cell r="AI1310">
            <v>-764959.41166666674</v>
          </cell>
          <cell r="AJ1310">
            <v>-760111.6958333333</v>
          </cell>
        </row>
        <row r="1311">
          <cell r="Q1311">
            <v>-239434.99</v>
          </cell>
          <cell r="R1311">
            <v>-239434.99</v>
          </cell>
          <cell r="S1311">
            <v>-239434.99</v>
          </cell>
          <cell r="T1311">
            <v>-298241.32</v>
          </cell>
          <cell r="AG1311">
            <v>-303729.65208333347</v>
          </cell>
          <cell r="AH1311">
            <v>-288789.78625000006</v>
          </cell>
          <cell r="AI1311">
            <v>-273849.92041666672</v>
          </cell>
          <cell r="AJ1311">
            <v>-254247.5625</v>
          </cell>
        </row>
        <row r="1312">
          <cell r="Q1312">
            <v>0</v>
          </cell>
          <cell r="R1312">
            <v>0</v>
          </cell>
          <cell r="S1312">
            <v>0</v>
          </cell>
          <cell r="T1312">
            <v>0</v>
          </cell>
          <cell r="AG1312">
            <v>0</v>
          </cell>
          <cell r="AH1312">
            <v>0</v>
          </cell>
          <cell r="AI1312">
            <v>0</v>
          </cell>
          <cell r="AJ1312">
            <v>0</v>
          </cell>
        </row>
        <row r="1313">
          <cell r="Q1313">
            <v>0</v>
          </cell>
          <cell r="R1313">
            <v>0</v>
          </cell>
          <cell r="S1313">
            <v>0</v>
          </cell>
          <cell r="T1313">
            <v>0</v>
          </cell>
          <cell r="AG1313">
            <v>-20833.333333333332</v>
          </cell>
          <cell r="AH1313">
            <v>-12500</v>
          </cell>
          <cell r="AI1313">
            <v>-4166.666666666667</v>
          </cell>
          <cell r="AJ1313">
            <v>0</v>
          </cell>
        </row>
        <row r="1314">
          <cell r="Q1314">
            <v>0</v>
          </cell>
          <cell r="R1314">
            <v>0</v>
          </cell>
          <cell r="S1314">
            <v>0</v>
          </cell>
          <cell r="T1314">
            <v>0</v>
          </cell>
          <cell r="AG1314">
            <v>0</v>
          </cell>
          <cell r="AH1314">
            <v>0</v>
          </cell>
          <cell r="AI1314">
            <v>0</v>
          </cell>
          <cell r="AJ1314">
            <v>0</v>
          </cell>
        </row>
        <row r="1315">
          <cell r="Q1315">
            <v>0</v>
          </cell>
          <cell r="R1315">
            <v>0</v>
          </cell>
          <cell r="S1315">
            <v>0</v>
          </cell>
          <cell r="T1315">
            <v>0</v>
          </cell>
          <cell r="AG1315">
            <v>161.22333333333333</v>
          </cell>
          <cell r="AH1315">
            <v>141.07041666666666</v>
          </cell>
          <cell r="AI1315">
            <v>100.76458333333333</v>
          </cell>
          <cell r="AJ1315">
            <v>80.611666666666665</v>
          </cell>
        </row>
        <row r="1316">
          <cell r="Q1316">
            <v>0</v>
          </cell>
          <cell r="R1316">
            <v>0</v>
          </cell>
          <cell r="S1316">
            <v>0</v>
          </cell>
          <cell r="T1316">
            <v>0</v>
          </cell>
          <cell r="AG1316">
            <v>-1533333.3333333333</v>
          </cell>
          <cell r="AH1316">
            <v>-1200000</v>
          </cell>
          <cell r="AI1316">
            <v>-866666.66666666663</v>
          </cell>
          <cell r="AJ1316">
            <v>-616666.66666666663</v>
          </cell>
        </row>
        <row r="1317">
          <cell r="Q1317">
            <v>0</v>
          </cell>
          <cell r="R1317">
            <v>0</v>
          </cell>
          <cell r="S1317">
            <v>0</v>
          </cell>
          <cell r="T1317">
            <v>0</v>
          </cell>
          <cell r="AG1317">
            <v>0</v>
          </cell>
          <cell r="AH1317">
            <v>0</v>
          </cell>
          <cell r="AI1317">
            <v>0</v>
          </cell>
          <cell r="AJ1317">
            <v>0</v>
          </cell>
        </row>
        <row r="1318">
          <cell r="R1318">
            <v>0</v>
          </cell>
          <cell r="S1318">
            <v>0</v>
          </cell>
          <cell r="T1318">
            <v>-385313</v>
          </cell>
          <cell r="AG1318">
            <v>0</v>
          </cell>
          <cell r="AH1318">
            <v>0</v>
          </cell>
          <cell r="AI1318">
            <v>0</v>
          </cell>
          <cell r="AJ1318">
            <v>-16054.708333333334</v>
          </cell>
        </row>
        <row r="1319">
          <cell r="Q1319">
            <v>0</v>
          </cell>
          <cell r="R1319">
            <v>0</v>
          </cell>
          <cell r="S1319">
            <v>0</v>
          </cell>
          <cell r="T1319">
            <v>0</v>
          </cell>
          <cell r="AG1319">
            <v>-1122855</v>
          </cell>
          <cell r="AH1319">
            <v>-1122855</v>
          </cell>
          <cell r="AI1319">
            <v>-1122855</v>
          </cell>
          <cell r="AJ1319">
            <v>-1022437.0833333334</v>
          </cell>
        </row>
        <row r="1320">
          <cell r="T1320">
            <v>-3250409</v>
          </cell>
          <cell r="AG1320">
            <v>0</v>
          </cell>
          <cell r="AH1320">
            <v>0</v>
          </cell>
          <cell r="AI1320">
            <v>0</v>
          </cell>
          <cell r="AJ1320">
            <v>-135433.70833333334</v>
          </cell>
        </row>
        <row r="1321">
          <cell r="AG1321">
            <v>0</v>
          </cell>
          <cell r="AH1321">
            <v>0</v>
          </cell>
          <cell r="AI1321">
            <v>0</v>
          </cell>
          <cell r="AJ1321">
            <v>0</v>
          </cell>
        </row>
        <row r="1322">
          <cell r="AG1322">
            <v>0</v>
          </cell>
          <cell r="AH1322">
            <v>0</v>
          </cell>
          <cell r="AI1322">
            <v>0</v>
          </cell>
          <cell r="AJ1322">
            <v>0</v>
          </cell>
        </row>
        <row r="1323">
          <cell r="Q1323">
            <v>-633689.44999999995</v>
          </cell>
          <cell r="R1323">
            <v>-633689.44999999995</v>
          </cell>
          <cell r="S1323">
            <v>-633689.44999999995</v>
          </cell>
          <cell r="T1323">
            <v>-633689.44999999995</v>
          </cell>
          <cell r="AG1323">
            <v>-695651.30708333349</v>
          </cell>
          <cell r="AH1323">
            <v>-676484.6987500001</v>
          </cell>
          <cell r="AI1323">
            <v>-657896.68000000005</v>
          </cell>
          <cell r="AJ1323">
            <v>-646790.05166666675</v>
          </cell>
        </row>
        <row r="1324">
          <cell r="Q1324">
            <v>-3306489.7</v>
          </cell>
          <cell r="R1324">
            <v>-3254591.93</v>
          </cell>
          <cell r="S1324">
            <v>-3252247.21</v>
          </cell>
          <cell r="T1324">
            <v>-1571118.16</v>
          </cell>
          <cell r="AG1324">
            <v>-4731023.9604166672</v>
          </cell>
          <cell r="AH1324">
            <v>-4571534.2208333341</v>
          </cell>
          <cell r="AI1324">
            <v>-4413978.149583335</v>
          </cell>
          <cell r="AJ1324">
            <v>-4195858.4437500006</v>
          </cell>
        </row>
        <row r="1325">
          <cell r="Q1325">
            <v>-337286.52</v>
          </cell>
          <cell r="R1325">
            <v>-337286.52</v>
          </cell>
          <cell r="S1325">
            <v>-332898</v>
          </cell>
          <cell r="T1325">
            <v>-332898</v>
          </cell>
          <cell r="AG1325">
            <v>-344081.60499999998</v>
          </cell>
          <cell r="AH1325">
            <v>-343470.315</v>
          </cell>
          <cell r="AI1325">
            <v>-342676.17</v>
          </cell>
          <cell r="AJ1325">
            <v>-341699.17</v>
          </cell>
        </row>
        <row r="1326">
          <cell r="Q1326">
            <v>0</v>
          </cell>
          <cell r="R1326">
            <v>0</v>
          </cell>
          <cell r="S1326">
            <v>0</v>
          </cell>
          <cell r="T1326">
            <v>0</v>
          </cell>
          <cell r="AG1326">
            <v>0</v>
          </cell>
          <cell r="AH1326">
            <v>0</v>
          </cell>
          <cell r="AI1326">
            <v>0</v>
          </cell>
          <cell r="AJ1326">
            <v>0</v>
          </cell>
        </row>
        <row r="1327">
          <cell r="Q1327">
            <v>0</v>
          </cell>
          <cell r="R1327">
            <v>0</v>
          </cell>
          <cell r="S1327">
            <v>0</v>
          </cell>
          <cell r="T1327">
            <v>0</v>
          </cell>
          <cell r="AG1327">
            <v>0</v>
          </cell>
          <cell r="AH1327">
            <v>0</v>
          </cell>
          <cell r="AI1327">
            <v>0</v>
          </cell>
          <cell r="AJ1327">
            <v>0</v>
          </cell>
        </row>
        <row r="1328">
          <cell r="Q1328">
            <v>0</v>
          </cell>
          <cell r="R1328">
            <v>0</v>
          </cell>
          <cell r="S1328">
            <v>0</v>
          </cell>
          <cell r="T1328">
            <v>0</v>
          </cell>
          <cell r="AG1328">
            <v>0</v>
          </cell>
          <cell r="AH1328">
            <v>0</v>
          </cell>
          <cell r="AI1328">
            <v>0</v>
          </cell>
          <cell r="AJ1328">
            <v>0</v>
          </cell>
        </row>
        <row r="1329">
          <cell r="Q1329">
            <v>0</v>
          </cell>
          <cell r="R1329">
            <v>0</v>
          </cell>
          <cell r="S1329">
            <v>0</v>
          </cell>
          <cell r="T1329">
            <v>0</v>
          </cell>
          <cell r="AG1329">
            <v>0</v>
          </cell>
          <cell r="AH1329">
            <v>0</v>
          </cell>
          <cell r="AI1329">
            <v>0</v>
          </cell>
          <cell r="AJ1329">
            <v>0</v>
          </cell>
        </row>
        <row r="1330">
          <cell r="Q1330">
            <v>0</v>
          </cell>
          <cell r="R1330">
            <v>0</v>
          </cell>
          <cell r="S1330">
            <v>0</v>
          </cell>
          <cell r="T1330">
            <v>0</v>
          </cell>
          <cell r="AG1330">
            <v>0</v>
          </cell>
          <cell r="AH1330">
            <v>0</v>
          </cell>
          <cell r="AI1330">
            <v>0</v>
          </cell>
          <cell r="AJ1330">
            <v>0</v>
          </cell>
        </row>
        <row r="1331">
          <cell r="Q1331">
            <v>0</v>
          </cell>
          <cell r="R1331">
            <v>0</v>
          </cell>
          <cell r="S1331">
            <v>0</v>
          </cell>
          <cell r="T1331">
            <v>0</v>
          </cell>
          <cell r="AG1331">
            <v>0</v>
          </cell>
          <cell r="AH1331">
            <v>0</v>
          </cell>
          <cell r="AI1331">
            <v>0</v>
          </cell>
          <cell r="AJ1331">
            <v>0</v>
          </cell>
        </row>
        <row r="1332">
          <cell r="Q1332">
            <v>-3304.85</v>
          </cell>
          <cell r="R1332">
            <v>-3304.85</v>
          </cell>
          <cell r="S1332">
            <v>-3304.85</v>
          </cell>
          <cell r="T1332">
            <v>0</v>
          </cell>
          <cell r="AG1332">
            <v>-432482.37041666667</v>
          </cell>
          <cell r="AH1332">
            <v>-258107.38125000001</v>
          </cell>
          <cell r="AI1332">
            <v>-86010.751666666678</v>
          </cell>
          <cell r="AJ1332">
            <v>-1101.6166666666666</v>
          </cell>
        </row>
        <row r="1333">
          <cell r="Q1333">
            <v>-2555632.5299999998</v>
          </cell>
          <cell r="R1333">
            <v>-2524598.0499999998</v>
          </cell>
          <cell r="S1333">
            <v>-2524598.0499999998</v>
          </cell>
          <cell r="T1333">
            <v>0</v>
          </cell>
          <cell r="AG1333">
            <v>-2635200.0229166667</v>
          </cell>
          <cell r="AH1333">
            <v>-2620647.1283333334</v>
          </cell>
          <cell r="AI1333">
            <v>-2606838.2420833339</v>
          </cell>
          <cell r="AJ1333">
            <v>-2488315.0716666668</v>
          </cell>
        </row>
        <row r="1334">
          <cell r="Q1334">
            <v>-18889759.530000001</v>
          </cell>
          <cell r="R1334">
            <v>-18504846.399999999</v>
          </cell>
          <cell r="S1334">
            <v>-18318794.23</v>
          </cell>
          <cell r="T1334">
            <v>-18237691.739999998</v>
          </cell>
          <cell r="AG1334">
            <v>-18517789.530000005</v>
          </cell>
          <cell r="AH1334">
            <v>-18623120.981666666</v>
          </cell>
          <cell r="AI1334">
            <v>-18680650.69875</v>
          </cell>
          <cell r="AJ1334">
            <v>-18697028.14875</v>
          </cell>
        </row>
        <row r="1335">
          <cell r="Q1335">
            <v>-12354716.17</v>
          </cell>
          <cell r="R1335">
            <v>-12395293.32</v>
          </cell>
          <cell r="S1335">
            <v>-12740467.49</v>
          </cell>
          <cell r="T1335">
            <v>-12572166.720000001</v>
          </cell>
          <cell r="AG1335">
            <v>-10878068.713750001</v>
          </cell>
          <cell r="AH1335">
            <v>-11112311.605416667</v>
          </cell>
          <cell r="AI1335">
            <v>-11336841.451666668</v>
          </cell>
          <cell r="AJ1335">
            <v>-11543551.073749999</v>
          </cell>
        </row>
        <row r="1336">
          <cell r="Q1336">
            <v>-464683.58</v>
          </cell>
          <cell r="R1336">
            <v>-448447.58</v>
          </cell>
          <cell r="S1336">
            <v>-459289.58</v>
          </cell>
          <cell r="T1336">
            <v>-448783.58</v>
          </cell>
          <cell r="AG1336">
            <v>-446087.59291666659</v>
          </cell>
          <cell r="AH1336">
            <v>-448650.88708333328</v>
          </cell>
          <cell r="AI1336">
            <v>-450603.84791666665</v>
          </cell>
          <cell r="AJ1336">
            <v>-452589.68375000003</v>
          </cell>
        </row>
        <row r="1337">
          <cell r="Q1337">
            <v>-10000</v>
          </cell>
          <cell r="R1337">
            <v>-10000</v>
          </cell>
          <cell r="S1337">
            <v>-10000</v>
          </cell>
          <cell r="T1337">
            <v>-10000</v>
          </cell>
          <cell r="AG1337">
            <v>-10000</v>
          </cell>
          <cell r="AH1337">
            <v>-10000</v>
          </cell>
          <cell r="AI1337">
            <v>-10000</v>
          </cell>
          <cell r="AJ1337">
            <v>-10000</v>
          </cell>
        </row>
        <row r="1338">
          <cell r="Q1338">
            <v>-25524.85</v>
          </cell>
          <cell r="R1338">
            <v>-24066.26</v>
          </cell>
          <cell r="S1338">
            <v>-32580.98</v>
          </cell>
          <cell r="T1338">
            <v>-24591.59</v>
          </cell>
          <cell r="AG1338">
            <v>-21496.120416666665</v>
          </cell>
          <cell r="AH1338">
            <v>-21272.57</v>
          </cell>
          <cell r="AI1338">
            <v>-21500.908333333333</v>
          </cell>
          <cell r="AJ1338">
            <v>-21935.035833333339</v>
          </cell>
        </row>
        <row r="1339">
          <cell r="Q1339">
            <v>-42021.78</v>
          </cell>
          <cell r="R1339">
            <v>-41714.14</v>
          </cell>
          <cell r="S1339">
            <v>-64228.41</v>
          </cell>
          <cell r="T1339">
            <v>-64228.41</v>
          </cell>
          <cell r="AG1339">
            <v>-58110.346250000002</v>
          </cell>
          <cell r="AH1339">
            <v>-53942.474166666674</v>
          </cell>
          <cell r="AI1339">
            <v>-51847.07666666666</v>
          </cell>
          <cell r="AJ1339">
            <v>-51593.698333333341</v>
          </cell>
        </row>
        <row r="1340">
          <cell r="Q1340">
            <v>-652279.19999999995</v>
          </cell>
          <cell r="R1340">
            <v>-798080.24</v>
          </cell>
          <cell r="S1340">
            <v>-888659.9</v>
          </cell>
          <cell r="T1340">
            <v>-1021394.54</v>
          </cell>
          <cell r="AG1340">
            <v>-279358.72916666663</v>
          </cell>
          <cell r="AH1340">
            <v>-335600.39416666667</v>
          </cell>
          <cell r="AI1340">
            <v>-399029.6166666667</v>
          </cell>
          <cell r="AJ1340">
            <v>-468978.63125000009</v>
          </cell>
        </row>
        <row r="1341">
          <cell r="Q1341">
            <v>-2851582.64</v>
          </cell>
          <cell r="R1341">
            <v>-3642130.7</v>
          </cell>
          <cell r="S1341">
            <v>-4557336.57</v>
          </cell>
          <cell r="T1341">
            <v>-5010649.67</v>
          </cell>
          <cell r="AG1341">
            <v>-742245.76208333333</v>
          </cell>
          <cell r="AH1341">
            <v>-1010451.57625</v>
          </cell>
          <cell r="AI1341">
            <v>-1346807.3187500003</v>
          </cell>
          <cell r="AJ1341">
            <v>-1737149.3583333334</v>
          </cell>
        </row>
        <row r="1342">
          <cell r="Q1342">
            <v>-1589346.19</v>
          </cell>
          <cell r="R1342">
            <v>-1904263.28</v>
          </cell>
          <cell r="S1342">
            <v>-2008591.19</v>
          </cell>
          <cell r="T1342">
            <v>-1856903.08</v>
          </cell>
          <cell r="AG1342">
            <v>-678524.13458333339</v>
          </cell>
          <cell r="AH1342">
            <v>-819880.6366666666</v>
          </cell>
          <cell r="AI1342">
            <v>-965124.53874999995</v>
          </cell>
          <cell r="AJ1342">
            <v>-1103202.5545833332</v>
          </cell>
        </row>
        <row r="1343">
          <cell r="Q1343">
            <v>-1016768.79</v>
          </cell>
          <cell r="R1343">
            <v>-1016768.79</v>
          </cell>
          <cell r="S1343">
            <v>-1016768.79</v>
          </cell>
          <cell r="T1343">
            <v>-1659473.13</v>
          </cell>
          <cell r="AG1343">
            <v>-369260.24958333327</v>
          </cell>
          <cell r="AH1343">
            <v>-453990.98208333337</v>
          </cell>
          <cell r="AI1343">
            <v>-538721.71458333323</v>
          </cell>
          <cell r="AJ1343">
            <v>-637717.37958333327</v>
          </cell>
        </row>
        <row r="1344">
          <cell r="R1344">
            <v>0</v>
          </cell>
          <cell r="S1344">
            <v>0</v>
          </cell>
          <cell r="T1344">
            <v>-256699</v>
          </cell>
          <cell r="AG1344">
            <v>0</v>
          </cell>
          <cell r="AH1344">
            <v>0</v>
          </cell>
          <cell r="AI1344">
            <v>0</v>
          </cell>
          <cell r="AJ1344">
            <v>-10695.791666666666</v>
          </cell>
        </row>
        <row r="1345">
          <cell r="Q1345">
            <v>0</v>
          </cell>
          <cell r="R1345">
            <v>0</v>
          </cell>
          <cell r="S1345">
            <v>0</v>
          </cell>
          <cell r="T1345">
            <v>0</v>
          </cell>
          <cell r="AG1345">
            <v>0</v>
          </cell>
          <cell r="AH1345">
            <v>0</v>
          </cell>
          <cell r="AI1345">
            <v>0</v>
          </cell>
          <cell r="AJ1345">
            <v>0</v>
          </cell>
        </row>
        <row r="1346">
          <cell r="R1346">
            <v>0</v>
          </cell>
          <cell r="S1346">
            <v>0</v>
          </cell>
          <cell r="T1346">
            <v>-15482</v>
          </cell>
          <cell r="AG1346">
            <v>0</v>
          </cell>
          <cell r="AH1346">
            <v>0</v>
          </cell>
          <cell r="AI1346">
            <v>0</v>
          </cell>
          <cell r="AJ1346">
            <v>-645.08333333333337</v>
          </cell>
        </row>
        <row r="1347">
          <cell r="Q1347">
            <v>0</v>
          </cell>
          <cell r="R1347">
            <v>0</v>
          </cell>
          <cell r="S1347">
            <v>0</v>
          </cell>
          <cell r="T1347">
            <v>0</v>
          </cell>
          <cell r="AG1347">
            <v>0</v>
          </cell>
          <cell r="AH1347">
            <v>0</v>
          </cell>
          <cell r="AI1347">
            <v>0</v>
          </cell>
          <cell r="AJ1347">
            <v>0</v>
          </cell>
        </row>
        <row r="1348">
          <cell r="R1348">
            <v>0</v>
          </cell>
          <cell r="S1348">
            <v>0</v>
          </cell>
          <cell r="T1348">
            <v>-5353</v>
          </cell>
          <cell r="AG1348">
            <v>0</v>
          </cell>
          <cell r="AH1348">
            <v>0</v>
          </cell>
          <cell r="AI1348">
            <v>0</v>
          </cell>
          <cell r="AJ1348">
            <v>-223.04166666666666</v>
          </cell>
        </row>
        <row r="1349">
          <cell r="AG1349">
            <v>0</v>
          </cell>
          <cell r="AH1349">
            <v>0</v>
          </cell>
          <cell r="AI1349">
            <v>0</v>
          </cell>
          <cell r="AJ1349">
            <v>0</v>
          </cell>
        </row>
        <row r="1350">
          <cell r="Q1350">
            <v>-3089713.86</v>
          </cell>
          <cell r="R1350">
            <v>-3178321.44</v>
          </cell>
          <cell r="S1350">
            <v>-450988.29</v>
          </cell>
          <cell r="T1350">
            <v>-521234.38</v>
          </cell>
          <cell r="AG1350">
            <v>-2470607.5100000002</v>
          </cell>
          <cell r="AH1350">
            <v>-2605610.4145833333</v>
          </cell>
          <cell r="AI1350">
            <v>-2626031.3375000004</v>
          </cell>
          <cell r="AJ1350">
            <v>-2500111.6</v>
          </cell>
        </row>
        <row r="1351">
          <cell r="Q1351">
            <v>0</v>
          </cell>
          <cell r="R1351">
            <v>0</v>
          </cell>
          <cell r="S1351">
            <v>0</v>
          </cell>
          <cell r="T1351">
            <v>0</v>
          </cell>
          <cell r="AG1351">
            <v>0</v>
          </cell>
          <cell r="AH1351">
            <v>0</v>
          </cell>
          <cell r="AI1351">
            <v>0</v>
          </cell>
          <cell r="AJ1351">
            <v>0</v>
          </cell>
        </row>
        <row r="1352">
          <cell r="Q1352">
            <v>-5000</v>
          </cell>
          <cell r="R1352">
            <v>-5000</v>
          </cell>
          <cell r="S1352">
            <v>-5000</v>
          </cell>
          <cell r="T1352">
            <v>-5000</v>
          </cell>
          <cell r="AG1352">
            <v>-5000</v>
          </cell>
          <cell r="AH1352">
            <v>-5000</v>
          </cell>
          <cell r="AI1352">
            <v>-5000</v>
          </cell>
          <cell r="AJ1352">
            <v>-5000</v>
          </cell>
        </row>
        <row r="1353">
          <cell r="Q1353">
            <v>0</v>
          </cell>
          <cell r="R1353">
            <v>0</v>
          </cell>
          <cell r="S1353">
            <v>0</v>
          </cell>
          <cell r="T1353">
            <v>0</v>
          </cell>
          <cell r="AG1353">
            <v>0</v>
          </cell>
          <cell r="AH1353">
            <v>0</v>
          </cell>
          <cell r="AI1353">
            <v>0</v>
          </cell>
          <cell r="AJ1353">
            <v>0</v>
          </cell>
        </row>
        <row r="1354">
          <cell r="Q1354">
            <v>-26668727.57</v>
          </cell>
          <cell r="R1354">
            <v>-26609467.66</v>
          </cell>
          <cell r="S1354">
            <v>-26557967.809999999</v>
          </cell>
          <cell r="T1354">
            <v>-27795522.609999999</v>
          </cell>
          <cell r="AG1354">
            <v>-24835876.166250002</v>
          </cell>
          <cell r="AH1354">
            <v>-25149565.306666661</v>
          </cell>
          <cell r="AI1354">
            <v>-25466550.409166664</v>
          </cell>
          <cell r="AJ1354">
            <v>-25793579.436249997</v>
          </cell>
        </row>
        <row r="1355">
          <cell r="Q1355">
            <v>0</v>
          </cell>
          <cell r="R1355">
            <v>0</v>
          </cell>
          <cell r="S1355">
            <v>0</v>
          </cell>
          <cell r="T1355">
            <v>0</v>
          </cell>
          <cell r="AG1355">
            <v>0</v>
          </cell>
          <cell r="AH1355">
            <v>0</v>
          </cell>
          <cell r="AI1355">
            <v>0</v>
          </cell>
          <cell r="AJ1355">
            <v>0</v>
          </cell>
        </row>
        <row r="1356">
          <cell r="Q1356">
            <v>0</v>
          </cell>
          <cell r="R1356">
            <v>0</v>
          </cell>
          <cell r="S1356">
            <v>0</v>
          </cell>
          <cell r="T1356">
            <v>0</v>
          </cell>
          <cell r="AG1356">
            <v>-808150</v>
          </cell>
          <cell r="AH1356">
            <v>-808150</v>
          </cell>
          <cell r="AI1356">
            <v>-808150</v>
          </cell>
          <cell r="AJ1356">
            <v>-808150</v>
          </cell>
        </row>
        <row r="1357">
          <cell r="Q1357">
            <v>-2410058.23</v>
          </cell>
          <cell r="R1357">
            <v>-2193006.52</v>
          </cell>
          <cell r="S1357">
            <v>-1584592.72</v>
          </cell>
          <cell r="T1357">
            <v>-1337770.54</v>
          </cell>
          <cell r="AG1357">
            <v>-1377995.5216666667</v>
          </cell>
          <cell r="AH1357">
            <v>-1408391.5850000002</v>
          </cell>
          <cell r="AI1357">
            <v>-1432233.2879166668</v>
          </cell>
          <cell r="AJ1357">
            <v>-1441272.7150000001</v>
          </cell>
        </row>
        <row r="1358">
          <cell r="Q1358">
            <v>-9934029.5600000005</v>
          </cell>
          <cell r="R1358">
            <v>-10055279.560000001</v>
          </cell>
          <cell r="S1358">
            <v>-10176529.560000001</v>
          </cell>
          <cell r="T1358">
            <v>-10190533.560000001</v>
          </cell>
          <cell r="AG1358">
            <v>-10149244.116249999</v>
          </cell>
          <cell r="AH1358">
            <v>-10139004.51375</v>
          </cell>
          <cell r="AI1358">
            <v>-10135732.717916667</v>
          </cell>
          <cell r="AJ1358">
            <v>-10134938.937083334</v>
          </cell>
        </row>
        <row r="1359">
          <cell r="Q1359">
            <v>-2992.04</v>
          </cell>
          <cell r="R1359">
            <v>121480.78</v>
          </cell>
          <cell r="S1359">
            <v>-53288.59</v>
          </cell>
          <cell r="T1359">
            <v>-76485.03</v>
          </cell>
          <cell r="AG1359">
            <v>-186.04916666666668</v>
          </cell>
          <cell r="AH1359">
            <v>4750.9816666666666</v>
          </cell>
          <cell r="AI1359">
            <v>7592.322916666667</v>
          </cell>
          <cell r="AJ1359">
            <v>2185.0887500000003</v>
          </cell>
        </row>
        <row r="1360">
          <cell r="Q1360">
            <v>0</v>
          </cell>
          <cell r="R1360">
            <v>0</v>
          </cell>
          <cell r="S1360">
            <v>0</v>
          </cell>
          <cell r="T1360">
            <v>0</v>
          </cell>
          <cell r="AG1360">
            <v>0</v>
          </cell>
          <cell r="AH1360">
            <v>0</v>
          </cell>
          <cell r="AI1360">
            <v>0</v>
          </cell>
          <cell r="AJ1360">
            <v>0</v>
          </cell>
        </row>
        <row r="1361">
          <cell r="Q1361">
            <v>-28224</v>
          </cell>
          <cell r="R1361">
            <v>-28224</v>
          </cell>
          <cell r="S1361">
            <v>-25849.83</v>
          </cell>
          <cell r="T1361">
            <v>-7248</v>
          </cell>
          <cell r="AG1361">
            <v>-13128</v>
          </cell>
          <cell r="AH1361">
            <v>-15480</v>
          </cell>
          <cell r="AI1361">
            <v>-17733.076250000002</v>
          </cell>
          <cell r="AJ1361">
            <v>-18592.1525</v>
          </cell>
        </row>
        <row r="1362">
          <cell r="Q1362">
            <v>0</v>
          </cell>
          <cell r="R1362">
            <v>0</v>
          </cell>
          <cell r="S1362">
            <v>0</v>
          </cell>
          <cell r="T1362">
            <v>0</v>
          </cell>
          <cell r="AG1362">
            <v>0</v>
          </cell>
          <cell r="AH1362">
            <v>0</v>
          </cell>
          <cell r="AI1362">
            <v>0</v>
          </cell>
          <cell r="AJ1362">
            <v>0</v>
          </cell>
        </row>
        <row r="1363">
          <cell r="Q1363">
            <v>0</v>
          </cell>
          <cell r="R1363">
            <v>0</v>
          </cell>
          <cell r="S1363">
            <v>0</v>
          </cell>
          <cell r="T1363">
            <v>0</v>
          </cell>
          <cell r="AG1363">
            <v>0</v>
          </cell>
          <cell r="AH1363">
            <v>0</v>
          </cell>
          <cell r="AI1363">
            <v>0</v>
          </cell>
          <cell r="AJ1363">
            <v>0</v>
          </cell>
        </row>
        <row r="1364">
          <cell r="Q1364">
            <v>-2106234.98</v>
          </cell>
          <cell r="R1364">
            <v>-2118100.98</v>
          </cell>
          <cell r="S1364">
            <v>-2117341.98</v>
          </cell>
          <cell r="T1364">
            <v>-2163988</v>
          </cell>
          <cell r="AG1364">
            <v>-1795089.3741666665</v>
          </cell>
          <cell r="AH1364">
            <v>-1839328.2891666666</v>
          </cell>
          <cell r="AI1364">
            <v>-1881791.8291666666</v>
          </cell>
          <cell r="AJ1364">
            <v>-1919680.62</v>
          </cell>
        </row>
        <row r="1365">
          <cell r="Q1365">
            <v>-17801000</v>
          </cell>
          <cell r="R1365">
            <v>-17801000</v>
          </cell>
          <cell r="S1365">
            <v>-17801000</v>
          </cell>
          <cell r="T1365">
            <v>-17411000</v>
          </cell>
          <cell r="AG1365">
            <v>-17229846.041666668</v>
          </cell>
          <cell r="AH1365">
            <v>-17458307.625</v>
          </cell>
          <cell r="AI1365">
            <v>-17686769.208333332</v>
          </cell>
          <cell r="AJ1365">
            <v>-17784750</v>
          </cell>
        </row>
        <row r="1366">
          <cell r="Q1366">
            <v>-58986.21</v>
          </cell>
          <cell r="R1366">
            <v>-58986.21</v>
          </cell>
          <cell r="S1366">
            <v>-58986.21</v>
          </cell>
          <cell r="T1366">
            <v>-40198.51</v>
          </cell>
          <cell r="AG1366">
            <v>-55135.612083333333</v>
          </cell>
          <cell r="AH1366">
            <v>-56969.80124999999</v>
          </cell>
          <cell r="AI1366">
            <v>-58803.990416666646</v>
          </cell>
          <cell r="AJ1366">
            <v>-59173.164999999986</v>
          </cell>
        </row>
        <row r="1367">
          <cell r="Q1367">
            <v>-8277452.4500000002</v>
          </cell>
          <cell r="R1367">
            <v>-8273285.7800000003</v>
          </cell>
          <cell r="S1367">
            <v>-8250942.4000000004</v>
          </cell>
          <cell r="T1367">
            <v>-8631142</v>
          </cell>
          <cell r="AG1367">
            <v>-6191500.3154166667</v>
          </cell>
          <cell r="AH1367">
            <v>-6446678.7495833337</v>
          </cell>
          <cell r="AI1367">
            <v>-6701387.0174999991</v>
          </cell>
          <cell r="AJ1367">
            <v>-6913644.0783333331</v>
          </cell>
        </row>
        <row r="1368">
          <cell r="Q1368">
            <v>-39032.26</v>
          </cell>
          <cell r="R1368">
            <v>24177.73</v>
          </cell>
          <cell r="S1368">
            <v>24162.73</v>
          </cell>
          <cell r="T1368">
            <v>-66899.399999999994</v>
          </cell>
          <cell r="AG1368">
            <v>-18947.524999999998</v>
          </cell>
          <cell r="AH1368">
            <v>-19559.830833333333</v>
          </cell>
          <cell r="AI1368">
            <v>-17539.012083333331</v>
          </cell>
          <cell r="AJ1368">
            <v>-17882.338333333333</v>
          </cell>
        </row>
        <row r="1369">
          <cell r="Q1369">
            <v>0</v>
          </cell>
          <cell r="R1369">
            <v>0</v>
          </cell>
          <cell r="S1369">
            <v>0</v>
          </cell>
          <cell r="T1369">
            <v>0</v>
          </cell>
          <cell r="AG1369">
            <v>0</v>
          </cell>
          <cell r="AH1369">
            <v>0</v>
          </cell>
          <cell r="AI1369">
            <v>0</v>
          </cell>
          <cell r="AJ1369">
            <v>0</v>
          </cell>
        </row>
        <row r="1370">
          <cell r="Q1370">
            <v>0</v>
          </cell>
          <cell r="R1370">
            <v>0</v>
          </cell>
          <cell r="S1370">
            <v>0</v>
          </cell>
          <cell r="T1370">
            <v>0</v>
          </cell>
          <cell r="AG1370">
            <v>0</v>
          </cell>
          <cell r="AH1370">
            <v>0</v>
          </cell>
          <cell r="AI1370">
            <v>0</v>
          </cell>
          <cell r="AJ1370">
            <v>0</v>
          </cell>
        </row>
        <row r="1371">
          <cell r="Q1371">
            <v>-222809.33</v>
          </cell>
          <cell r="R1371">
            <v>-221663.5</v>
          </cell>
          <cell r="S1371">
            <v>-220517.67</v>
          </cell>
          <cell r="T1371">
            <v>-219371.84</v>
          </cell>
          <cell r="AG1371">
            <v>-229684.31000000003</v>
          </cell>
          <cell r="AH1371">
            <v>-228538.48</v>
          </cell>
          <cell r="AI1371">
            <v>-227392.65</v>
          </cell>
          <cell r="AJ1371">
            <v>-226246.81999999995</v>
          </cell>
        </row>
        <row r="1372">
          <cell r="Q1372">
            <v>0</v>
          </cell>
          <cell r="R1372">
            <v>0</v>
          </cell>
          <cell r="S1372">
            <v>0</v>
          </cell>
          <cell r="T1372">
            <v>-67293.86</v>
          </cell>
          <cell r="AG1372">
            <v>-2127799.8633333333</v>
          </cell>
          <cell r="AH1372">
            <v>-2127799.8633333333</v>
          </cell>
          <cell r="AI1372">
            <v>-2127799.8633333333</v>
          </cell>
          <cell r="AJ1372">
            <v>-2129442.0083333333</v>
          </cell>
        </row>
        <row r="1373">
          <cell r="R1373">
            <v>0</v>
          </cell>
          <cell r="S1373">
            <v>0</v>
          </cell>
          <cell r="T1373">
            <v>-967879</v>
          </cell>
          <cell r="AG1373">
            <v>0</v>
          </cell>
          <cell r="AH1373">
            <v>0</v>
          </cell>
          <cell r="AI1373">
            <v>0</v>
          </cell>
          <cell r="AJ1373">
            <v>-40328.291666666664</v>
          </cell>
        </row>
        <row r="1374">
          <cell r="Q1374">
            <v>0</v>
          </cell>
          <cell r="R1374">
            <v>0</v>
          </cell>
          <cell r="S1374">
            <v>0</v>
          </cell>
          <cell r="T1374">
            <v>0</v>
          </cell>
          <cell r="AG1374">
            <v>-75158.125</v>
          </cell>
          <cell r="AH1374">
            <v>-68000.208333333328</v>
          </cell>
          <cell r="AI1374">
            <v>-60842.291666666664</v>
          </cell>
          <cell r="AJ1374">
            <v>-53684.375</v>
          </cell>
        </row>
        <row r="1375">
          <cell r="Q1375">
            <v>-250015</v>
          </cell>
          <cell r="R1375">
            <v>-250015</v>
          </cell>
          <cell r="S1375">
            <v>-250015</v>
          </cell>
          <cell r="T1375">
            <v>0</v>
          </cell>
          <cell r="AG1375">
            <v>-102091.45833333333</v>
          </cell>
          <cell r="AH1375">
            <v>-122926.04166666667</v>
          </cell>
          <cell r="AI1375">
            <v>-143760.625</v>
          </cell>
          <cell r="AJ1375">
            <v>-154177.91666666666</v>
          </cell>
        </row>
        <row r="1376">
          <cell r="Q1376">
            <v>0</v>
          </cell>
          <cell r="R1376">
            <v>0</v>
          </cell>
          <cell r="S1376">
            <v>0</v>
          </cell>
          <cell r="T1376">
            <v>0</v>
          </cell>
          <cell r="AG1376">
            <v>0</v>
          </cell>
          <cell r="AH1376">
            <v>0</v>
          </cell>
          <cell r="AI1376">
            <v>0</v>
          </cell>
          <cell r="AJ1376">
            <v>0</v>
          </cell>
        </row>
        <row r="1377">
          <cell r="Q1377">
            <v>-13807132</v>
          </cell>
          <cell r="R1377">
            <v>-13661299</v>
          </cell>
          <cell r="S1377">
            <v>-13515466</v>
          </cell>
          <cell r="T1377">
            <v>-13369633</v>
          </cell>
          <cell r="AG1377">
            <v>-14682130</v>
          </cell>
          <cell r="AH1377">
            <v>-14536297</v>
          </cell>
          <cell r="AI1377">
            <v>-14390464</v>
          </cell>
          <cell r="AJ1377">
            <v>-14244631</v>
          </cell>
        </row>
        <row r="1378">
          <cell r="Q1378">
            <v>-8447.35</v>
          </cell>
          <cell r="R1378">
            <v>-37711.35</v>
          </cell>
          <cell r="S1378">
            <v>-10623.83</v>
          </cell>
          <cell r="T1378">
            <v>-3939.83</v>
          </cell>
          <cell r="AG1378">
            <v>-662.66375000000005</v>
          </cell>
          <cell r="AH1378">
            <v>-2585.9429166666664</v>
          </cell>
          <cell r="AI1378">
            <v>-4599.9087499999996</v>
          </cell>
          <cell r="AJ1378">
            <v>-5206.7279166666667</v>
          </cell>
        </row>
        <row r="1379">
          <cell r="Q1379">
            <v>0</v>
          </cell>
          <cell r="R1379">
            <v>0</v>
          </cell>
          <cell r="S1379">
            <v>0</v>
          </cell>
          <cell r="T1379">
            <v>0</v>
          </cell>
          <cell r="AG1379">
            <v>0</v>
          </cell>
          <cell r="AH1379">
            <v>0</v>
          </cell>
          <cell r="AI1379">
            <v>0</v>
          </cell>
          <cell r="AJ1379">
            <v>0</v>
          </cell>
        </row>
        <row r="1380">
          <cell r="Q1380">
            <v>0</v>
          </cell>
          <cell r="R1380">
            <v>0</v>
          </cell>
          <cell r="S1380">
            <v>0</v>
          </cell>
          <cell r="T1380">
            <v>0</v>
          </cell>
          <cell r="AG1380">
            <v>0</v>
          </cell>
          <cell r="AH1380">
            <v>0</v>
          </cell>
          <cell r="AI1380">
            <v>0</v>
          </cell>
          <cell r="AJ1380">
            <v>0</v>
          </cell>
        </row>
        <row r="1381">
          <cell r="Q1381">
            <v>0</v>
          </cell>
          <cell r="R1381">
            <v>0</v>
          </cell>
          <cell r="S1381">
            <v>0</v>
          </cell>
          <cell r="T1381">
            <v>0</v>
          </cell>
          <cell r="AG1381">
            <v>0</v>
          </cell>
          <cell r="AH1381">
            <v>0</v>
          </cell>
          <cell r="AI1381">
            <v>0</v>
          </cell>
          <cell r="AJ1381">
            <v>0</v>
          </cell>
        </row>
        <row r="1382">
          <cell r="Q1382">
            <v>-2140.5700000000002</v>
          </cell>
          <cell r="R1382">
            <v>27518.13</v>
          </cell>
          <cell r="S1382">
            <v>27518.13</v>
          </cell>
          <cell r="T1382">
            <v>0</v>
          </cell>
          <cell r="AG1382">
            <v>12539.422083333329</v>
          </cell>
          <cell r="AH1382">
            <v>7203.7949999999992</v>
          </cell>
          <cell r="AI1382">
            <v>3103.947083333333</v>
          </cell>
          <cell r="AJ1382">
            <v>4250.5358333333334</v>
          </cell>
        </row>
        <row r="1383">
          <cell r="Q1383">
            <v>0</v>
          </cell>
          <cell r="R1383">
            <v>0</v>
          </cell>
          <cell r="S1383">
            <v>0</v>
          </cell>
          <cell r="T1383">
            <v>0</v>
          </cell>
          <cell r="AG1383">
            <v>32.228333333333332</v>
          </cell>
          <cell r="AH1383">
            <v>24.171250000000001</v>
          </cell>
          <cell r="AI1383">
            <v>8.0570833333333329</v>
          </cell>
          <cell r="AJ1383">
            <v>0</v>
          </cell>
        </row>
        <row r="1384">
          <cell r="AG1384">
            <v>0</v>
          </cell>
          <cell r="AH1384">
            <v>0</v>
          </cell>
          <cell r="AI1384">
            <v>0</v>
          </cell>
          <cell r="AJ1384">
            <v>0</v>
          </cell>
        </row>
        <row r="1385">
          <cell r="Q1385">
            <v>-27312000</v>
          </cell>
          <cell r="R1385">
            <v>-25354000</v>
          </cell>
          <cell r="S1385">
            <v>-25354000</v>
          </cell>
          <cell r="T1385">
            <v>0</v>
          </cell>
          <cell r="AG1385">
            <v>-26056250</v>
          </cell>
          <cell r="AH1385">
            <v>-27017333.333333332</v>
          </cell>
          <cell r="AI1385">
            <v>-27587041.666666668</v>
          </cell>
          <cell r="AJ1385">
            <v>-26858041.666666668</v>
          </cell>
        </row>
        <row r="1386">
          <cell r="Q1386">
            <v>-8686177.8599999994</v>
          </cell>
          <cell r="R1386">
            <v>-10611582.27</v>
          </cell>
          <cell r="S1386">
            <v>-7180375.75</v>
          </cell>
          <cell r="T1386">
            <v>-1284031.29</v>
          </cell>
          <cell r="AG1386">
            <v>-17205758.129999999</v>
          </cell>
          <cell r="AH1386">
            <v>-15196029.645833334</v>
          </cell>
          <cell r="AI1386">
            <v>-13169429.251666667</v>
          </cell>
          <cell r="AJ1386">
            <v>-11047494.6175</v>
          </cell>
        </row>
        <row r="1387">
          <cell r="AG1387">
            <v>0</v>
          </cell>
          <cell r="AH1387">
            <v>0</v>
          </cell>
          <cell r="AI1387">
            <v>0</v>
          </cell>
          <cell r="AJ1387">
            <v>0</v>
          </cell>
        </row>
        <row r="1388">
          <cell r="AG1388">
            <v>0</v>
          </cell>
          <cell r="AH1388">
            <v>0</v>
          </cell>
          <cell r="AI1388">
            <v>0</v>
          </cell>
          <cell r="AJ1388">
            <v>0</v>
          </cell>
        </row>
        <row r="1389">
          <cell r="Q1389">
            <v>-19900488.379999999</v>
          </cell>
          <cell r="R1389">
            <v>-20301164.41</v>
          </cell>
          <cell r="S1389">
            <v>-20701840.440000001</v>
          </cell>
          <cell r="T1389">
            <v>-21102516.469999999</v>
          </cell>
          <cell r="AG1389">
            <v>-17458741.549166668</v>
          </cell>
          <cell r="AH1389">
            <v>-17816988.059583332</v>
          </cell>
          <cell r="AI1389">
            <v>-18175343.062083334</v>
          </cell>
          <cell r="AJ1389">
            <v>-18548340.589583334</v>
          </cell>
        </row>
        <row r="1390">
          <cell r="Q1390">
            <v>0</v>
          </cell>
          <cell r="R1390">
            <v>0</v>
          </cell>
          <cell r="S1390">
            <v>0</v>
          </cell>
          <cell r="T1390">
            <v>0</v>
          </cell>
          <cell r="AG1390">
            <v>0</v>
          </cell>
          <cell r="AH1390">
            <v>0</v>
          </cell>
          <cell r="AI1390">
            <v>0</v>
          </cell>
          <cell r="AJ1390">
            <v>0</v>
          </cell>
        </row>
        <row r="1391">
          <cell r="Q1391">
            <v>0</v>
          </cell>
          <cell r="R1391">
            <v>0</v>
          </cell>
          <cell r="S1391">
            <v>0</v>
          </cell>
          <cell r="T1391">
            <v>0</v>
          </cell>
          <cell r="AG1391">
            <v>0</v>
          </cell>
          <cell r="AH1391">
            <v>0</v>
          </cell>
          <cell r="AI1391">
            <v>0</v>
          </cell>
          <cell r="AJ1391">
            <v>0</v>
          </cell>
        </row>
        <row r="1392">
          <cell r="Q1392">
            <v>0</v>
          </cell>
          <cell r="R1392">
            <v>0</v>
          </cell>
          <cell r="S1392">
            <v>0</v>
          </cell>
          <cell r="T1392">
            <v>0</v>
          </cell>
          <cell r="AG1392">
            <v>0</v>
          </cell>
          <cell r="AH1392">
            <v>0</v>
          </cell>
          <cell r="AI1392">
            <v>0</v>
          </cell>
          <cell r="AJ1392">
            <v>0</v>
          </cell>
        </row>
        <row r="1393">
          <cell r="Q1393">
            <v>0</v>
          </cell>
          <cell r="R1393">
            <v>0</v>
          </cell>
          <cell r="S1393">
            <v>0</v>
          </cell>
          <cell r="T1393">
            <v>0</v>
          </cell>
          <cell r="AG1393">
            <v>0</v>
          </cell>
          <cell r="AH1393">
            <v>0</v>
          </cell>
          <cell r="AI1393">
            <v>0</v>
          </cell>
          <cell r="AJ1393">
            <v>0</v>
          </cell>
        </row>
        <row r="1394">
          <cell r="Q1394">
            <v>0</v>
          </cell>
          <cell r="R1394">
            <v>0</v>
          </cell>
          <cell r="S1394">
            <v>0</v>
          </cell>
          <cell r="T1394">
            <v>0</v>
          </cell>
          <cell r="AG1394">
            <v>-64610.625</v>
          </cell>
          <cell r="AH1394">
            <v>-38766.375</v>
          </cell>
          <cell r="AI1394">
            <v>-12922.125</v>
          </cell>
          <cell r="AJ1394">
            <v>0</v>
          </cell>
        </row>
        <row r="1395">
          <cell r="Q1395">
            <v>0</v>
          </cell>
          <cell r="R1395">
            <v>0</v>
          </cell>
          <cell r="S1395">
            <v>0</v>
          </cell>
          <cell r="T1395">
            <v>0</v>
          </cell>
          <cell r="AG1395">
            <v>0</v>
          </cell>
          <cell r="AH1395">
            <v>0</v>
          </cell>
          <cell r="AI1395">
            <v>0</v>
          </cell>
          <cell r="AJ1395">
            <v>0</v>
          </cell>
        </row>
        <row r="1396">
          <cell r="Q1396">
            <v>0</v>
          </cell>
          <cell r="R1396">
            <v>0</v>
          </cell>
          <cell r="S1396">
            <v>0</v>
          </cell>
          <cell r="T1396">
            <v>0</v>
          </cell>
          <cell r="AG1396">
            <v>0</v>
          </cell>
          <cell r="AH1396">
            <v>0</v>
          </cell>
          <cell r="AI1396">
            <v>0</v>
          </cell>
          <cell r="AJ1396">
            <v>0</v>
          </cell>
        </row>
        <row r="1397">
          <cell r="Q1397">
            <v>0</v>
          </cell>
          <cell r="R1397">
            <v>0</v>
          </cell>
          <cell r="S1397">
            <v>0</v>
          </cell>
          <cell r="T1397">
            <v>0</v>
          </cell>
          <cell r="AG1397">
            <v>-291666.66666666669</v>
          </cell>
          <cell r="AH1397">
            <v>-291666.66666666669</v>
          </cell>
          <cell r="AI1397">
            <v>-291666.66666666669</v>
          </cell>
          <cell r="AJ1397">
            <v>-291666.66666666669</v>
          </cell>
        </row>
        <row r="1398">
          <cell r="Q1398">
            <v>0</v>
          </cell>
          <cell r="R1398">
            <v>0</v>
          </cell>
          <cell r="S1398">
            <v>0</v>
          </cell>
          <cell r="T1398">
            <v>0</v>
          </cell>
          <cell r="AG1398">
            <v>-337500</v>
          </cell>
          <cell r="AH1398">
            <v>-337500</v>
          </cell>
          <cell r="AI1398">
            <v>-337500</v>
          </cell>
          <cell r="AJ1398">
            <v>-337500</v>
          </cell>
        </row>
        <row r="1399">
          <cell r="Q1399">
            <v>-513276.41</v>
          </cell>
          <cell r="R1399">
            <v>-511029.97</v>
          </cell>
          <cell r="S1399">
            <v>-508783.53</v>
          </cell>
          <cell r="T1399">
            <v>-506537.09</v>
          </cell>
          <cell r="AG1399">
            <v>-414767.9745833333</v>
          </cell>
          <cell r="AH1399">
            <v>-457447.4070833333</v>
          </cell>
          <cell r="AI1399">
            <v>-499939.63624999992</v>
          </cell>
          <cell r="AJ1399">
            <v>-520015.73</v>
          </cell>
        </row>
        <row r="1400">
          <cell r="R1400">
            <v>0</v>
          </cell>
          <cell r="S1400">
            <v>0</v>
          </cell>
          <cell r="T1400">
            <v>-97579</v>
          </cell>
          <cell r="AG1400">
            <v>0</v>
          </cell>
          <cell r="AH1400">
            <v>0</v>
          </cell>
          <cell r="AI1400">
            <v>0</v>
          </cell>
          <cell r="AJ1400">
            <v>-4065.7916666666665</v>
          </cell>
        </row>
        <row r="1401">
          <cell r="Q1401">
            <v>-225000</v>
          </cell>
          <cell r="R1401">
            <v>-225000</v>
          </cell>
          <cell r="S1401">
            <v>-225000</v>
          </cell>
          <cell r="T1401">
            <v>-225000</v>
          </cell>
          <cell r="AG1401">
            <v>-187500</v>
          </cell>
          <cell r="AH1401">
            <v>-195833.33333333334</v>
          </cell>
          <cell r="AI1401">
            <v>-204166.66666666666</v>
          </cell>
          <cell r="AJ1401">
            <v>-212500</v>
          </cell>
        </row>
        <row r="1402">
          <cell r="Q1402">
            <v>-1982106.78</v>
          </cell>
          <cell r="R1402">
            <v>-1982106.78</v>
          </cell>
          <cell r="S1402">
            <v>-1982106.78</v>
          </cell>
          <cell r="T1402">
            <v>0</v>
          </cell>
          <cell r="AG1402">
            <v>-851180.21</v>
          </cell>
          <cell r="AH1402">
            <v>-985105.77499999991</v>
          </cell>
          <cell r="AI1402">
            <v>-1119031.3400000001</v>
          </cell>
          <cell r="AJ1402">
            <v>-1170369.1224999998</v>
          </cell>
        </row>
        <row r="1403">
          <cell r="Q1403">
            <v>0</v>
          </cell>
          <cell r="R1403">
            <v>0</v>
          </cell>
          <cell r="S1403">
            <v>0</v>
          </cell>
          <cell r="T1403">
            <v>0</v>
          </cell>
          <cell r="AG1403">
            <v>-35003.527916666666</v>
          </cell>
          <cell r="AH1403">
            <v>0</v>
          </cell>
          <cell r="AI1403">
            <v>0</v>
          </cell>
          <cell r="AJ1403">
            <v>0</v>
          </cell>
        </row>
        <row r="1404">
          <cell r="Q1404">
            <v>0</v>
          </cell>
          <cell r="R1404">
            <v>0</v>
          </cell>
          <cell r="S1404">
            <v>0</v>
          </cell>
          <cell r="T1404">
            <v>0</v>
          </cell>
          <cell r="AG1404">
            <v>0</v>
          </cell>
          <cell r="AH1404">
            <v>0</v>
          </cell>
          <cell r="AI1404">
            <v>0</v>
          </cell>
          <cell r="AJ1404">
            <v>0</v>
          </cell>
        </row>
        <row r="1405">
          <cell r="Q1405">
            <v>0</v>
          </cell>
          <cell r="R1405">
            <v>0</v>
          </cell>
          <cell r="S1405">
            <v>0</v>
          </cell>
          <cell r="T1405">
            <v>0</v>
          </cell>
          <cell r="AG1405">
            <v>0</v>
          </cell>
          <cell r="AH1405">
            <v>0</v>
          </cell>
          <cell r="AI1405">
            <v>0</v>
          </cell>
          <cell r="AJ1405">
            <v>0</v>
          </cell>
        </row>
        <row r="1406">
          <cell r="Q1406">
            <v>0</v>
          </cell>
          <cell r="R1406">
            <v>0</v>
          </cell>
          <cell r="S1406">
            <v>0</v>
          </cell>
          <cell r="T1406">
            <v>0</v>
          </cell>
          <cell r="AG1406">
            <v>0</v>
          </cell>
          <cell r="AH1406">
            <v>0</v>
          </cell>
          <cell r="AI1406">
            <v>0</v>
          </cell>
          <cell r="AJ1406">
            <v>0</v>
          </cell>
        </row>
        <row r="1407">
          <cell r="Q1407">
            <v>0</v>
          </cell>
          <cell r="R1407">
            <v>0</v>
          </cell>
          <cell r="S1407">
            <v>0</v>
          </cell>
          <cell r="T1407">
            <v>0</v>
          </cell>
          <cell r="AG1407">
            <v>0</v>
          </cell>
          <cell r="AH1407">
            <v>0</v>
          </cell>
          <cell r="AI1407">
            <v>0</v>
          </cell>
          <cell r="AJ1407">
            <v>0</v>
          </cell>
        </row>
        <row r="1408">
          <cell r="Q1408">
            <v>0</v>
          </cell>
          <cell r="R1408">
            <v>0</v>
          </cell>
          <cell r="S1408">
            <v>0</v>
          </cell>
          <cell r="T1408">
            <v>0</v>
          </cell>
          <cell r="AG1408">
            <v>-95.734166666666667</v>
          </cell>
          <cell r="AH1408">
            <v>0</v>
          </cell>
          <cell r="AI1408">
            <v>0</v>
          </cell>
          <cell r="AJ1408">
            <v>0</v>
          </cell>
        </row>
        <row r="1409">
          <cell r="Q1409">
            <v>-7416.29</v>
          </cell>
          <cell r="R1409">
            <v>-7416.29</v>
          </cell>
          <cell r="S1409">
            <v>-7416.29</v>
          </cell>
          <cell r="T1409">
            <v>-7416.29</v>
          </cell>
          <cell r="AG1409">
            <v>-7416.2899999999981</v>
          </cell>
          <cell r="AH1409">
            <v>-7416.2899999999981</v>
          </cell>
          <cell r="AI1409">
            <v>-7416.2899999999981</v>
          </cell>
          <cell r="AJ1409">
            <v>-7416.2899999999981</v>
          </cell>
        </row>
        <row r="1410">
          <cell r="Q1410">
            <v>-5140.3599999999997</v>
          </cell>
          <cell r="R1410">
            <v>-5140.3599999999997</v>
          </cell>
          <cell r="S1410">
            <v>-5140.3599999999997</v>
          </cell>
          <cell r="T1410">
            <v>-5140.3599999999997</v>
          </cell>
          <cell r="AG1410">
            <v>-5140.3599999999997</v>
          </cell>
          <cell r="AH1410">
            <v>-5140.3599999999997</v>
          </cell>
          <cell r="AI1410">
            <v>-5140.3599999999997</v>
          </cell>
          <cell r="AJ1410">
            <v>-5140.3599999999997</v>
          </cell>
        </row>
        <row r="1411">
          <cell r="Q1411">
            <v>-11459.63</v>
          </cell>
          <cell r="R1411">
            <v>-11459.63</v>
          </cell>
          <cell r="S1411">
            <v>-11459.63</v>
          </cell>
          <cell r="T1411">
            <v>-11459.63</v>
          </cell>
          <cell r="AG1411">
            <v>-11459.630000000003</v>
          </cell>
          <cell r="AH1411">
            <v>-11459.630000000003</v>
          </cell>
          <cell r="AI1411">
            <v>-11459.630000000003</v>
          </cell>
          <cell r="AJ1411">
            <v>-11459.630000000003</v>
          </cell>
        </row>
        <row r="1412">
          <cell r="Q1412">
            <v>-1479.6</v>
          </cell>
          <cell r="R1412">
            <v>-1479.6</v>
          </cell>
          <cell r="S1412">
            <v>-1479.6</v>
          </cell>
          <cell r="T1412">
            <v>-1479.6</v>
          </cell>
          <cell r="AG1412">
            <v>-1479.6000000000001</v>
          </cell>
          <cell r="AH1412">
            <v>-1479.6000000000001</v>
          </cell>
          <cell r="AI1412">
            <v>-1479.6000000000001</v>
          </cell>
          <cell r="AJ1412">
            <v>-1479.6000000000001</v>
          </cell>
        </row>
        <row r="1413">
          <cell r="Q1413">
            <v>-959.98</v>
          </cell>
          <cell r="R1413">
            <v>-959.98</v>
          </cell>
          <cell r="S1413">
            <v>-959.98</v>
          </cell>
          <cell r="T1413">
            <v>-959.98</v>
          </cell>
          <cell r="AG1413">
            <v>-959.97999999999968</v>
          </cell>
          <cell r="AH1413">
            <v>-959.97999999999968</v>
          </cell>
          <cell r="AI1413">
            <v>-959.97999999999968</v>
          </cell>
          <cell r="AJ1413">
            <v>-959.97999999999968</v>
          </cell>
        </row>
        <row r="1414">
          <cell r="Q1414">
            <v>-876.25</v>
          </cell>
          <cell r="R1414">
            <v>-876.25</v>
          </cell>
          <cell r="S1414">
            <v>-876.25</v>
          </cell>
          <cell r="T1414">
            <v>-876.25</v>
          </cell>
          <cell r="AG1414">
            <v>-865.16583333333347</v>
          </cell>
          <cell r="AH1414">
            <v>-871.18791666666664</v>
          </cell>
          <cell r="AI1414">
            <v>-874.77333333333343</v>
          </cell>
          <cell r="AJ1414">
            <v>-876.25</v>
          </cell>
        </row>
        <row r="1415">
          <cell r="Q1415">
            <v>-912.01</v>
          </cell>
          <cell r="R1415">
            <v>-963.45</v>
          </cell>
          <cell r="S1415">
            <v>-999.59</v>
          </cell>
          <cell r="T1415">
            <v>-982.54</v>
          </cell>
          <cell r="AG1415">
            <v>-359.47541666666666</v>
          </cell>
          <cell r="AH1415">
            <v>-437.61958333333337</v>
          </cell>
          <cell r="AI1415">
            <v>-519.41291666666666</v>
          </cell>
          <cell r="AJ1415">
            <v>-602.00166666666667</v>
          </cell>
        </row>
        <row r="1416">
          <cell r="AG1416">
            <v>0</v>
          </cell>
          <cell r="AH1416">
            <v>0</v>
          </cell>
          <cell r="AI1416">
            <v>0</v>
          </cell>
          <cell r="AJ1416">
            <v>0</v>
          </cell>
        </row>
        <row r="1417">
          <cell r="Q1417">
            <v>-12.55</v>
          </cell>
          <cell r="R1417">
            <v>-12.55</v>
          </cell>
          <cell r="S1417">
            <v>-12.55</v>
          </cell>
          <cell r="T1417">
            <v>-12.55</v>
          </cell>
          <cell r="AG1417">
            <v>-12.549999999999999</v>
          </cell>
          <cell r="AH1417">
            <v>-12.549999999999999</v>
          </cell>
          <cell r="AI1417">
            <v>-12.549999999999999</v>
          </cell>
          <cell r="AJ1417">
            <v>-12.549999999999999</v>
          </cell>
        </row>
        <row r="1418">
          <cell r="Q1418">
            <v>-598.99</v>
          </cell>
          <cell r="R1418">
            <v>-598.99</v>
          </cell>
          <cell r="S1418">
            <v>-598.99</v>
          </cell>
          <cell r="T1418">
            <v>-598.99</v>
          </cell>
          <cell r="AG1418">
            <v>-598.9899999999999</v>
          </cell>
          <cell r="AH1418">
            <v>-598.9899999999999</v>
          </cell>
          <cell r="AI1418">
            <v>-598.9899999999999</v>
          </cell>
          <cell r="AJ1418">
            <v>-598.9899999999999</v>
          </cell>
        </row>
        <row r="1419">
          <cell r="Q1419">
            <v>-168.86</v>
          </cell>
          <cell r="R1419">
            <v>-168.86</v>
          </cell>
          <cell r="S1419">
            <v>-168.86</v>
          </cell>
          <cell r="T1419">
            <v>-168.86</v>
          </cell>
          <cell r="AG1419">
            <v>-168.86000000000004</v>
          </cell>
          <cell r="AH1419">
            <v>-168.86000000000004</v>
          </cell>
          <cell r="AI1419">
            <v>-168.86000000000004</v>
          </cell>
          <cell r="AJ1419">
            <v>-168.86000000000004</v>
          </cell>
        </row>
        <row r="1420">
          <cell r="Q1420">
            <v>0</v>
          </cell>
          <cell r="R1420">
            <v>0</v>
          </cell>
          <cell r="S1420">
            <v>0</v>
          </cell>
          <cell r="T1420">
            <v>0</v>
          </cell>
          <cell r="AG1420">
            <v>14.956250000000002</v>
          </cell>
          <cell r="AH1420">
            <v>8.9737500000000008</v>
          </cell>
          <cell r="AI1420">
            <v>2.9912500000000004</v>
          </cell>
          <cell r="AJ1420">
            <v>0</v>
          </cell>
        </row>
        <row r="1421">
          <cell r="Q1421">
            <v>-123.17</v>
          </cell>
          <cell r="R1421">
            <v>-123.17</v>
          </cell>
          <cell r="S1421">
            <v>-123.17</v>
          </cell>
          <cell r="T1421">
            <v>-123.17</v>
          </cell>
          <cell r="AG1421">
            <v>-198.50750000000002</v>
          </cell>
          <cell r="AH1421">
            <v>-208.72083333333333</v>
          </cell>
          <cell r="AI1421">
            <v>-218.93416666666667</v>
          </cell>
          <cell r="AJ1421">
            <v>-224.04083333333335</v>
          </cell>
        </row>
        <row r="1422">
          <cell r="Q1422">
            <v>-574.46</v>
          </cell>
          <cell r="R1422">
            <v>-574.46</v>
          </cell>
          <cell r="S1422">
            <v>-574.46</v>
          </cell>
          <cell r="T1422">
            <v>-574.46</v>
          </cell>
          <cell r="AG1422">
            <v>-23.935833333333335</v>
          </cell>
          <cell r="AH1422">
            <v>-71.807500000000005</v>
          </cell>
          <cell r="AI1422">
            <v>-119.67916666666667</v>
          </cell>
          <cell r="AJ1422">
            <v>-167.55083333333334</v>
          </cell>
        </row>
        <row r="1423">
          <cell r="Q1423">
            <v>0</v>
          </cell>
          <cell r="R1423">
            <v>0</v>
          </cell>
          <cell r="S1423">
            <v>0</v>
          </cell>
          <cell r="T1423">
            <v>0</v>
          </cell>
          <cell r="AG1423">
            <v>0</v>
          </cell>
          <cell r="AH1423">
            <v>0</v>
          </cell>
          <cell r="AI1423">
            <v>0</v>
          </cell>
          <cell r="AJ1423">
            <v>0</v>
          </cell>
        </row>
        <row r="1424">
          <cell r="Q1424">
            <v>-5718285</v>
          </cell>
          <cell r="R1424">
            <v>-5910020</v>
          </cell>
          <cell r="S1424">
            <v>-3742205.18</v>
          </cell>
          <cell r="T1424">
            <v>-3095341.7</v>
          </cell>
          <cell r="AG1424">
            <v>-4486820.625</v>
          </cell>
          <cell r="AH1424">
            <v>-4705187.5</v>
          </cell>
          <cell r="AI1424">
            <v>-4819926.0491666673</v>
          </cell>
          <cell r="AJ1424">
            <v>-4796094.6691666665</v>
          </cell>
        </row>
        <row r="1425">
          <cell r="Q1425">
            <v>0</v>
          </cell>
          <cell r="R1425">
            <v>0</v>
          </cell>
          <cell r="S1425">
            <v>0</v>
          </cell>
          <cell r="T1425">
            <v>0</v>
          </cell>
          <cell r="AG1425">
            <v>-294955.23749999999</v>
          </cell>
          <cell r="AH1425">
            <v>-241327.01249999998</v>
          </cell>
          <cell r="AI1425">
            <v>-187698.78749999998</v>
          </cell>
          <cell r="AJ1425">
            <v>-134070.5625</v>
          </cell>
        </row>
        <row r="1426">
          <cell r="Q1426">
            <v>-7074602.9100000001</v>
          </cell>
          <cell r="R1426">
            <v>-7546837.8099999996</v>
          </cell>
          <cell r="S1426">
            <v>-8112863.3700000001</v>
          </cell>
          <cell r="T1426">
            <v>-7579467.5599999996</v>
          </cell>
          <cell r="AG1426">
            <v>-4269235.635416667</v>
          </cell>
          <cell r="AH1426">
            <v>-4757318.1654166663</v>
          </cell>
          <cell r="AI1426">
            <v>-5248666.3395833336</v>
          </cell>
          <cell r="AJ1426">
            <v>-5696779.8783333329</v>
          </cell>
        </row>
        <row r="1427">
          <cell r="Q1427">
            <v>-2870186.23</v>
          </cell>
          <cell r="R1427">
            <v>-3051412.23</v>
          </cell>
          <cell r="S1427">
            <v>-3440051.23</v>
          </cell>
          <cell r="T1427">
            <v>-3236838.23</v>
          </cell>
          <cell r="AG1427">
            <v>-1787976.9612499999</v>
          </cell>
          <cell r="AH1427">
            <v>-2015901.1054166667</v>
          </cell>
          <cell r="AI1427">
            <v>-2245755.7912500002</v>
          </cell>
          <cell r="AJ1427">
            <v>-2455378.9770833333</v>
          </cell>
        </row>
        <row r="1428">
          <cell r="Q1428">
            <v>5104426.16</v>
          </cell>
          <cell r="R1428">
            <v>5574310.5999999996</v>
          </cell>
          <cell r="S1428">
            <v>5952871.3300000001</v>
          </cell>
          <cell r="T1428">
            <v>6399631.3099999996</v>
          </cell>
          <cell r="AG1428">
            <v>1790443.5249999997</v>
          </cell>
          <cell r="AH1428">
            <v>2235390.89</v>
          </cell>
          <cell r="AI1428">
            <v>2715690.137083333</v>
          </cell>
          <cell r="AJ1428">
            <v>3219850.4250000003</v>
          </cell>
        </row>
        <row r="1429">
          <cell r="Q1429">
            <v>1100761.99</v>
          </cell>
          <cell r="R1429">
            <v>1183385.24</v>
          </cell>
          <cell r="S1429">
            <v>1221429.51</v>
          </cell>
          <cell r="T1429">
            <v>1374229.18</v>
          </cell>
          <cell r="AG1429">
            <v>387028.17458333331</v>
          </cell>
          <cell r="AH1429">
            <v>482200.97583333333</v>
          </cell>
          <cell r="AI1429">
            <v>582401.5904166667</v>
          </cell>
          <cell r="AJ1429">
            <v>685980.5083333333</v>
          </cell>
        </row>
        <row r="1430">
          <cell r="Q1430">
            <v>-27589.17</v>
          </cell>
          <cell r="R1430">
            <v>-30654.63</v>
          </cell>
          <cell r="S1430">
            <v>-33720.089999999997</v>
          </cell>
          <cell r="T1430">
            <v>-45158.6</v>
          </cell>
          <cell r="AG1430">
            <v>-6514.111249999999</v>
          </cell>
          <cell r="AH1430">
            <v>-8940.9362500000007</v>
          </cell>
          <cell r="AI1430">
            <v>-11623.216249999999</v>
          </cell>
          <cell r="AJ1430">
            <v>-14909.828333333333</v>
          </cell>
        </row>
        <row r="1431">
          <cell r="Q1431">
            <v>0</v>
          </cell>
          <cell r="R1431">
            <v>0</v>
          </cell>
          <cell r="S1431">
            <v>0</v>
          </cell>
          <cell r="T1431">
            <v>0</v>
          </cell>
          <cell r="AG1431">
            <v>0</v>
          </cell>
          <cell r="AH1431">
            <v>0</v>
          </cell>
          <cell r="AI1431">
            <v>0</v>
          </cell>
          <cell r="AJ1431">
            <v>0</v>
          </cell>
        </row>
        <row r="1432">
          <cell r="Q1432">
            <v>0</v>
          </cell>
          <cell r="R1432">
            <v>0</v>
          </cell>
          <cell r="S1432">
            <v>0</v>
          </cell>
          <cell r="T1432">
            <v>0</v>
          </cell>
          <cell r="AG1432">
            <v>0</v>
          </cell>
          <cell r="AH1432">
            <v>0</v>
          </cell>
          <cell r="AI1432">
            <v>0</v>
          </cell>
          <cell r="AJ1432">
            <v>0</v>
          </cell>
        </row>
        <row r="1433">
          <cell r="AG1433">
            <v>0</v>
          </cell>
          <cell r="AH1433">
            <v>0</v>
          </cell>
          <cell r="AI1433">
            <v>0</v>
          </cell>
          <cell r="AJ1433">
            <v>0</v>
          </cell>
        </row>
        <row r="1434">
          <cell r="Q1434">
            <v>-1552657.3</v>
          </cell>
          <cell r="R1434">
            <v>-1535084.96</v>
          </cell>
          <cell r="S1434">
            <v>-1517512.62</v>
          </cell>
          <cell r="T1434">
            <v>-1499940.28</v>
          </cell>
          <cell r="AG1434">
            <v>-1667975.9050000003</v>
          </cell>
          <cell r="AH1434">
            <v>-1648329.0266666666</v>
          </cell>
          <cell r="AI1434">
            <v>-1628926.2116666669</v>
          </cell>
          <cell r="AJ1434">
            <v>-1609767.4600000002</v>
          </cell>
        </row>
        <row r="1435">
          <cell r="Q1435">
            <v>-45410</v>
          </cell>
          <cell r="R1435">
            <v>-40869</v>
          </cell>
          <cell r="S1435">
            <v>-36328</v>
          </cell>
          <cell r="T1435">
            <v>-31787</v>
          </cell>
          <cell r="AG1435">
            <v>-72656</v>
          </cell>
          <cell r="AH1435">
            <v>-68115</v>
          </cell>
          <cell r="AI1435">
            <v>-63574</v>
          </cell>
          <cell r="AJ1435">
            <v>-59033</v>
          </cell>
        </row>
        <row r="1436">
          <cell r="Q1436">
            <v>-30265.78</v>
          </cell>
          <cell r="R1436">
            <v>-29909.71</v>
          </cell>
          <cell r="S1436">
            <v>-29553.64</v>
          </cell>
          <cell r="T1436">
            <v>-29197.57</v>
          </cell>
          <cell r="AG1436">
            <v>-32179.628750000003</v>
          </cell>
          <cell r="AH1436">
            <v>-31912.581250000007</v>
          </cell>
          <cell r="AI1436">
            <v>-31645.533750000002</v>
          </cell>
          <cell r="AJ1436">
            <v>-31333.975833333334</v>
          </cell>
        </row>
        <row r="1437">
          <cell r="Q1437">
            <v>0</v>
          </cell>
          <cell r="R1437">
            <v>0</v>
          </cell>
          <cell r="S1437">
            <v>0</v>
          </cell>
          <cell r="T1437">
            <v>0</v>
          </cell>
          <cell r="AG1437">
            <v>0</v>
          </cell>
          <cell r="AH1437">
            <v>0</v>
          </cell>
          <cell r="AI1437">
            <v>0</v>
          </cell>
          <cell r="AJ1437">
            <v>0</v>
          </cell>
        </row>
        <row r="1438">
          <cell r="Q1438">
            <v>0</v>
          </cell>
          <cell r="R1438">
            <v>0</v>
          </cell>
          <cell r="S1438">
            <v>0</v>
          </cell>
          <cell r="T1438">
            <v>0</v>
          </cell>
          <cell r="AG1438">
            <v>0</v>
          </cell>
          <cell r="AH1438">
            <v>0</v>
          </cell>
          <cell r="AI1438">
            <v>0</v>
          </cell>
          <cell r="AJ1438">
            <v>0</v>
          </cell>
        </row>
        <row r="1439">
          <cell r="Q1439">
            <v>-2702244.02</v>
          </cell>
          <cell r="R1439">
            <v>-2671954.54</v>
          </cell>
          <cell r="S1439">
            <v>-2641665.06</v>
          </cell>
          <cell r="T1439">
            <v>-2611375.58</v>
          </cell>
          <cell r="AG1439">
            <v>-2850418.2045833333</v>
          </cell>
          <cell r="AH1439">
            <v>-2827086.4520833329</v>
          </cell>
          <cell r="AI1439">
            <v>-2803735.6162499995</v>
          </cell>
          <cell r="AJ1439">
            <v>-2778103.3970833332</v>
          </cell>
        </row>
        <row r="1440">
          <cell r="Q1440">
            <v>-33762.980000000003</v>
          </cell>
          <cell r="R1440">
            <v>-33392.92</v>
          </cell>
          <cell r="S1440">
            <v>-33022.86</v>
          </cell>
          <cell r="T1440">
            <v>-32652.799999999999</v>
          </cell>
          <cell r="AG1440">
            <v>-30999.499166666661</v>
          </cell>
          <cell r="AH1440">
            <v>-31174.413749999996</v>
          </cell>
          <cell r="AI1440">
            <v>-31345.054166666669</v>
          </cell>
          <cell r="AJ1440">
            <v>-31511.419583333332</v>
          </cell>
        </row>
        <row r="1441">
          <cell r="Q1441">
            <v>0</v>
          </cell>
          <cell r="R1441">
            <v>0</v>
          </cell>
          <cell r="S1441">
            <v>0</v>
          </cell>
          <cell r="T1441">
            <v>0</v>
          </cell>
          <cell r="AG1441">
            <v>0</v>
          </cell>
          <cell r="AH1441">
            <v>0</v>
          </cell>
          <cell r="AI1441">
            <v>0</v>
          </cell>
          <cell r="AJ1441">
            <v>0</v>
          </cell>
        </row>
        <row r="1442">
          <cell r="Q1442">
            <v>-92276.94</v>
          </cell>
          <cell r="R1442">
            <v>-91240.12</v>
          </cell>
          <cell r="S1442">
            <v>-90203.3</v>
          </cell>
          <cell r="T1442">
            <v>-89166.48</v>
          </cell>
          <cell r="AG1442">
            <v>-98497.855833333335</v>
          </cell>
          <cell r="AH1442">
            <v>-97461.037499999991</v>
          </cell>
          <cell r="AI1442">
            <v>-96424.219166666662</v>
          </cell>
          <cell r="AJ1442">
            <v>-95387.39999999998</v>
          </cell>
        </row>
        <row r="1443">
          <cell r="Q1443">
            <v>-8165809</v>
          </cell>
          <cell r="R1443">
            <v>-8165809</v>
          </cell>
          <cell r="S1443">
            <v>-8165809</v>
          </cell>
          <cell r="T1443">
            <v>-8165809</v>
          </cell>
          <cell r="AG1443">
            <v>-8165809</v>
          </cell>
          <cell r="AH1443">
            <v>-8165809</v>
          </cell>
          <cell r="AI1443">
            <v>-8165809</v>
          </cell>
          <cell r="AJ1443">
            <v>-8165809</v>
          </cell>
        </row>
        <row r="1444">
          <cell r="Q1444">
            <v>4614264</v>
          </cell>
          <cell r="R1444">
            <v>4667264</v>
          </cell>
          <cell r="S1444">
            <v>4719264</v>
          </cell>
          <cell r="T1444">
            <v>4778763</v>
          </cell>
          <cell r="AG1444">
            <v>4300195.875</v>
          </cell>
          <cell r="AH1444">
            <v>4352798.125</v>
          </cell>
          <cell r="AI1444">
            <v>4405150.375</v>
          </cell>
          <cell r="AJ1444">
            <v>4457743.125</v>
          </cell>
        </row>
        <row r="1445">
          <cell r="Q1445">
            <v>-10135707.039999999</v>
          </cell>
          <cell r="R1445">
            <v>-9661376.1099999994</v>
          </cell>
          <cell r="S1445">
            <v>-9241170.2300000004</v>
          </cell>
          <cell r="T1445">
            <v>-10126911.07</v>
          </cell>
          <cell r="AG1445">
            <v>-12923100.119583333</v>
          </cell>
          <cell r="AH1445">
            <v>-12476150.602916665</v>
          </cell>
          <cell r="AI1445">
            <v>-12026705.808333332</v>
          </cell>
          <cell r="AJ1445">
            <v>-11622112.477499999</v>
          </cell>
        </row>
        <row r="1446">
          <cell r="AG1446">
            <v>0</v>
          </cell>
          <cell r="AH1446">
            <v>0</v>
          </cell>
          <cell r="AI1446">
            <v>0</v>
          </cell>
          <cell r="AJ1446">
            <v>0</v>
          </cell>
        </row>
        <row r="1447">
          <cell r="Q1447">
            <v>-887313.59</v>
          </cell>
          <cell r="R1447">
            <v>-877230.48</v>
          </cell>
          <cell r="S1447">
            <v>-867147.37</v>
          </cell>
          <cell r="T1447">
            <v>-857064.26</v>
          </cell>
          <cell r="AG1447">
            <v>-947812.25</v>
          </cell>
          <cell r="AH1447">
            <v>-937729.14</v>
          </cell>
          <cell r="AI1447">
            <v>-927646.02999999991</v>
          </cell>
          <cell r="AJ1447">
            <v>-917562.91999999993</v>
          </cell>
        </row>
        <row r="1448">
          <cell r="Q1448">
            <v>0</v>
          </cell>
          <cell r="R1448">
            <v>0</v>
          </cell>
          <cell r="S1448">
            <v>0</v>
          </cell>
          <cell r="T1448">
            <v>0</v>
          </cell>
          <cell r="AG1448">
            <v>-19380.39875</v>
          </cell>
          <cell r="AH1448">
            <v>-15818.82625</v>
          </cell>
          <cell r="AI1448">
            <v>-12274.253750000002</v>
          </cell>
          <cell r="AJ1448">
            <v>-8746.6812499999996</v>
          </cell>
        </row>
        <row r="1449">
          <cell r="Q1449">
            <v>-192765.41</v>
          </cell>
          <cell r="R1449">
            <v>-192089.04</v>
          </cell>
          <cell r="S1449">
            <v>-191412.67</v>
          </cell>
          <cell r="T1449">
            <v>-190736.3</v>
          </cell>
          <cell r="AG1449">
            <v>-122056.57791666668</v>
          </cell>
          <cell r="AH1449">
            <v>-138092.18</v>
          </cell>
          <cell r="AI1449">
            <v>-154071.41791666666</v>
          </cell>
          <cell r="AJ1449">
            <v>-169994.29166666666</v>
          </cell>
        </row>
        <row r="1450">
          <cell r="R1450">
            <v>0</v>
          </cell>
          <cell r="S1450">
            <v>0</v>
          </cell>
          <cell r="T1450">
            <v>-13468.61</v>
          </cell>
          <cell r="AG1450">
            <v>0</v>
          </cell>
          <cell r="AH1450">
            <v>0</v>
          </cell>
          <cell r="AI1450">
            <v>0</v>
          </cell>
          <cell r="AJ1450">
            <v>-561.19208333333336</v>
          </cell>
        </row>
        <row r="1451">
          <cell r="Q1451">
            <v>-71851894.799999997</v>
          </cell>
          <cell r="R1451">
            <v>-71851894.799999997</v>
          </cell>
          <cell r="S1451">
            <v>-71851894.799999997</v>
          </cell>
          <cell r="T1451">
            <v>-71851894.799999997</v>
          </cell>
          <cell r="AG1451">
            <v>-71851894.799999982</v>
          </cell>
          <cell r="AH1451">
            <v>-71851894.799999982</v>
          </cell>
          <cell r="AI1451">
            <v>-71851894.799999982</v>
          </cell>
          <cell r="AJ1451">
            <v>-71851894.799999982</v>
          </cell>
        </row>
        <row r="1452">
          <cell r="Q1452">
            <v>-3497000</v>
          </cell>
          <cell r="R1452">
            <v>-3475000</v>
          </cell>
          <cell r="S1452">
            <v>-3453000</v>
          </cell>
          <cell r="T1452">
            <v>-3436000</v>
          </cell>
          <cell r="AG1452">
            <v>-3623291.6666666665</v>
          </cell>
          <cell r="AH1452">
            <v>-3602333.3333333335</v>
          </cell>
          <cell r="AI1452">
            <v>-3581291.6666666665</v>
          </cell>
          <cell r="AJ1452">
            <v>-3560291.6666666665</v>
          </cell>
        </row>
        <row r="1453">
          <cell r="Q1453">
            <v>-647743</v>
          </cell>
          <cell r="R1453">
            <v>-647743</v>
          </cell>
          <cell r="S1453">
            <v>-449743</v>
          </cell>
          <cell r="T1453">
            <v>-351092</v>
          </cell>
          <cell r="AG1453">
            <v>-1288879.25</v>
          </cell>
          <cell r="AH1453">
            <v>-1170766.4166666667</v>
          </cell>
          <cell r="AI1453">
            <v>-1061486.9166666667</v>
          </cell>
          <cell r="AJ1453">
            <v>-956924.20833333337</v>
          </cell>
        </row>
        <row r="1454">
          <cell r="Q1454">
            <v>-337279618</v>
          </cell>
          <cell r="R1454">
            <v>-338717618</v>
          </cell>
          <cell r="S1454">
            <v>-340780618</v>
          </cell>
          <cell r="T1454">
            <v>-342703778</v>
          </cell>
          <cell r="AG1454">
            <v>-328736616.95833331</v>
          </cell>
          <cell r="AH1454">
            <v>-329851809.04166669</v>
          </cell>
          <cell r="AI1454">
            <v>-330967626.125</v>
          </cell>
          <cell r="AJ1454">
            <v>-332370749.66666669</v>
          </cell>
        </row>
        <row r="1455">
          <cell r="Q1455">
            <v>-939000</v>
          </cell>
          <cell r="R1455">
            <v>-938000</v>
          </cell>
          <cell r="S1455">
            <v>-937000</v>
          </cell>
          <cell r="T1455">
            <v>-939000</v>
          </cell>
          <cell r="AG1455">
            <v>-942583.33333333337</v>
          </cell>
          <cell r="AH1455">
            <v>-942041.66666666663</v>
          </cell>
          <cell r="AI1455">
            <v>-941416.66666666663</v>
          </cell>
          <cell r="AJ1455">
            <v>-940875</v>
          </cell>
        </row>
        <row r="1456">
          <cell r="Q1456">
            <v>-32874</v>
          </cell>
          <cell r="R1456">
            <v>-32874</v>
          </cell>
          <cell r="S1456">
            <v>-32874</v>
          </cell>
          <cell r="T1456">
            <v>-32874</v>
          </cell>
          <cell r="AG1456">
            <v>-32874</v>
          </cell>
          <cell r="AH1456">
            <v>-32874</v>
          </cell>
          <cell r="AI1456">
            <v>-32874</v>
          </cell>
          <cell r="AJ1456">
            <v>-32874</v>
          </cell>
        </row>
        <row r="1457">
          <cell r="Q1457">
            <v>-55683000</v>
          </cell>
          <cell r="R1457">
            <v>-57597000</v>
          </cell>
          <cell r="S1457">
            <v>-58932000</v>
          </cell>
          <cell r="T1457">
            <v>-63753000</v>
          </cell>
          <cell r="AG1457">
            <v>-45478416.666666664</v>
          </cell>
          <cell r="AH1457">
            <v>-46975375</v>
          </cell>
          <cell r="AI1457">
            <v>-48516291.666666664</v>
          </cell>
          <cell r="AJ1457">
            <v>-50230458.333333336</v>
          </cell>
        </row>
        <row r="1458">
          <cell r="AG1458">
            <v>0</v>
          </cell>
          <cell r="AH1458">
            <v>0</v>
          </cell>
          <cell r="AI1458">
            <v>0</v>
          </cell>
          <cell r="AJ1458">
            <v>0</v>
          </cell>
        </row>
        <row r="1459">
          <cell r="AG1459">
            <v>0</v>
          </cell>
          <cell r="AH1459">
            <v>0</v>
          </cell>
          <cell r="AI1459">
            <v>0</v>
          </cell>
          <cell r="AJ1459">
            <v>0</v>
          </cell>
        </row>
        <row r="1460">
          <cell r="AG1460">
            <v>0</v>
          </cell>
          <cell r="AH1460">
            <v>0</v>
          </cell>
          <cell r="AI1460">
            <v>0</v>
          </cell>
          <cell r="AJ1460">
            <v>0</v>
          </cell>
        </row>
        <row r="1461">
          <cell r="AG1461">
            <v>0</v>
          </cell>
          <cell r="AH1461">
            <v>0</v>
          </cell>
          <cell r="AI1461">
            <v>0</v>
          </cell>
          <cell r="AJ1461">
            <v>0</v>
          </cell>
        </row>
        <row r="1462">
          <cell r="Q1462">
            <v>141000</v>
          </cell>
          <cell r="R1462">
            <v>141000</v>
          </cell>
          <cell r="S1462">
            <v>141000</v>
          </cell>
          <cell r="T1462">
            <v>141000</v>
          </cell>
          <cell r="AG1462">
            <v>-6125</v>
          </cell>
          <cell r="AH1462">
            <v>5625</v>
          </cell>
          <cell r="AI1462">
            <v>17375</v>
          </cell>
          <cell r="AJ1462">
            <v>29125</v>
          </cell>
        </row>
        <row r="1463">
          <cell r="Q1463">
            <v>904152.97</v>
          </cell>
          <cell r="R1463">
            <v>904152.97</v>
          </cell>
          <cell r="S1463">
            <v>904152.97</v>
          </cell>
          <cell r="T1463">
            <v>904152.97</v>
          </cell>
          <cell r="AG1463">
            <v>904152.97000000009</v>
          </cell>
          <cell r="AH1463">
            <v>904152.97000000009</v>
          </cell>
          <cell r="AI1463">
            <v>904152.97000000009</v>
          </cell>
          <cell r="AJ1463">
            <v>904152.97000000009</v>
          </cell>
        </row>
        <row r="1464">
          <cell r="Q1464">
            <v>-796000</v>
          </cell>
          <cell r="R1464">
            <v>-881000</v>
          </cell>
          <cell r="S1464">
            <v>-966000</v>
          </cell>
          <cell r="T1464">
            <v>-1047000</v>
          </cell>
          <cell r="AG1464">
            <v>-266416.66666666669</v>
          </cell>
          <cell r="AH1464">
            <v>-336291.66666666669</v>
          </cell>
          <cell r="AI1464">
            <v>-413250</v>
          </cell>
          <cell r="AJ1464">
            <v>-497125</v>
          </cell>
        </row>
        <row r="1465">
          <cell r="Q1465">
            <v>-27673328.77</v>
          </cell>
          <cell r="R1465">
            <v>-27673328.77</v>
          </cell>
          <cell r="S1465">
            <v>-27673328.77</v>
          </cell>
          <cell r="T1465">
            <v>-27673328.77</v>
          </cell>
          <cell r="AG1465">
            <v>-27673328.77</v>
          </cell>
          <cell r="AH1465">
            <v>-27673328.77</v>
          </cell>
          <cell r="AI1465">
            <v>-27673328.77</v>
          </cell>
          <cell r="AJ1465">
            <v>-27673328.77</v>
          </cell>
        </row>
        <row r="1466">
          <cell r="AG1466">
            <v>0</v>
          </cell>
          <cell r="AH1466">
            <v>0</v>
          </cell>
          <cell r="AI1466">
            <v>0</v>
          </cell>
          <cell r="AJ1466">
            <v>0</v>
          </cell>
        </row>
        <row r="1467">
          <cell r="Q1467">
            <v>-4489581</v>
          </cell>
          <cell r="R1467">
            <v>-4489581</v>
          </cell>
          <cell r="S1467">
            <v>-4489581</v>
          </cell>
          <cell r="T1467">
            <v>-4489581</v>
          </cell>
          <cell r="AG1467">
            <v>-4489581</v>
          </cell>
          <cell r="AH1467">
            <v>-4489581</v>
          </cell>
          <cell r="AI1467">
            <v>-4489581</v>
          </cell>
          <cell r="AJ1467">
            <v>-4489581</v>
          </cell>
        </row>
        <row r="1468">
          <cell r="AG1468">
            <v>0</v>
          </cell>
          <cell r="AH1468">
            <v>0</v>
          </cell>
          <cell r="AI1468">
            <v>0</v>
          </cell>
          <cell r="AJ1468">
            <v>0</v>
          </cell>
        </row>
        <row r="1469">
          <cell r="Q1469">
            <v>-269554.90999999997</v>
          </cell>
          <cell r="R1469">
            <v>-269554.90999999997</v>
          </cell>
          <cell r="S1469">
            <v>-269554.90999999997</v>
          </cell>
          <cell r="T1469">
            <v>-269554.90999999997</v>
          </cell>
          <cell r="AG1469">
            <v>-269554.91000000003</v>
          </cell>
          <cell r="AH1469">
            <v>-269554.91000000003</v>
          </cell>
          <cell r="AI1469">
            <v>-269554.91000000003</v>
          </cell>
          <cell r="AJ1469">
            <v>-269554.91000000003</v>
          </cell>
        </row>
        <row r="1470">
          <cell r="Q1470">
            <v>-443787.06</v>
          </cell>
          <cell r="R1470">
            <v>-443787.06</v>
          </cell>
          <cell r="S1470">
            <v>-443787.06</v>
          </cell>
          <cell r="T1470">
            <v>-443787.06</v>
          </cell>
          <cell r="AG1470">
            <v>-443787.05999999988</v>
          </cell>
          <cell r="AH1470">
            <v>-443787.05999999988</v>
          </cell>
          <cell r="AI1470">
            <v>-443787.05999999988</v>
          </cell>
          <cell r="AJ1470">
            <v>-443787.05999999988</v>
          </cell>
        </row>
        <row r="1471">
          <cell r="Q1471">
            <v>-1614.97</v>
          </cell>
          <cell r="R1471">
            <v>-1614.97</v>
          </cell>
          <cell r="S1471">
            <v>-1614.97</v>
          </cell>
          <cell r="T1471">
            <v>-1614.97</v>
          </cell>
          <cell r="AG1471">
            <v>-1614.97</v>
          </cell>
          <cell r="AH1471">
            <v>-1614.97</v>
          </cell>
          <cell r="AI1471">
            <v>-1614.97</v>
          </cell>
          <cell r="AJ1471">
            <v>-1614.97</v>
          </cell>
        </row>
        <row r="1472">
          <cell r="Q1472">
            <v>-48687.62</v>
          </cell>
          <cell r="R1472">
            <v>-48687.62</v>
          </cell>
          <cell r="S1472">
            <v>-48687.62</v>
          </cell>
          <cell r="T1472">
            <v>-48687.62</v>
          </cell>
          <cell r="AG1472">
            <v>-48687.62</v>
          </cell>
          <cell r="AH1472">
            <v>-48687.62</v>
          </cell>
          <cell r="AI1472">
            <v>-48687.62</v>
          </cell>
          <cell r="AJ1472">
            <v>-48687.62</v>
          </cell>
        </row>
        <row r="1473">
          <cell r="Q1473">
            <v>-76732.02</v>
          </cell>
          <cell r="R1473">
            <v>-76732.02</v>
          </cell>
          <cell r="S1473">
            <v>-76732.02</v>
          </cell>
          <cell r="T1473">
            <v>-76732.02</v>
          </cell>
          <cell r="AG1473">
            <v>-76732.02</v>
          </cell>
          <cell r="AH1473">
            <v>-76732.02</v>
          </cell>
          <cell r="AI1473">
            <v>-76732.02</v>
          </cell>
          <cell r="AJ1473">
            <v>-76732.02</v>
          </cell>
        </row>
        <row r="1474">
          <cell r="Q1474">
            <v>-2475</v>
          </cell>
          <cell r="R1474">
            <v>-2475</v>
          </cell>
          <cell r="S1474">
            <v>-2475</v>
          </cell>
          <cell r="T1474">
            <v>-2475</v>
          </cell>
          <cell r="AG1474">
            <v>-2475</v>
          </cell>
          <cell r="AH1474">
            <v>-2475</v>
          </cell>
          <cell r="AI1474">
            <v>-2475</v>
          </cell>
          <cell r="AJ1474">
            <v>-2475</v>
          </cell>
        </row>
        <row r="1475">
          <cell r="Q1475">
            <v>97405</v>
          </cell>
          <cell r="R1475">
            <v>97405</v>
          </cell>
          <cell r="S1475">
            <v>97405</v>
          </cell>
          <cell r="T1475">
            <v>97405</v>
          </cell>
          <cell r="AG1475">
            <v>97405</v>
          </cell>
          <cell r="AH1475">
            <v>97405</v>
          </cell>
          <cell r="AI1475">
            <v>97405</v>
          </cell>
          <cell r="AJ1475">
            <v>97405</v>
          </cell>
        </row>
        <row r="1476">
          <cell r="Q1476">
            <v>-4106</v>
          </cell>
          <cell r="R1476">
            <v>-4106</v>
          </cell>
          <cell r="S1476">
            <v>-4106</v>
          </cell>
          <cell r="T1476">
            <v>-4106</v>
          </cell>
          <cell r="AG1476">
            <v>-4106</v>
          </cell>
          <cell r="AH1476">
            <v>-4106</v>
          </cell>
          <cell r="AI1476">
            <v>-4106</v>
          </cell>
          <cell r="AJ1476">
            <v>-4106</v>
          </cell>
        </row>
        <row r="1477">
          <cell r="Q1477">
            <v>-171529</v>
          </cell>
          <cell r="R1477">
            <v>-171529</v>
          </cell>
          <cell r="S1477">
            <v>-171529</v>
          </cell>
          <cell r="T1477">
            <v>-171529</v>
          </cell>
          <cell r="AG1477">
            <v>-171529</v>
          </cell>
          <cell r="AH1477">
            <v>-171529</v>
          </cell>
          <cell r="AI1477">
            <v>-171529</v>
          </cell>
          <cell r="AJ1477">
            <v>-171529</v>
          </cell>
        </row>
        <row r="1478">
          <cell r="R1478">
            <v>0</v>
          </cell>
          <cell r="S1478">
            <v>0</v>
          </cell>
          <cell r="T1478">
            <v>8644960</v>
          </cell>
          <cell r="AG1478">
            <v>0</v>
          </cell>
          <cell r="AH1478">
            <v>0</v>
          </cell>
          <cell r="AI1478">
            <v>0</v>
          </cell>
          <cell r="AJ1478">
            <v>360206.66666666669</v>
          </cell>
        </row>
        <row r="1479">
          <cell r="Q1479">
            <v>-152467</v>
          </cell>
          <cell r="R1479">
            <v>-152467</v>
          </cell>
          <cell r="S1479">
            <v>-152467</v>
          </cell>
          <cell r="T1479">
            <v>-152467</v>
          </cell>
          <cell r="AG1479">
            <v>-152467</v>
          </cell>
          <cell r="AH1479">
            <v>-152467</v>
          </cell>
          <cell r="AI1479">
            <v>-152467</v>
          </cell>
          <cell r="AJ1479">
            <v>-152467</v>
          </cell>
        </row>
        <row r="1480">
          <cell r="Q1480">
            <v>1365117.79</v>
          </cell>
          <cell r="R1480">
            <v>1365117.79</v>
          </cell>
          <cell r="S1480">
            <v>1365117.79</v>
          </cell>
          <cell r="T1480">
            <v>1365117.79</v>
          </cell>
          <cell r="AG1480">
            <v>1365117.7899999998</v>
          </cell>
          <cell r="AH1480">
            <v>1365117.7899999998</v>
          </cell>
          <cell r="AI1480">
            <v>1365117.7899999998</v>
          </cell>
          <cell r="AJ1480">
            <v>1365117.7899999998</v>
          </cell>
        </row>
        <row r="1481">
          <cell r="Q1481">
            <v>0</v>
          </cell>
          <cell r="R1481">
            <v>0</v>
          </cell>
          <cell r="S1481">
            <v>0</v>
          </cell>
          <cell r="T1481">
            <v>0</v>
          </cell>
          <cell r="AG1481">
            <v>0</v>
          </cell>
          <cell r="AH1481">
            <v>0</v>
          </cell>
          <cell r="AI1481">
            <v>0</v>
          </cell>
          <cell r="AJ1481">
            <v>0</v>
          </cell>
        </row>
        <row r="1482">
          <cell r="Q1482">
            <v>0</v>
          </cell>
          <cell r="R1482">
            <v>0</v>
          </cell>
          <cell r="S1482">
            <v>0</v>
          </cell>
          <cell r="T1482">
            <v>0</v>
          </cell>
          <cell r="AG1482">
            <v>0</v>
          </cell>
          <cell r="AH1482">
            <v>0</v>
          </cell>
          <cell r="AI1482">
            <v>0</v>
          </cell>
          <cell r="AJ1482">
            <v>0</v>
          </cell>
        </row>
        <row r="1483">
          <cell r="Q1483">
            <v>-477999.57</v>
          </cell>
          <cell r="R1483">
            <v>-477999.57</v>
          </cell>
          <cell r="S1483">
            <v>-477999.57</v>
          </cell>
          <cell r="T1483">
            <v>-477999.57</v>
          </cell>
          <cell r="AG1483">
            <v>-477999.57000000007</v>
          </cell>
          <cell r="AH1483">
            <v>-477999.57000000007</v>
          </cell>
          <cell r="AI1483">
            <v>-477999.57000000007</v>
          </cell>
          <cell r="AJ1483">
            <v>-477999.57000000007</v>
          </cell>
        </row>
        <row r="1484">
          <cell r="Q1484">
            <v>-3665</v>
          </cell>
          <cell r="R1484">
            <v>-3665</v>
          </cell>
          <cell r="S1484">
            <v>-3665</v>
          </cell>
          <cell r="T1484">
            <v>-3665</v>
          </cell>
          <cell r="AG1484">
            <v>-3665</v>
          </cell>
          <cell r="AH1484">
            <v>-3665</v>
          </cell>
          <cell r="AI1484">
            <v>-3665</v>
          </cell>
          <cell r="AJ1484">
            <v>-3665</v>
          </cell>
        </row>
        <row r="1485">
          <cell r="Q1485">
            <v>-7054000</v>
          </cell>
          <cell r="R1485">
            <v>-6931000</v>
          </cell>
          <cell r="S1485">
            <v>-6808000</v>
          </cell>
          <cell r="T1485">
            <v>-6685000</v>
          </cell>
          <cell r="AG1485">
            <v>-6017416.666666667</v>
          </cell>
          <cell r="AH1485">
            <v>-6600125</v>
          </cell>
          <cell r="AI1485">
            <v>-7172583.333333333</v>
          </cell>
          <cell r="AJ1485">
            <v>-7397458.333333333</v>
          </cell>
        </row>
        <row r="1486">
          <cell r="Q1486">
            <v>-947000</v>
          </cell>
          <cell r="R1486">
            <v>-947000</v>
          </cell>
          <cell r="S1486">
            <v>-947000</v>
          </cell>
          <cell r="T1486">
            <v>-947000</v>
          </cell>
          <cell r="AG1486">
            <v>-947000</v>
          </cell>
          <cell r="AH1486">
            <v>-947000</v>
          </cell>
          <cell r="AI1486">
            <v>-947000</v>
          </cell>
          <cell r="AJ1486">
            <v>-947000</v>
          </cell>
        </row>
        <row r="1487">
          <cell r="Q1487">
            <v>-4409226</v>
          </cell>
          <cell r="R1487">
            <v>-4374226</v>
          </cell>
          <cell r="S1487">
            <v>-4339226</v>
          </cell>
          <cell r="T1487">
            <v>-4292226</v>
          </cell>
          <cell r="AG1487">
            <v>-3336176.0833333335</v>
          </cell>
          <cell r="AH1487">
            <v>-3504361.5833333335</v>
          </cell>
          <cell r="AI1487">
            <v>-3671880.4166666665</v>
          </cell>
          <cell r="AJ1487">
            <v>-3838274.25</v>
          </cell>
        </row>
        <row r="1488">
          <cell r="Q1488">
            <v>0</v>
          </cell>
          <cell r="R1488">
            <v>0</v>
          </cell>
          <cell r="S1488">
            <v>0</v>
          </cell>
          <cell r="T1488">
            <v>0</v>
          </cell>
          <cell r="AG1488">
            <v>0</v>
          </cell>
          <cell r="AH1488">
            <v>0</v>
          </cell>
          <cell r="AI1488">
            <v>0</v>
          </cell>
          <cell r="AJ1488">
            <v>0</v>
          </cell>
        </row>
        <row r="1489">
          <cell r="R1489">
            <v>0</v>
          </cell>
          <cell r="S1489">
            <v>0</v>
          </cell>
          <cell r="T1489">
            <v>-3551000</v>
          </cell>
          <cell r="AG1489">
            <v>0</v>
          </cell>
          <cell r="AH1489">
            <v>0</v>
          </cell>
          <cell r="AI1489">
            <v>0</v>
          </cell>
          <cell r="AJ1489">
            <v>-147958.33333333334</v>
          </cell>
        </row>
        <row r="1490">
          <cell r="Q1490">
            <v>-68738.990000000005</v>
          </cell>
          <cell r="R1490">
            <v>-63587.75</v>
          </cell>
          <cell r="S1490">
            <v>-58436.51</v>
          </cell>
          <cell r="T1490">
            <v>-53285.27</v>
          </cell>
          <cell r="AG1490">
            <v>-137833.11666666667</v>
          </cell>
          <cell r="AH1490">
            <v>-126583.81791666668</v>
          </cell>
          <cell r="AI1490">
            <v>-115868.40833333333</v>
          </cell>
          <cell r="AJ1490">
            <v>-105680.22125</v>
          </cell>
        </row>
        <row r="1491">
          <cell r="Q1491">
            <v>16256</v>
          </cell>
          <cell r="R1491">
            <v>16256</v>
          </cell>
          <cell r="S1491">
            <v>16256</v>
          </cell>
          <cell r="T1491">
            <v>-53286</v>
          </cell>
          <cell r="AG1491">
            <v>15991.625</v>
          </cell>
          <cell r="AH1491">
            <v>16097.375</v>
          </cell>
          <cell r="AI1491">
            <v>16203.125</v>
          </cell>
          <cell r="AJ1491">
            <v>13358.416666666666</v>
          </cell>
        </row>
        <row r="1492">
          <cell r="Q1492">
            <v>-148493689</v>
          </cell>
          <cell r="R1492">
            <v>-148493689</v>
          </cell>
          <cell r="S1492">
            <v>-148493689</v>
          </cell>
          <cell r="T1492">
            <v>-132630689</v>
          </cell>
          <cell r="AG1492">
            <v>-160943064</v>
          </cell>
          <cell r="AH1492">
            <v>-159102314</v>
          </cell>
          <cell r="AI1492">
            <v>-157261564</v>
          </cell>
          <cell r="AJ1492">
            <v>-155009272.33333334</v>
          </cell>
        </row>
        <row r="1493">
          <cell r="AG1493">
            <v>0</v>
          </cell>
          <cell r="AH1493">
            <v>0</v>
          </cell>
          <cell r="AI1493">
            <v>0</v>
          </cell>
          <cell r="AJ1493">
            <v>0</v>
          </cell>
        </row>
        <row r="1494">
          <cell r="Q1494">
            <v>353000</v>
          </cell>
          <cell r="R1494">
            <v>353000</v>
          </cell>
          <cell r="S1494">
            <v>353000</v>
          </cell>
          <cell r="T1494">
            <v>546000</v>
          </cell>
          <cell r="AG1494">
            <v>23833.333333333332</v>
          </cell>
          <cell r="AH1494">
            <v>64000</v>
          </cell>
          <cell r="AI1494">
            <v>104166.66666666667</v>
          </cell>
          <cell r="AJ1494">
            <v>150208.33333333334</v>
          </cell>
        </row>
        <row r="1495">
          <cell r="Q1495">
            <v>0</v>
          </cell>
          <cell r="R1495">
            <v>0</v>
          </cell>
          <cell r="S1495">
            <v>0</v>
          </cell>
          <cell r="T1495">
            <v>0</v>
          </cell>
          <cell r="AG1495">
            <v>0</v>
          </cell>
          <cell r="AH1495">
            <v>0</v>
          </cell>
          <cell r="AI1495">
            <v>0</v>
          </cell>
          <cell r="AJ1495">
            <v>0</v>
          </cell>
        </row>
        <row r="1496">
          <cell r="Q1496">
            <v>-3454000</v>
          </cell>
          <cell r="R1496">
            <v>-3279000</v>
          </cell>
          <cell r="S1496">
            <v>-3104000</v>
          </cell>
          <cell r="T1496">
            <v>-2929000</v>
          </cell>
          <cell r="AG1496">
            <v>-4504000</v>
          </cell>
          <cell r="AH1496">
            <v>-4329000</v>
          </cell>
          <cell r="AI1496">
            <v>-4154000</v>
          </cell>
          <cell r="AJ1496">
            <v>-3979000</v>
          </cell>
        </row>
        <row r="1497">
          <cell r="Q1497">
            <v>-1673000</v>
          </cell>
          <cell r="R1497">
            <v>-1673000</v>
          </cell>
          <cell r="S1497">
            <v>-1673000</v>
          </cell>
          <cell r="T1497">
            <v>-1673000</v>
          </cell>
          <cell r="AG1497">
            <v>-1673000</v>
          </cell>
          <cell r="AH1497">
            <v>-1673000</v>
          </cell>
          <cell r="AI1497">
            <v>-1673000</v>
          </cell>
          <cell r="AJ1497">
            <v>-1673000</v>
          </cell>
        </row>
        <row r="1498">
          <cell r="Q1498">
            <v>0</v>
          </cell>
          <cell r="R1498">
            <v>0</v>
          </cell>
          <cell r="S1498">
            <v>0</v>
          </cell>
          <cell r="T1498">
            <v>0</v>
          </cell>
          <cell r="AG1498">
            <v>0</v>
          </cell>
          <cell r="AH1498">
            <v>0</v>
          </cell>
          <cell r="AI1498">
            <v>0</v>
          </cell>
          <cell r="AJ1498">
            <v>0</v>
          </cell>
        </row>
        <row r="1499">
          <cell r="Q1499">
            <v>-15485174</v>
          </cell>
          <cell r="R1499">
            <v>-15391174</v>
          </cell>
          <cell r="S1499">
            <v>-15297174</v>
          </cell>
          <cell r="T1499">
            <v>-15203956</v>
          </cell>
          <cell r="AG1499">
            <v>-16048552.75</v>
          </cell>
          <cell r="AH1499">
            <v>-15954701.25</v>
          </cell>
          <cell r="AI1499">
            <v>-15860849.75</v>
          </cell>
          <cell r="AJ1499">
            <v>-15766998.25</v>
          </cell>
        </row>
        <row r="1500">
          <cell r="Q1500">
            <v>-41303000</v>
          </cell>
          <cell r="R1500">
            <v>-41617000</v>
          </cell>
          <cell r="S1500">
            <v>-41940000</v>
          </cell>
          <cell r="T1500">
            <v>-43839000</v>
          </cell>
          <cell r="AG1500">
            <v>-36741625</v>
          </cell>
          <cell r="AH1500">
            <v>-37439791.666666664</v>
          </cell>
          <cell r="AI1500">
            <v>-38133625</v>
          </cell>
          <cell r="AJ1500">
            <v>-38845666.666666664</v>
          </cell>
        </row>
        <row r="1501">
          <cell r="Q1501">
            <v>-13198000</v>
          </cell>
          <cell r="R1501">
            <v>-13139000</v>
          </cell>
          <cell r="S1501">
            <v>-13080000</v>
          </cell>
          <cell r="T1501">
            <v>-12256000</v>
          </cell>
          <cell r="AG1501">
            <v>-13451541.666666666</v>
          </cell>
          <cell r="AH1501">
            <v>-13448333.333333334</v>
          </cell>
          <cell r="AI1501">
            <v>-13422833.333333334</v>
          </cell>
          <cell r="AJ1501">
            <v>-13343125</v>
          </cell>
        </row>
        <row r="1502">
          <cell r="Q1502">
            <v>1332692</v>
          </cell>
          <cell r="R1502">
            <v>1332692</v>
          </cell>
          <cell r="S1502">
            <v>1332692</v>
          </cell>
          <cell r="T1502">
            <v>1332692</v>
          </cell>
          <cell r="AG1502">
            <v>1332692</v>
          </cell>
          <cell r="AH1502">
            <v>1332692</v>
          </cell>
          <cell r="AI1502">
            <v>1332692</v>
          </cell>
          <cell r="AJ1502">
            <v>1332692</v>
          </cell>
        </row>
        <row r="1503">
          <cell r="Q1503">
            <v>-3727000</v>
          </cell>
          <cell r="R1503">
            <v>-3679000</v>
          </cell>
          <cell r="S1503">
            <v>-3631000</v>
          </cell>
          <cell r="T1503">
            <v>-3503000</v>
          </cell>
          <cell r="AG1503">
            <v>-4005291.6666666665</v>
          </cell>
          <cell r="AH1503">
            <v>-3962000</v>
          </cell>
          <cell r="AI1503">
            <v>-3916958.3333333335</v>
          </cell>
          <cell r="AJ1503">
            <v>-3866750</v>
          </cell>
        </row>
        <row r="1504">
          <cell r="Q1504">
            <v>5635154.54</v>
          </cell>
          <cell r="R1504">
            <v>5635154.54</v>
          </cell>
          <cell r="S1504">
            <v>5635154.54</v>
          </cell>
          <cell r="T1504">
            <v>5635154.54</v>
          </cell>
          <cell r="AG1504">
            <v>5635154.54</v>
          </cell>
          <cell r="AH1504">
            <v>5635154.54</v>
          </cell>
          <cell r="AI1504">
            <v>5635154.54</v>
          </cell>
          <cell r="AJ1504">
            <v>5635154.54</v>
          </cell>
        </row>
        <row r="1505">
          <cell r="Q1505">
            <v>-10664000</v>
          </cell>
          <cell r="R1505">
            <v>-10845000</v>
          </cell>
          <cell r="S1505">
            <v>-10898000</v>
          </cell>
          <cell r="T1505">
            <v>-10961000</v>
          </cell>
          <cell r="AG1505">
            <v>-10297666.666666666</v>
          </cell>
          <cell r="AH1505">
            <v>-10360791.666666666</v>
          </cell>
          <cell r="AI1505">
            <v>-10433166.666666666</v>
          </cell>
          <cell r="AJ1505">
            <v>-10509458.333333334</v>
          </cell>
        </row>
        <row r="1506">
          <cell r="Q1506">
            <v>98028</v>
          </cell>
          <cell r="R1506">
            <v>69764</v>
          </cell>
          <cell r="S1506">
            <v>101684</v>
          </cell>
          <cell r="T1506">
            <v>879</v>
          </cell>
          <cell r="AG1506">
            <v>-117826.75</v>
          </cell>
          <cell r="AH1506">
            <v>-96466.916666666672</v>
          </cell>
          <cell r="AI1506">
            <v>-78842.75</v>
          </cell>
          <cell r="AJ1506">
            <v>-68560.666666666672</v>
          </cell>
        </row>
        <row r="1507">
          <cell r="Q1507">
            <v>0</v>
          </cell>
          <cell r="R1507">
            <v>0</v>
          </cell>
          <cell r="S1507">
            <v>0</v>
          </cell>
          <cell r="T1507">
            <v>0</v>
          </cell>
          <cell r="AG1507">
            <v>-364583.33333333331</v>
          </cell>
          <cell r="AH1507">
            <v>-218750</v>
          </cell>
          <cell r="AI1507">
            <v>-72916.666666666672</v>
          </cell>
          <cell r="AJ1507">
            <v>0</v>
          </cell>
        </row>
        <row r="1508">
          <cell r="Q1508">
            <v>-33312000</v>
          </cell>
          <cell r="R1508">
            <v>-33312000</v>
          </cell>
          <cell r="S1508">
            <v>-33312000</v>
          </cell>
          <cell r="T1508">
            <v>-33312000</v>
          </cell>
          <cell r="AG1508">
            <v>-28985750</v>
          </cell>
          <cell r="AH1508">
            <v>-30724750</v>
          </cell>
          <cell r="AI1508">
            <v>-32463750</v>
          </cell>
          <cell r="AJ1508">
            <v>-33333250</v>
          </cell>
        </row>
        <row r="1509">
          <cell r="Q1509">
            <v>-1430000</v>
          </cell>
          <cell r="R1509">
            <v>-1430000</v>
          </cell>
          <cell r="S1509">
            <v>-1430000</v>
          </cell>
          <cell r="T1509">
            <v>-1243000</v>
          </cell>
          <cell r="AG1509">
            <v>-59583.333333333336</v>
          </cell>
          <cell r="AH1509">
            <v>-178750</v>
          </cell>
          <cell r="AI1509">
            <v>-297916.66666666669</v>
          </cell>
          <cell r="AJ1509">
            <v>-409291.66666666669</v>
          </cell>
        </row>
        <row r="1510">
          <cell r="Q1510">
            <v>-72564653</v>
          </cell>
          <cell r="R1510">
            <v>-72912653</v>
          </cell>
          <cell r="S1510">
            <v>-73260653</v>
          </cell>
          <cell r="T1510">
            <v>-70833653</v>
          </cell>
          <cell r="AG1510">
            <v>-72387225.291666672</v>
          </cell>
          <cell r="AH1510">
            <v>-73010696.375</v>
          </cell>
          <cell r="AI1510">
            <v>-73663167.458333328</v>
          </cell>
          <cell r="AJ1510">
            <v>-73938903</v>
          </cell>
        </row>
        <row r="1511">
          <cell r="Q1511">
            <v>12663.58</v>
          </cell>
          <cell r="R1511">
            <v>12663.58</v>
          </cell>
          <cell r="S1511">
            <v>12663.58</v>
          </cell>
          <cell r="T1511">
            <v>12663.58</v>
          </cell>
          <cell r="AG1511">
            <v>12135.92708333333</v>
          </cell>
          <cell r="AH1511">
            <v>11713.808333333334</v>
          </cell>
          <cell r="AI1511">
            <v>11080.63</v>
          </cell>
          <cell r="AJ1511">
            <v>10447.451666666668</v>
          </cell>
        </row>
        <row r="1512">
          <cell r="Q1512">
            <v>44658.07</v>
          </cell>
          <cell r="R1512">
            <v>44658.07</v>
          </cell>
          <cell r="S1512">
            <v>44658.07</v>
          </cell>
          <cell r="T1512">
            <v>44658.07</v>
          </cell>
          <cell r="AG1512">
            <v>42899.414583333331</v>
          </cell>
          <cell r="AH1512">
            <v>41394.930416666662</v>
          </cell>
          <cell r="AI1512">
            <v>39143.876250000001</v>
          </cell>
          <cell r="AJ1512">
            <v>36892.82208333334</v>
          </cell>
        </row>
        <row r="1513">
          <cell r="Q1513">
            <v>1780078.13</v>
          </cell>
          <cell r="R1513">
            <v>1780078.13</v>
          </cell>
          <cell r="S1513">
            <v>1780078.13</v>
          </cell>
          <cell r="T1513">
            <v>1780078.13</v>
          </cell>
          <cell r="AG1513">
            <v>1875439.4541666666</v>
          </cell>
          <cell r="AH1513">
            <v>1778564.4545833331</v>
          </cell>
          <cell r="AI1513">
            <v>1648388.6737499998</v>
          </cell>
          <cell r="AJ1513">
            <v>1518212.8929166663</v>
          </cell>
        </row>
        <row r="1514">
          <cell r="Q1514">
            <v>0</v>
          </cell>
          <cell r="R1514">
            <v>0</v>
          </cell>
          <cell r="S1514">
            <v>0</v>
          </cell>
          <cell r="T1514">
            <v>0</v>
          </cell>
          <cell r="AG1514">
            <v>0</v>
          </cell>
          <cell r="AH1514">
            <v>0</v>
          </cell>
          <cell r="AI1514">
            <v>0</v>
          </cell>
          <cell r="AJ1514">
            <v>0</v>
          </cell>
        </row>
        <row r="1515">
          <cell r="Q1515">
            <v>3724980.33</v>
          </cell>
          <cell r="R1515">
            <v>3724980.44</v>
          </cell>
          <cell r="S1515">
            <v>3724980.44</v>
          </cell>
          <cell r="T1515">
            <v>3724980.44</v>
          </cell>
          <cell r="AG1515">
            <v>2809270.254999999</v>
          </cell>
          <cell r="AH1515">
            <v>2793747.7604166665</v>
          </cell>
          <cell r="AI1515">
            <v>2731662.7662500003</v>
          </cell>
          <cell r="AJ1515">
            <v>2669577.7720833342</v>
          </cell>
        </row>
        <row r="1516">
          <cell r="Q1516">
            <v>0</v>
          </cell>
          <cell r="R1516">
            <v>0</v>
          </cell>
          <cell r="S1516">
            <v>0</v>
          </cell>
          <cell r="T1516">
            <v>0</v>
          </cell>
          <cell r="AG1516">
            <v>0</v>
          </cell>
          <cell r="AH1516">
            <v>0</v>
          </cell>
          <cell r="AI1516">
            <v>0</v>
          </cell>
          <cell r="AJ1516">
            <v>0</v>
          </cell>
        </row>
        <row r="1517">
          <cell r="Q1517">
            <v>0</v>
          </cell>
          <cell r="R1517">
            <v>0</v>
          </cell>
          <cell r="S1517">
            <v>0</v>
          </cell>
          <cell r="T1517">
            <v>0</v>
          </cell>
          <cell r="AG1517">
            <v>0</v>
          </cell>
          <cell r="AH1517">
            <v>0</v>
          </cell>
          <cell r="AI1517">
            <v>0</v>
          </cell>
          <cell r="AJ1517">
            <v>0</v>
          </cell>
        </row>
        <row r="1518">
          <cell r="Q1518">
            <v>60710442.049999997</v>
          </cell>
          <cell r="R1518">
            <v>60710442.049999997</v>
          </cell>
          <cell r="S1518">
            <v>81108562.739999995</v>
          </cell>
          <cell r="T1518">
            <v>81108562.739999995</v>
          </cell>
          <cell r="AG1518">
            <v>46484716.798333339</v>
          </cell>
          <cell r="AH1518">
            <v>45646765.828333341</v>
          </cell>
          <cell r="AI1518">
            <v>44881609.965000004</v>
          </cell>
          <cell r="AJ1518">
            <v>44189249.208333336</v>
          </cell>
        </row>
        <row r="1519">
          <cell r="Q1519">
            <v>0</v>
          </cell>
          <cell r="R1519">
            <v>0</v>
          </cell>
          <cell r="S1519">
            <v>0</v>
          </cell>
          <cell r="T1519">
            <v>0</v>
          </cell>
          <cell r="AG1519">
            <v>0</v>
          </cell>
          <cell r="AH1519">
            <v>0</v>
          </cell>
          <cell r="AI1519">
            <v>0</v>
          </cell>
          <cell r="AJ1519">
            <v>0</v>
          </cell>
        </row>
        <row r="1520">
          <cell r="Q1520">
            <v>-5176339752.4699955</v>
          </cell>
          <cell r="R1520">
            <v>-5103066150.0200014</v>
          </cell>
          <cell r="S1520">
            <v>-5248037725.6400032</v>
          </cell>
          <cell r="T1520">
            <v>-5202564468.2200012</v>
          </cell>
          <cell r="AG1520">
            <v>-5231517078.7645864</v>
          </cell>
          <cell r="AH1520">
            <v>-5236581341.7175074</v>
          </cell>
          <cell r="AI1520">
            <v>-5237726315.5391712</v>
          </cell>
          <cell r="AJ1520">
            <v>-5235690841.9208345</v>
          </cell>
        </row>
        <row r="1521">
          <cell r="Q1521">
            <v>9.5367431640625E-6</v>
          </cell>
          <cell r="R1521">
            <v>0</v>
          </cell>
          <cell r="S1521">
            <v>0</v>
          </cell>
          <cell r="T1521">
            <v>0</v>
          </cell>
          <cell r="AG1521">
            <v>0</v>
          </cell>
          <cell r="AH1521">
            <v>-1.049041748046875E-5</v>
          </cell>
          <cell r="AI1521">
            <v>0</v>
          </cell>
          <cell r="AJ1521">
            <v>0</v>
          </cell>
        </row>
        <row r="1536">
          <cell r="Q1536">
            <v>2.574920654296875E-5</v>
          </cell>
          <cell r="R1536">
            <v>1.1444091796875E-5</v>
          </cell>
          <cell r="S1536">
            <v>2.86102294921875E-6</v>
          </cell>
          <cell r="T1536">
            <v>1.049041748046875E-5</v>
          </cell>
        </row>
        <row r="1542">
          <cell r="S1542">
            <v>18230001</v>
          </cell>
          <cell r="T1542" t="str">
            <v>Tenaska</v>
          </cell>
        </row>
        <row r="1543">
          <cell r="S1543">
            <v>18230171</v>
          </cell>
          <cell r="T1543" t="str">
            <v>Cabot</v>
          </cell>
        </row>
        <row r="1544">
          <cell r="S1544">
            <v>18230041</v>
          </cell>
          <cell r="T1544" t="str">
            <v>Colstrip Common FERC Adj - Reg Asset</v>
          </cell>
        </row>
        <row r="1545">
          <cell r="S1545">
            <v>18230051</v>
          </cell>
          <cell r="T1545" t="str">
            <v>Accum Amortization Colstrip-Common FERC</v>
          </cell>
        </row>
        <row r="1546">
          <cell r="S1546">
            <v>18230061</v>
          </cell>
          <cell r="T1546" t="str">
            <v>Colstrip Def Depr FERC Adj - Reg</v>
          </cell>
        </row>
        <row r="1547">
          <cell r="S1547">
            <v>18230071</v>
          </cell>
          <cell r="T1547" t="str">
            <v>BPA Power Exch Invstmt - Reg Asset</v>
          </cell>
        </row>
        <row r="1548">
          <cell r="S1548">
            <v>18230081</v>
          </cell>
          <cell r="T1548" t="str">
            <v>BPA Power Exch Inv Amortization - Reg Asset</v>
          </cell>
        </row>
        <row r="1549">
          <cell r="S1549">
            <v>18230031</v>
          </cell>
          <cell r="T1549" t="str">
            <v>Electric - Def AFUDC - Regulatory Asset</v>
          </cell>
        </row>
      </sheetData>
      <sheetData sheetId="18"/>
      <sheetData sheetId="19"/>
      <sheetData sheetId="20"/>
      <sheetData sheetId="21"/>
      <sheetData sheetId="22"/>
      <sheetData sheetId="23"/>
      <sheetData sheetId="24"/>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on"/>
      <sheetName val="GRC"/>
      <sheetName val="Aurora &amp; Non Aurora"/>
      <sheetName val="New Resources"/>
      <sheetName val="Non AURORA FERC Summary"/>
      <sheetName val="AURORA FERC Summary"/>
      <sheetName val="Summary by Contract Update"/>
      <sheetName val="Summary by Contract"/>
      <sheetName val="Summary by TY"/>
      <sheetName val="TY actual"/>
      <sheetName val="TY SAP"/>
      <sheetName val="RPC Disallowance"/>
      <sheetName val="AURORA Input=&gt;&gt;&gt;"/>
      <sheetName val="Summary"/>
      <sheetName val="Summary wo WH"/>
      <sheetName val="Energy Pivot"/>
      <sheetName val="Cost Pivot"/>
      <sheetName val="Portfolio Average"/>
      <sheetName val="Map Tabl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row r="2">
          <cell r="E2" t="str">
            <v>APS Contract</v>
          </cell>
          <cell r="F2">
            <v>555</v>
          </cell>
        </row>
        <row r="3">
          <cell r="E3" t="str">
            <v>Baker Replacement</v>
          </cell>
          <cell r="F3">
            <v>555</v>
          </cell>
        </row>
        <row r="4">
          <cell r="E4" t="str">
            <v>BC Hydro Point Roberts</v>
          </cell>
          <cell r="F4">
            <v>555</v>
          </cell>
        </row>
        <row r="5">
          <cell r="E5" t="str">
            <v>BPA Firm - WNP #3 Exchange</v>
          </cell>
          <cell r="F5">
            <v>555</v>
          </cell>
        </row>
        <row r="6">
          <cell r="E6" t="str">
            <v>BPA Snohomish Conservation</v>
          </cell>
          <cell r="F6">
            <v>555</v>
          </cell>
        </row>
        <row r="7">
          <cell r="E7" t="str">
            <v>BPA SP Contract</v>
          </cell>
          <cell r="F7">
            <v>555</v>
          </cell>
        </row>
        <row r="8">
          <cell r="E8" t="str">
            <v>Canadian EA</v>
          </cell>
          <cell r="F8">
            <v>555</v>
          </cell>
        </row>
        <row r="9">
          <cell r="E9" t="str">
            <v>Colstrip 1&amp;2</v>
          </cell>
          <cell r="F9">
            <v>501</v>
          </cell>
        </row>
        <row r="10">
          <cell r="E10" t="str">
            <v>Colstrip 3&amp;4</v>
          </cell>
          <cell r="F10">
            <v>501</v>
          </cell>
        </row>
        <row r="11">
          <cell r="E11" t="str">
            <v>Columbia Storage Power Exchange (CSPE)</v>
          </cell>
          <cell r="F11">
            <v>555</v>
          </cell>
        </row>
        <row r="12">
          <cell r="E12" t="str">
            <v>Encogen</v>
          </cell>
          <cell r="F12">
            <v>547</v>
          </cell>
        </row>
        <row r="13">
          <cell r="E13" t="str">
            <v>Fred 1</v>
          </cell>
          <cell r="F13">
            <v>547</v>
          </cell>
        </row>
        <row r="14">
          <cell r="E14" t="str">
            <v>Fred 1</v>
          </cell>
          <cell r="F14">
            <v>547</v>
          </cell>
        </row>
        <row r="15">
          <cell r="E15" t="str">
            <v>Frederickson 1&amp;2</v>
          </cell>
          <cell r="F15">
            <v>547</v>
          </cell>
        </row>
        <row r="16">
          <cell r="E16" t="str">
            <v>Fredonia 1&amp;2</v>
          </cell>
          <cell r="F16">
            <v>547</v>
          </cell>
        </row>
        <row r="17">
          <cell r="E17" t="str">
            <v>Fredonia 3&amp;4</v>
          </cell>
          <cell r="F17">
            <v>547</v>
          </cell>
        </row>
        <row r="18">
          <cell r="E18" t="str">
            <v>Hopkins Ridge Wind</v>
          </cell>
          <cell r="F18">
            <v>555</v>
          </cell>
        </row>
        <row r="19">
          <cell r="E19" t="str">
            <v>Market Purchase</v>
          </cell>
          <cell r="F19" t="str">
            <v>555MP</v>
          </cell>
        </row>
        <row r="20">
          <cell r="E20" t="str">
            <v>Market Sale</v>
          </cell>
          <cell r="F20">
            <v>447</v>
          </cell>
        </row>
        <row r="21">
          <cell r="E21" t="str">
            <v>Mid Columbia</v>
          </cell>
          <cell r="F21">
            <v>555</v>
          </cell>
        </row>
        <row r="22">
          <cell r="E22" t="str">
            <v>MPC Firm Contract</v>
          </cell>
          <cell r="F22">
            <v>555</v>
          </cell>
        </row>
        <row r="23">
          <cell r="E23" t="str">
            <v>New PSE Resource</v>
          </cell>
          <cell r="F23">
            <v>547</v>
          </cell>
        </row>
        <row r="24">
          <cell r="E24" t="str">
            <v>Nooksack Hydro</v>
          </cell>
          <cell r="F24">
            <v>555</v>
          </cell>
        </row>
        <row r="25">
          <cell r="E25" t="str">
            <v>PG&amp;E Exchange</v>
          </cell>
          <cell r="F25">
            <v>555</v>
          </cell>
        </row>
        <row r="26">
          <cell r="E26" t="str">
            <v>PPL 15 year contract</v>
          </cell>
          <cell r="F26">
            <v>555</v>
          </cell>
        </row>
        <row r="27">
          <cell r="E27" t="str">
            <v>Puget's Hydro</v>
          </cell>
          <cell r="F27">
            <v>555</v>
          </cell>
        </row>
        <row r="28">
          <cell r="E28" t="str">
            <v>QF Koma Kulshan Hydro</v>
          </cell>
          <cell r="F28">
            <v>555</v>
          </cell>
        </row>
        <row r="29">
          <cell r="E29" t="str">
            <v>QF March Point Cogen Phase1</v>
          </cell>
          <cell r="F29">
            <v>555</v>
          </cell>
        </row>
        <row r="30">
          <cell r="E30" t="str">
            <v>QF March Point Cogen Phase2</v>
          </cell>
          <cell r="F30">
            <v>555</v>
          </cell>
        </row>
        <row r="31">
          <cell r="E31" t="str">
            <v>QF Port Townsend Hydro</v>
          </cell>
          <cell r="F31">
            <v>555</v>
          </cell>
        </row>
        <row r="32">
          <cell r="E32" t="str">
            <v>QF Puyallup Energy Recovery Co. (PERC)</v>
          </cell>
          <cell r="F32">
            <v>555</v>
          </cell>
        </row>
        <row r="33">
          <cell r="E33" t="str">
            <v>QF Spokane MSW</v>
          </cell>
          <cell r="F33">
            <v>555</v>
          </cell>
        </row>
        <row r="34">
          <cell r="E34" t="str">
            <v>QF Sumas</v>
          </cell>
          <cell r="F34">
            <v>555</v>
          </cell>
        </row>
        <row r="35">
          <cell r="E35" t="str">
            <v>QF Sygitowicz</v>
          </cell>
          <cell r="F35">
            <v>555</v>
          </cell>
        </row>
        <row r="36">
          <cell r="E36" t="str">
            <v>QF Tenaska</v>
          </cell>
          <cell r="F36">
            <v>555</v>
          </cell>
        </row>
        <row r="37">
          <cell r="E37" t="str">
            <v>QF Twin Falls</v>
          </cell>
          <cell r="F37">
            <v>555</v>
          </cell>
        </row>
        <row r="38">
          <cell r="E38" t="str">
            <v>QF Weeks Falls</v>
          </cell>
          <cell r="F38">
            <v>555</v>
          </cell>
        </row>
        <row r="39">
          <cell r="E39" t="str">
            <v>Skookumchuck Hydro</v>
          </cell>
          <cell r="F39">
            <v>555</v>
          </cell>
        </row>
        <row r="40">
          <cell r="E40" t="str">
            <v>Supplemental Capacity</v>
          </cell>
          <cell r="F40">
            <v>555</v>
          </cell>
        </row>
        <row r="41">
          <cell r="E41" t="str">
            <v>Tenaska Excess Energy</v>
          </cell>
          <cell r="F41">
            <v>555</v>
          </cell>
        </row>
        <row r="42">
          <cell r="E42" t="str">
            <v>Undistributed Oil/Gas Expenses</v>
          </cell>
          <cell r="F42">
            <v>555</v>
          </cell>
        </row>
        <row r="43">
          <cell r="E43" t="str">
            <v>Wasco Hydro</v>
          </cell>
          <cell r="F43">
            <v>555</v>
          </cell>
        </row>
        <row r="44">
          <cell r="E44" t="str">
            <v>Whitehorn 2&amp;3</v>
          </cell>
          <cell r="F44">
            <v>547</v>
          </cell>
        </row>
        <row r="45">
          <cell r="E45" t="str">
            <v>Wild Horse Wind</v>
          </cell>
          <cell r="F45">
            <v>555</v>
          </cell>
        </row>
        <row r="46">
          <cell r="E46" t="str">
            <v>WNP-3 Return</v>
          </cell>
          <cell r="F46">
            <v>555</v>
          </cell>
        </row>
        <row r="47">
          <cell r="E47" t="str">
            <v>WWP 15 year contract</v>
          </cell>
          <cell r="F47">
            <v>555</v>
          </cell>
        </row>
        <row r="48">
          <cell r="E48" t="str">
            <v>PR Displacement Product</v>
          </cell>
          <cell r="F48">
            <v>555</v>
          </cell>
        </row>
        <row r="49">
          <cell r="E49" t="str">
            <v>Fixed OnPeak Contract</v>
          </cell>
          <cell r="F49">
            <v>555</v>
          </cell>
        </row>
        <row r="50">
          <cell r="E50" t="str">
            <v>Fixed OffPeak Contract</v>
          </cell>
          <cell r="F50">
            <v>555</v>
          </cell>
        </row>
      </sheetData>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INPUTS"/>
      <sheetName val="CLASSIFIERS"/>
      <sheetName val="INTERNAL"/>
      <sheetName val="EXTERNAL"/>
      <sheetName val="ACCOUNTS"/>
      <sheetName val="ROR &amp; CONV FACTOR"/>
      <sheetName val="BOOKED SALES"/>
      <sheetName val="PROFORMA + UNBILLED"/>
      <sheetName val="RATE SPREAD"/>
      <sheetName val="SCH 35 INCREASE"/>
      <sheetName val="SCH 449-459 INCREASE"/>
      <sheetName val="SPEC CONT + FIRM RESALE INC"/>
      <sheetName val="JAP-3"/>
      <sheetName val="CUST_1 &amp; CUST_2"/>
      <sheetName val="CUST_3"/>
      <sheetName val="CUST_4"/>
      <sheetName val="DIR_449"/>
      <sheetName val="DIR235.00"/>
      <sheetName val="DIR252.00"/>
      <sheetName val="DIR368.03"/>
      <sheetName val="DIR_372"/>
      <sheetName val="DIR450-451"/>
      <sheetName val="DIR_454.05"/>
      <sheetName val="DIR_904.00"/>
      <sheetName val="DIR_908.00"/>
      <sheetName val="METER"/>
      <sheetName val="OH SVC"/>
      <sheetName val="ANCIL + IMBAL"/>
      <sheetName val="LOAD RESEARCH ALLOC"/>
      <sheetName val="LR - CP DEM"/>
      <sheetName val="DIR_108.360-366"/>
      <sheetName val="DIR_360-366"/>
      <sheetName val="NCP 360-362"/>
      <sheetName val="OH + UG NCP"/>
      <sheetName val="OH + UG TFMR"/>
      <sheetName val="LR - ENERGY"/>
      <sheetName val="BPAX"/>
      <sheetName val="INPUTS - RATEBASE"/>
      <sheetName val="INPUTS - EXPENSE"/>
      <sheetName val="INPUTS - REVENUE"/>
      <sheetName val="INPUTS - WAGE + SALARY"/>
    </sheetNames>
    <sheetDataSet>
      <sheetData sheetId="0" refreshError="1"/>
      <sheetData sheetId="1" refreshError="1"/>
      <sheetData sheetId="2" refreshError="1"/>
      <sheetData sheetId="3" refreshError="1"/>
      <sheetData sheetId="4" refreshError="1"/>
      <sheetData sheetId="5" refreshError="1"/>
      <sheetData sheetId="6" refreshError="1">
        <row r="20">
          <cell r="J20">
            <v>0</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
      <sheetName val="Inputs"/>
      <sheetName val="Summary Table"/>
      <sheetName val="Summary Table Target"/>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Functional Factor Table"/>
      <sheetName val="Functional Dist Factor Table"/>
      <sheetName val="Download JAM"/>
      <sheetName val="Functional Allocation Options"/>
      <sheetName val="Functional Study"/>
      <sheetName val="COS Allocation Options"/>
      <sheetName val="COS Factor Table"/>
      <sheetName val="Demand Factors"/>
      <sheetName val="Dist. Factors"/>
      <sheetName val="Energy Factor"/>
      <sheetName val="Cust Factors"/>
      <sheetName val="Cust Advances"/>
      <sheetName val="MetersServices"/>
      <sheetName val="Uncollectables"/>
      <sheetName val="Revenues"/>
      <sheetName val="TransInvest"/>
      <sheetName val="DistInvest"/>
      <sheetName val="Error Check"/>
      <sheetName val="Message"/>
      <sheetName val="Dialog"/>
      <sheetName val="Print Module"/>
      <sheetName val="Menu_Options"/>
      <sheetName val="Menu_Unbundle"/>
    </sheetNames>
    <sheetDataSet>
      <sheetData sheetId="0" refreshError="1"/>
      <sheetData sheetId="1" refreshError="1">
        <row r="18">
          <cell r="N18">
            <v>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
      <sheetName val="INPUTS"/>
      <sheetName val="CLASSIFIERS"/>
      <sheetName val="EXTERNAL"/>
      <sheetName val="INTERNAL"/>
      <sheetName val="ACCOUNTS"/>
      <sheetName val="CLASS"/>
      <sheetName val="FUNCALLOC"/>
      <sheetName val="CLASSALLOC"/>
      <sheetName val="ACCOUNTALLOC"/>
      <sheetName val="ALLOC"/>
      <sheetName val="REV REQ"/>
      <sheetName val="SUMMARY"/>
      <sheetName val="ErrorCheck"/>
      <sheetName val="Procurement Chrg"/>
      <sheetName val="Gas Cost Allocation"/>
      <sheetName val="BalChSup"/>
      <sheetName val="Demand Chrg"/>
      <sheetName val="CCost BrkOut"/>
    </sheetNames>
    <sheetDataSet>
      <sheetData sheetId="0" refreshError="1"/>
      <sheetData sheetId="1">
        <row r="5">
          <cell r="B5" t="str">
            <v>Actual Test Year</v>
          </cell>
        </row>
        <row r="48">
          <cell r="F48">
            <v>0.62044999999999995</v>
          </cell>
        </row>
      </sheetData>
      <sheetData sheetId="2" refreshError="1"/>
      <sheetData sheetId="3" refreshError="1"/>
      <sheetData sheetId="4" refreshError="1"/>
      <sheetData sheetId="5">
        <row r="31">
          <cell r="AG31">
            <v>0.2</v>
          </cell>
        </row>
        <row r="167">
          <cell r="AG167">
            <v>0.33</v>
          </cell>
        </row>
      </sheetData>
      <sheetData sheetId="6" refreshError="1"/>
      <sheetData sheetId="7" refreshError="1"/>
      <sheetData sheetId="8" refreshError="1"/>
      <sheetData sheetId="9" refreshError="1"/>
      <sheetData sheetId="10" refreshError="1"/>
      <sheetData sheetId="11" refreshError="1"/>
      <sheetData sheetId="12">
        <row r="7">
          <cell r="C7" t="str">
            <v>(a)</v>
          </cell>
        </row>
      </sheetData>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lfwd"/>
      <sheetName val="MatrixElectric"/>
      <sheetName val="KJB-7 Def"/>
      <sheetName val="KJB-3 Sum"/>
      <sheetName val="KJB-5 Cmn Adj"/>
      <sheetName val="KJB-5 El Adj"/>
      <sheetName val="JAP Exh p 18"/>
      <sheetName val="For Prod Adj Expense"/>
      <sheetName val="For Prod Adj Ratebase"/>
      <sheetName val="Verify Pwr Costs"/>
      <sheetName val="Power Cost Bridge to A-1"/>
      <sheetName val="RJR Prod O&amp;M"/>
      <sheetName val="TAD RY PC1"/>
      <sheetName val="Centralia Equity Kicker"/>
      <sheetName val="Exh.A-1"/>
      <sheetName val="Trans Ratebase"/>
      <sheetName val="Trans OATT Revenue"/>
      <sheetName val="ETR"/>
      <sheetName val="Placeholder ETR Only"/>
      <sheetName val="Interest"/>
      <sheetName val="EB&amp;Taxes"/>
      <sheetName val="Restating Print Macros"/>
      <sheetName val="Module13"/>
      <sheetName val="Module14"/>
      <sheetName val="Module15"/>
      <sheetName val="Module1"/>
    </sheetNames>
    <sheetDataSet>
      <sheetData sheetId="0" refreshError="1"/>
      <sheetData sheetId="1" refreshError="1"/>
      <sheetData sheetId="2">
        <row r="3">
          <cell r="C3" t="str">
            <v>Exhibit No. ___   (KJB-3)</v>
          </cell>
        </row>
        <row r="20">
          <cell r="L20">
            <v>0.35</v>
          </cell>
        </row>
      </sheetData>
      <sheetData sheetId="3">
        <row r="2">
          <cell r="AQ2" t="str">
            <v>Docket Number UE</v>
          </cell>
        </row>
        <row r="3">
          <cell r="AQ3" t="str">
            <v xml:space="preserve">Exhibit No. ___ </v>
          </cell>
        </row>
      </sheetData>
      <sheetData sheetId="4">
        <row r="3">
          <cell r="L3" t="str">
            <v xml:space="preserve">Exhibit No.     </v>
          </cell>
        </row>
      </sheetData>
      <sheetData sheetId="5">
        <row r="3">
          <cell r="E3" t="str">
            <v>Exhibit No.    (KJB-9)</v>
          </cell>
        </row>
      </sheetData>
      <sheetData sheetId="6" refreshError="1"/>
      <sheetData sheetId="7" refreshError="1"/>
      <sheetData sheetId="8" refreshError="1"/>
      <sheetData sheetId="9" refreshError="1"/>
      <sheetData sheetId="10">
        <row r="6">
          <cell r="M6">
            <v>0.97131999999999996</v>
          </cell>
        </row>
      </sheetData>
      <sheetData sheetId="11" refreshError="1"/>
      <sheetData sheetId="12">
        <row r="23">
          <cell r="O23">
            <v>1175.491</v>
          </cell>
        </row>
      </sheetData>
      <sheetData sheetId="13" refreshError="1"/>
      <sheetData sheetId="14" refreshError="1"/>
      <sheetData sheetId="15">
        <row r="62">
          <cell r="C62">
            <v>87915805.687329754</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as Def Calc"/>
      <sheetName val="Gas Summary"/>
      <sheetName val="Gas Detail Pages"/>
      <sheetName val="Gas CRM"/>
      <sheetName val="#Gas Model 2017 GRC (SETTLEMENT"/>
    </sheetNames>
    <sheetDataSet>
      <sheetData sheetId="0"/>
      <sheetData sheetId="1">
        <row r="5">
          <cell r="I5" t="str">
            <v>PUGET SOUND ENERGY-GAS (PER SETTLEMENT)</v>
          </cell>
        </row>
      </sheetData>
      <sheetData sheetId="2">
        <row r="8">
          <cell r="A8" t="str">
            <v>FOR THE TWELVE MONTHS ENDED SEPTEMBER 30, 2016</v>
          </cell>
        </row>
        <row r="9">
          <cell r="A9" t="str">
            <v>GENERAL RATE CASE</v>
          </cell>
        </row>
      </sheetData>
      <sheetData sheetId="3"/>
      <sheetData sheetId="4"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hitehorn Emission Calcs"/>
      <sheetName val="Fredonia Emission Calcs"/>
      <sheetName val="Load Shape"/>
      <sheetName val="Load Source Data"/>
      <sheetName val="Reduced Load Points"/>
      <sheetName val="Plant Summary"/>
      <sheetName val="Emissions"/>
      <sheetName val="Data for Port. Screening Model"/>
      <sheetName val="Load &amp; Price Developme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9100F4"/>
    </sheetNames>
    <sheetDataSet>
      <sheetData sheetId="0">
        <row r="1">
          <cell r="A1" t="str">
            <v>Classcd</v>
          </cell>
          <cell r="B1" t="str">
            <v>Class</v>
          </cell>
          <cell r="C1" t="str">
            <v>Analysis</v>
          </cell>
          <cell r="D1" t="str">
            <v>statistic</v>
          </cell>
          <cell r="E1" t="str">
            <v>Alias</v>
          </cell>
          <cell r="F1" t="str">
            <v>Annual</v>
          </cell>
          <cell r="G1" t="str">
            <v>Month1</v>
          </cell>
          <cell r="H1" t="str">
            <v>Month2</v>
          </cell>
          <cell r="I1" t="str">
            <v>Month3</v>
          </cell>
          <cell r="J1" t="str">
            <v>Month4</v>
          </cell>
          <cell r="K1" t="str">
            <v>Month5</v>
          </cell>
          <cell r="L1" t="str">
            <v>Month6</v>
          </cell>
          <cell r="M1" t="str">
            <v>Month7</v>
          </cell>
          <cell r="N1" t="str">
            <v>Month8</v>
          </cell>
          <cell r="O1" t="str">
            <v>Month9</v>
          </cell>
          <cell r="P1" t="str">
            <v>Month10</v>
          </cell>
          <cell r="Q1" t="str">
            <v>Month11</v>
          </cell>
          <cell r="R1" t="str">
            <v>Month12</v>
          </cell>
          <cell r="S1" t="str">
            <v>Uom</v>
          </cell>
          <cell r="T1" t="str">
            <v>Module</v>
          </cell>
          <cell r="U1" t="str">
            <v>Last_Change</v>
          </cell>
          <cell r="V1" t="str">
            <v>_LABEL_</v>
          </cell>
        </row>
        <row r="2">
          <cell r="D2" t="str">
            <v>Year</v>
          </cell>
          <cell r="G2">
            <v>2005</v>
          </cell>
          <cell r="H2">
            <v>2005</v>
          </cell>
          <cell r="I2">
            <v>2005</v>
          </cell>
          <cell r="J2">
            <v>2006</v>
          </cell>
          <cell r="K2">
            <v>2006</v>
          </cell>
          <cell r="L2">
            <v>2006</v>
          </cell>
          <cell r="M2">
            <v>2006</v>
          </cell>
          <cell r="N2">
            <v>2006</v>
          </cell>
          <cell r="O2">
            <v>2006</v>
          </cell>
          <cell r="P2">
            <v>2006</v>
          </cell>
          <cell r="Q2">
            <v>2006</v>
          </cell>
          <cell r="R2">
            <v>2006</v>
          </cell>
        </row>
        <row r="3">
          <cell r="D3" t="str">
            <v>Month</v>
          </cell>
          <cell r="G3">
            <v>10</v>
          </cell>
          <cell r="H3">
            <v>11</v>
          </cell>
          <cell r="I3">
            <v>12</v>
          </cell>
          <cell r="J3">
            <v>1</v>
          </cell>
          <cell r="K3">
            <v>2</v>
          </cell>
          <cell r="L3">
            <v>3</v>
          </cell>
          <cell r="M3">
            <v>4</v>
          </cell>
          <cell r="N3">
            <v>5</v>
          </cell>
          <cell r="O3">
            <v>6</v>
          </cell>
          <cell r="P3">
            <v>7</v>
          </cell>
          <cell r="Q3">
            <v>8</v>
          </cell>
          <cell r="R3">
            <v>9</v>
          </cell>
        </row>
        <row r="4">
          <cell r="A4">
            <v>991</v>
          </cell>
          <cell r="B4" t="str">
            <v>R991</v>
          </cell>
          <cell r="C4" t="str">
            <v>HourlyLoad</v>
          </cell>
          <cell r="D4" t="str">
            <v>PopN</v>
          </cell>
          <cell r="E4" t="str">
            <v>Accounts in Population</v>
          </cell>
          <cell r="F4">
            <v>1</v>
          </cell>
          <cell r="G4">
            <v>1</v>
          </cell>
          <cell r="H4">
            <v>1</v>
          </cell>
          <cell r="I4">
            <v>1</v>
          </cell>
          <cell r="J4">
            <v>1</v>
          </cell>
          <cell r="K4">
            <v>1</v>
          </cell>
          <cell r="L4">
            <v>1</v>
          </cell>
          <cell r="M4">
            <v>1</v>
          </cell>
          <cell r="N4">
            <v>1</v>
          </cell>
          <cell r="O4">
            <v>1</v>
          </cell>
          <cell r="P4">
            <v>1</v>
          </cell>
          <cell r="Q4">
            <v>1</v>
          </cell>
          <cell r="R4">
            <v>1</v>
          </cell>
          <cell r="S4" t="str">
            <v>Accounts</v>
          </cell>
          <cell r="T4" t="str">
            <v>M7100</v>
          </cell>
          <cell r="U4">
            <v>39072.409803240742</v>
          </cell>
        </row>
        <row r="5">
          <cell r="A5">
            <v>991</v>
          </cell>
          <cell r="B5" t="str">
            <v>R991</v>
          </cell>
          <cell r="C5" t="str">
            <v>HourlyLoadGen_ADJ</v>
          </cell>
          <cell r="D5" t="str">
            <v>Totalx</v>
          </cell>
          <cell r="E5" t="str">
            <v>Total Energy Use</v>
          </cell>
          <cell r="F5">
            <v>153115281.74003071</v>
          </cell>
          <cell r="G5">
            <v>12545745.004299102</v>
          </cell>
          <cell r="H5">
            <v>11892086.008524956</v>
          </cell>
          <cell r="I5">
            <v>12551910.269065348</v>
          </cell>
          <cell r="J5">
            <v>12547210.15061702</v>
          </cell>
          <cell r="K5">
            <v>11234263.085919837</v>
          </cell>
          <cell r="L5">
            <v>12346924.553129328</v>
          </cell>
          <cell r="M5">
            <v>12065748.577041971</v>
          </cell>
          <cell r="N5">
            <v>12835801.86012632</v>
          </cell>
          <cell r="O5">
            <v>13021893.507662972</v>
          </cell>
          <cell r="P5">
            <v>14508360.795146713</v>
          </cell>
          <cell r="Q5">
            <v>14336712.161630616</v>
          </cell>
          <cell r="R5">
            <v>13228625.766866531</v>
          </cell>
          <cell r="S5" t="str">
            <v>kWh</v>
          </cell>
          <cell r="T5" t="str">
            <v>M7400</v>
          </cell>
          <cell r="U5">
            <v>39079.352719907409</v>
          </cell>
        </row>
        <row r="6">
          <cell r="A6">
            <v>991</v>
          </cell>
          <cell r="B6" t="str">
            <v>R991</v>
          </cell>
          <cell r="C6" t="str">
            <v>HourlyLoadGen_ADJ</v>
          </cell>
          <cell r="D6" t="str">
            <v>TotalxperSite</v>
          </cell>
          <cell r="E6" t="str">
            <v>Energy Use per Account</v>
          </cell>
          <cell r="F6">
            <v>153115281.74003071</v>
          </cell>
          <cell r="G6">
            <v>12545745.004299102</v>
          </cell>
          <cell r="H6">
            <v>11892086.008524956</v>
          </cell>
          <cell r="I6">
            <v>12551910.269065348</v>
          </cell>
          <cell r="J6">
            <v>12547210.15061702</v>
          </cell>
          <cell r="K6">
            <v>11234263.085919837</v>
          </cell>
          <cell r="L6">
            <v>12346924.553129328</v>
          </cell>
          <cell r="M6">
            <v>12065748.577041971</v>
          </cell>
          <cell r="N6">
            <v>12835801.86012632</v>
          </cell>
          <cell r="O6">
            <v>13021893.507662972</v>
          </cell>
          <cell r="P6">
            <v>14508360.795146713</v>
          </cell>
          <cell r="Q6">
            <v>14336712.161630616</v>
          </cell>
          <cell r="R6">
            <v>13228625.766866531</v>
          </cell>
          <cell r="S6" t="str">
            <v>kWh</v>
          </cell>
          <cell r="T6" t="str">
            <v>M7400</v>
          </cell>
          <cell r="U6">
            <v>39079.352719907409</v>
          </cell>
        </row>
        <row r="7">
          <cell r="A7">
            <v>991</v>
          </cell>
          <cell r="B7" t="str">
            <v>R991</v>
          </cell>
          <cell r="C7" t="str">
            <v>HourlyLoad</v>
          </cell>
          <cell r="D7" t="str">
            <v>Days</v>
          </cell>
          <cell r="E7" t="str">
            <v>Number of Days</v>
          </cell>
          <cell r="F7">
            <v>365</v>
          </cell>
          <cell r="G7">
            <v>31</v>
          </cell>
          <cell r="H7">
            <v>30</v>
          </cell>
          <cell r="I7">
            <v>31</v>
          </cell>
          <cell r="J7">
            <v>31</v>
          </cell>
          <cell r="K7">
            <v>28</v>
          </cell>
          <cell r="L7">
            <v>31</v>
          </cell>
          <cell r="M7">
            <v>30</v>
          </cell>
          <cell r="N7">
            <v>31</v>
          </cell>
          <cell r="O7">
            <v>30</v>
          </cell>
          <cell r="P7">
            <v>31</v>
          </cell>
          <cell r="Q7">
            <v>31</v>
          </cell>
          <cell r="R7">
            <v>30</v>
          </cell>
          <cell r="S7" t="str">
            <v>Days</v>
          </cell>
          <cell r="T7" t="str">
            <v>M7100</v>
          </cell>
          <cell r="U7">
            <v>39072.409803240742</v>
          </cell>
        </row>
        <row r="8">
          <cell r="A8">
            <v>991</v>
          </cell>
          <cell r="B8" t="str">
            <v>R991</v>
          </cell>
          <cell r="C8" t="str">
            <v>HourlyLoad</v>
          </cell>
          <cell r="D8" t="str">
            <v>Samn_min</v>
          </cell>
          <cell r="E8" t="str">
            <v>Minimum Number of Accounts in Sample with Valid Data</v>
          </cell>
          <cell r="F8">
            <v>1</v>
          </cell>
          <cell r="G8">
            <v>1</v>
          </cell>
          <cell r="H8">
            <v>1</v>
          </cell>
          <cell r="I8">
            <v>1</v>
          </cell>
          <cell r="J8">
            <v>1</v>
          </cell>
          <cell r="K8">
            <v>1</v>
          </cell>
          <cell r="L8">
            <v>1</v>
          </cell>
          <cell r="M8">
            <v>1</v>
          </cell>
          <cell r="N8">
            <v>1</v>
          </cell>
          <cell r="O8">
            <v>1</v>
          </cell>
          <cell r="P8">
            <v>1</v>
          </cell>
          <cell r="Q8">
            <v>1</v>
          </cell>
          <cell r="R8">
            <v>1</v>
          </cell>
          <cell r="S8" t="str">
            <v>Accounts</v>
          </cell>
          <cell r="T8" t="str">
            <v>M7100</v>
          </cell>
          <cell r="U8">
            <v>39072.409768518519</v>
          </cell>
        </row>
        <row r="9">
          <cell r="A9">
            <v>991</v>
          </cell>
          <cell r="B9" t="str">
            <v>R991</v>
          </cell>
          <cell r="C9" t="str">
            <v>HourlyLoad</v>
          </cell>
          <cell r="D9" t="str">
            <v>Samn_max</v>
          </cell>
          <cell r="E9" t="str">
            <v>Maximum Number of Accounts in Sample with Valid Data</v>
          </cell>
          <cell r="F9">
            <v>1</v>
          </cell>
          <cell r="G9">
            <v>1</v>
          </cell>
          <cell r="H9">
            <v>1</v>
          </cell>
          <cell r="I9">
            <v>1</v>
          </cell>
          <cell r="J9">
            <v>1</v>
          </cell>
          <cell r="K9">
            <v>1</v>
          </cell>
          <cell r="L9">
            <v>1</v>
          </cell>
          <cell r="M9">
            <v>1</v>
          </cell>
          <cell r="N9">
            <v>1</v>
          </cell>
          <cell r="O9">
            <v>1</v>
          </cell>
          <cell r="P9">
            <v>1</v>
          </cell>
          <cell r="Q9">
            <v>1</v>
          </cell>
          <cell r="R9">
            <v>1</v>
          </cell>
          <cell r="S9" t="str">
            <v>Accounts</v>
          </cell>
          <cell r="T9" t="str">
            <v>M7100</v>
          </cell>
          <cell r="U9">
            <v>39072.409768518519</v>
          </cell>
        </row>
        <row r="10">
          <cell r="A10">
            <v>991</v>
          </cell>
          <cell r="B10" t="str">
            <v>R991</v>
          </cell>
          <cell r="C10" t="str">
            <v>SysPk_MonthlyPeaks_ADJ</v>
          </cell>
          <cell r="D10" t="str">
            <v>Date</v>
          </cell>
          <cell r="E10" t="str">
            <v>Day of System Peak Demand</v>
          </cell>
          <cell r="F10">
            <v>38701</v>
          </cell>
          <cell r="G10">
            <v>38652</v>
          </cell>
          <cell r="H10">
            <v>38685</v>
          </cell>
          <cell r="I10">
            <v>38701</v>
          </cell>
          <cell r="J10">
            <v>38720</v>
          </cell>
          <cell r="K10">
            <v>38765</v>
          </cell>
          <cell r="L10">
            <v>38785</v>
          </cell>
          <cell r="M10">
            <v>38824</v>
          </cell>
          <cell r="N10">
            <v>38839</v>
          </cell>
          <cell r="O10">
            <v>38894</v>
          </cell>
          <cell r="P10">
            <v>38922</v>
          </cell>
          <cell r="Q10">
            <v>38957</v>
          </cell>
          <cell r="R10">
            <v>38980</v>
          </cell>
          <cell r="S10" t="str">
            <v>Date</v>
          </cell>
          <cell r="T10" t="str">
            <v>M8100</v>
          </cell>
          <cell r="U10">
            <v>39079.35297453704</v>
          </cell>
        </row>
        <row r="11">
          <cell r="A11">
            <v>991</v>
          </cell>
          <cell r="B11" t="str">
            <v>R991</v>
          </cell>
          <cell r="C11" t="str">
            <v>SysPk_MonthlyPeaks_ADJ</v>
          </cell>
          <cell r="D11" t="str">
            <v>Interval</v>
          </cell>
          <cell r="E11" t="str">
            <v>Hour of System Peak Demand</v>
          </cell>
          <cell r="F11">
            <v>19</v>
          </cell>
          <cell r="G11">
            <v>8</v>
          </cell>
          <cell r="H11">
            <v>18</v>
          </cell>
          <cell r="I11">
            <v>19</v>
          </cell>
          <cell r="J11">
            <v>18</v>
          </cell>
          <cell r="K11">
            <v>8</v>
          </cell>
          <cell r="L11">
            <v>19</v>
          </cell>
          <cell r="M11">
            <v>8</v>
          </cell>
          <cell r="N11">
            <v>8</v>
          </cell>
          <cell r="O11">
            <v>17</v>
          </cell>
          <cell r="P11">
            <v>15</v>
          </cell>
          <cell r="Q11">
            <v>17</v>
          </cell>
          <cell r="R11">
            <v>20</v>
          </cell>
          <cell r="S11" t="str">
            <v>Hour</v>
          </cell>
          <cell r="T11" t="str">
            <v>M8100</v>
          </cell>
          <cell r="U11">
            <v>39079.35297453704</v>
          </cell>
        </row>
        <row r="12">
          <cell r="A12">
            <v>991</v>
          </cell>
          <cell r="B12" t="str">
            <v>R991</v>
          </cell>
          <cell r="C12" t="str">
            <v>SysPk_MonthlyPeaks_ADJ</v>
          </cell>
          <cell r="D12" t="str">
            <v>Totalx</v>
          </cell>
          <cell r="E12" t="str">
            <v>Total Energy Use</v>
          </cell>
          <cell r="F12">
            <v>153115281.74003074</v>
          </cell>
          <cell r="G12">
            <v>12545745.004299102</v>
          </cell>
          <cell r="H12">
            <v>11892086.008524956</v>
          </cell>
          <cell r="I12">
            <v>12551910.269065348</v>
          </cell>
          <cell r="J12">
            <v>12547210.15061702</v>
          </cell>
          <cell r="K12">
            <v>11234263.085919837</v>
          </cell>
          <cell r="L12">
            <v>12346924.553129328</v>
          </cell>
          <cell r="M12">
            <v>12065748.577041971</v>
          </cell>
          <cell r="N12">
            <v>12835801.86012632</v>
          </cell>
          <cell r="O12">
            <v>13021893.507662972</v>
          </cell>
          <cell r="P12">
            <v>14508360.795146713</v>
          </cell>
          <cell r="Q12">
            <v>14336712.161630616</v>
          </cell>
          <cell r="R12">
            <v>13228625.766866531</v>
          </cell>
          <cell r="S12" t="str">
            <v>kWh</v>
          </cell>
          <cell r="T12" t="str">
            <v>M8100</v>
          </cell>
          <cell r="U12">
            <v>39079.35297453704</v>
          </cell>
        </row>
        <row r="13">
          <cell r="A13">
            <v>991</v>
          </cell>
          <cell r="B13" t="str">
            <v>R991</v>
          </cell>
          <cell r="C13" t="str">
            <v>SysPk_MonthlyPeaks_ADJ</v>
          </cell>
          <cell r="D13" t="str">
            <v>Peaky</v>
          </cell>
          <cell r="E13" t="str">
            <v>Total Demand at System Peak Hour</v>
          </cell>
          <cell r="F13">
            <v>17331.294827407579</v>
          </cell>
          <cell r="G13">
            <v>17685.502987854223</v>
          </cell>
          <cell r="H13">
            <v>17273.049375596591</v>
          </cell>
          <cell r="I13">
            <v>17331.294827407579</v>
          </cell>
          <cell r="J13">
            <v>17722.567617858265</v>
          </cell>
          <cell r="K13">
            <v>17394.12120981569</v>
          </cell>
          <cell r="L13">
            <v>16728.319336669625</v>
          </cell>
          <cell r="M13">
            <v>17193.220956460773</v>
          </cell>
          <cell r="N13">
            <v>16895.019620371633</v>
          </cell>
          <cell r="O13">
            <v>21183.780955073926</v>
          </cell>
          <cell r="P13">
            <v>23054.5302227756</v>
          </cell>
          <cell r="Q13">
            <v>21427.99200081755</v>
          </cell>
          <cell r="R13">
            <v>17686.852500484631</v>
          </cell>
          <cell r="S13" t="str">
            <v>kW</v>
          </cell>
          <cell r="T13" t="str">
            <v>M8100</v>
          </cell>
          <cell r="U13">
            <v>39079.35297453704</v>
          </cell>
        </row>
        <row r="14">
          <cell r="A14">
            <v>991</v>
          </cell>
          <cell r="B14" t="str">
            <v>R991</v>
          </cell>
          <cell r="C14" t="str">
            <v>SysPk_MonthlyPeaks_ADJ</v>
          </cell>
          <cell r="D14" t="str">
            <v>ErrBndforPeaky</v>
          </cell>
          <cell r="E14" t="str">
            <v>Error Bound for Total Demand</v>
          </cell>
          <cell r="F14">
            <v>0</v>
          </cell>
          <cell r="G14">
            <v>0</v>
          </cell>
          <cell r="H14">
            <v>0</v>
          </cell>
          <cell r="I14">
            <v>0</v>
          </cell>
          <cell r="J14">
            <v>0</v>
          </cell>
          <cell r="K14">
            <v>0</v>
          </cell>
          <cell r="L14">
            <v>0</v>
          </cell>
          <cell r="M14">
            <v>0</v>
          </cell>
          <cell r="N14">
            <v>0</v>
          </cell>
          <cell r="O14">
            <v>0</v>
          </cell>
          <cell r="P14">
            <v>0</v>
          </cell>
          <cell r="Q14">
            <v>0</v>
          </cell>
          <cell r="R14">
            <v>0</v>
          </cell>
          <cell r="S14" t="str">
            <v>kW</v>
          </cell>
          <cell r="T14" t="str">
            <v>M8100</v>
          </cell>
          <cell r="U14">
            <v>39079.35297453704</v>
          </cell>
        </row>
        <row r="15">
          <cell r="A15">
            <v>991</v>
          </cell>
          <cell r="B15" t="str">
            <v>R991</v>
          </cell>
          <cell r="C15" t="str">
            <v>SysPk_MonthlyPeaks_ADJ</v>
          </cell>
          <cell r="D15" t="str">
            <v>TotalxperSite</v>
          </cell>
          <cell r="E15" t="str">
            <v>Energy Use per Account</v>
          </cell>
          <cell r="F15">
            <v>153115281.74003074</v>
          </cell>
          <cell r="G15">
            <v>12545745.004299102</v>
          </cell>
          <cell r="H15">
            <v>11892086.008524956</v>
          </cell>
          <cell r="I15">
            <v>12551910.269065348</v>
          </cell>
          <cell r="J15">
            <v>12547210.15061702</v>
          </cell>
          <cell r="K15">
            <v>11234263.085919837</v>
          </cell>
          <cell r="L15">
            <v>12346924.553129328</v>
          </cell>
          <cell r="M15">
            <v>12065748.577041971</v>
          </cell>
          <cell r="N15">
            <v>12835801.86012632</v>
          </cell>
          <cell r="O15">
            <v>13021893.507662972</v>
          </cell>
          <cell r="P15">
            <v>14508360.795146713</v>
          </cell>
          <cell r="Q15">
            <v>14336712.161630616</v>
          </cell>
          <cell r="R15">
            <v>13228625.766866531</v>
          </cell>
          <cell r="S15" t="str">
            <v>kWh</v>
          </cell>
          <cell r="T15" t="str">
            <v>M8100</v>
          </cell>
          <cell r="U15">
            <v>39079.35297453704</v>
          </cell>
        </row>
        <row r="16">
          <cell r="A16">
            <v>991</v>
          </cell>
          <cell r="B16" t="str">
            <v>R991</v>
          </cell>
          <cell r="C16" t="str">
            <v>SysPk_MonthlyPeaks_ADJ</v>
          </cell>
          <cell r="D16" t="str">
            <v>PeakyperSite</v>
          </cell>
          <cell r="E16" t="str">
            <v>Demand per Account at System Peak Hour</v>
          </cell>
          <cell r="F16">
            <v>17331.294827407579</v>
          </cell>
          <cell r="G16">
            <v>17685.502987854223</v>
          </cell>
          <cell r="H16">
            <v>17273.049375596591</v>
          </cell>
          <cell r="I16">
            <v>17331.294827407579</v>
          </cell>
          <cell r="J16">
            <v>17722.567617858265</v>
          </cell>
          <cell r="K16">
            <v>17394.12120981569</v>
          </cell>
          <cell r="L16">
            <v>16728.319336669625</v>
          </cell>
          <cell r="M16">
            <v>17193.220956460773</v>
          </cell>
          <cell r="N16">
            <v>16895.019620371633</v>
          </cell>
          <cell r="O16">
            <v>21183.780955073926</v>
          </cell>
          <cell r="P16">
            <v>23054.5302227756</v>
          </cell>
          <cell r="Q16">
            <v>21427.99200081755</v>
          </cell>
          <cell r="R16">
            <v>17686.852500484631</v>
          </cell>
          <cell r="S16" t="str">
            <v>kW</v>
          </cell>
          <cell r="T16" t="str">
            <v>M8100</v>
          </cell>
          <cell r="U16">
            <v>39079.35297453704</v>
          </cell>
        </row>
        <row r="17">
          <cell r="A17">
            <v>991</v>
          </cell>
          <cell r="B17" t="str">
            <v>R991</v>
          </cell>
          <cell r="C17" t="str">
            <v>SysPk_MonthlyPeaks_ADJ</v>
          </cell>
          <cell r="D17" t="str">
            <v>ErrBndperSite</v>
          </cell>
          <cell r="E17" t="str">
            <v>Error Bound for Demand per Account</v>
          </cell>
          <cell r="F17">
            <v>0</v>
          </cell>
          <cell r="G17">
            <v>0</v>
          </cell>
          <cell r="H17">
            <v>0</v>
          </cell>
          <cell r="I17">
            <v>0</v>
          </cell>
          <cell r="J17">
            <v>0</v>
          </cell>
          <cell r="K17">
            <v>0</v>
          </cell>
          <cell r="L17">
            <v>0</v>
          </cell>
          <cell r="M17">
            <v>0</v>
          </cell>
          <cell r="N17">
            <v>0</v>
          </cell>
          <cell r="O17">
            <v>0</v>
          </cell>
          <cell r="P17">
            <v>0</v>
          </cell>
          <cell r="Q17">
            <v>0</v>
          </cell>
          <cell r="R17">
            <v>0</v>
          </cell>
          <cell r="S17" t="str">
            <v>kW</v>
          </cell>
          <cell r="T17" t="str">
            <v>M8100</v>
          </cell>
          <cell r="U17">
            <v>39079.35297453704</v>
          </cell>
        </row>
        <row r="18">
          <cell r="A18">
            <v>991</v>
          </cell>
          <cell r="B18" t="str">
            <v>R991</v>
          </cell>
          <cell r="C18" t="str">
            <v>SysPk_MonthlyPeaks_ADJ</v>
          </cell>
          <cell r="D18" t="str">
            <v>RelPrec</v>
          </cell>
          <cell r="E18" t="str">
            <v>Relative Precision of Demand at System Peak</v>
          </cell>
          <cell r="F18">
            <v>0</v>
          </cell>
          <cell r="G18">
            <v>0</v>
          </cell>
          <cell r="H18">
            <v>0</v>
          </cell>
          <cell r="I18">
            <v>0</v>
          </cell>
          <cell r="J18">
            <v>0</v>
          </cell>
          <cell r="K18">
            <v>0</v>
          </cell>
          <cell r="L18">
            <v>0</v>
          </cell>
          <cell r="M18">
            <v>0</v>
          </cell>
          <cell r="N18">
            <v>0</v>
          </cell>
          <cell r="O18">
            <v>0</v>
          </cell>
          <cell r="P18">
            <v>0</v>
          </cell>
          <cell r="Q18">
            <v>0</v>
          </cell>
          <cell r="R18">
            <v>0</v>
          </cell>
          <cell r="S18" t="str">
            <v>None</v>
          </cell>
          <cell r="T18" t="str">
            <v>M8100</v>
          </cell>
          <cell r="U18">
            <v>39079.35297453704</v>
          </cell>
        </row>
        <row r="19">
          <cell r="A19">
            <v>991</v>
          </cell>
          <cell r="B19" t="str">
            <v>R991</v>
          </cell>
          <cell r="C19" t="str">
            <v>SysPk_MonthlyPeaks_ADJ</v>
          </cell>
          <cell r="D19" t="str">
            <v>Days</v>
          </cell>
          <cell r="E19" t="str">
            <v>Number of Days</v>
          </cell>
          <cell r="F19">
            <v>365</v>
          </cell>
          <cell r="G19">
            <v>31</v>
          </cell>
          <cell r="H19">
            <v>30</v>
          </cell>
          <cell r="I19">
            <v>31</v>
          </cell>
          <cell r="J19">
            <v>31</v>
          </cell>
          <cell r="K19">
            <v>28</v>
          </cell>
          <cell r="L19">
            <v>31</v>
          </cell>
          <cell r="M19">
            <v>30</v>
          </cell>
          <cell r="N19">
            <v>31</v>
          </cell>
          <cell r="O19">
            <v>30</v>
          </cell>
          <cell r="P19">
            <v>31</v>
          </cell>
          <cell r="Q19">
            <v>31</v>
          </cell>
          <cell r="R19">
            <v>30</v>
          </cell>
          <cell r="S19" t="str">
            <v>Days</v>
          </cell>
          <cell r="T19" t="str">
            <v>M8100</v>
          </cell>
          <cell r="U19">
            <v>39079.35297453704</v>
          </cell>
        </row>
        <row r="20">
          <cell r="A20">
            <v>991</v>
          </cell>
          <cell r="B20" t="str">
            <v>R991</v>
          </cell>
          <cell r="C20" t="str">
            <v>SysPk_MonthlyPeaks_ADJ</v>
          </cell>
          <cell r="D20" t="str">
            <v>Load_Factor</v>
          </cell>
          <cell r="E20" t="str">
            <v>Load Factor at System Peak</v>
          </cell>
          <cell r="F20">
            <v>1.008517460161243</v>
          </cell>
          <cell r="G20">
            <v>0.95346796193639172</v>
          </cell>
          <cell r="H20">
            <v>0.95621715446991584</v>
          </cell>
          <cell r="I20">
            <v>0.97343258561161239</v>
          </cell>
          <cell r="J20">
            <v>0.95158501499190484</v>
          </cell>
          <cell r="K20">
            <v>0.96110940012493828</v>
          </cell>
          <cell r="L20">
            <v>0.99204997025998576</v>
          </cell>
          <cell r="M20">
            <v>0.9746855564305007</v>
          </cell>
          <cell r="N20">
            <v>1.0211542953288977</v>
          </cell>
          <cell r="O20">
            <v>0.85376464397190266</v>
          </cell>
          <cell r="P20">
            <v>0.84584178255988796</v>
          </cell>
          <cell r="Q20">
            <v>0.89928045567959103</v>
          </cell>
          <cell r="R20">
            <v>1.03879937611097</v>
          </cell>
          <cell r="S20" t="str">
            <v>None</v>
          </cell>
          <cell r="T20" t="str">
            <v>M8100</v>
          </cell>
          <cell r="U20">
            <v>39079.35297453704</v>
          </cell>
        </row>
        <row r="21">
          <cell r="A21">
            <v>991</v>
          </cell>
          <cell r="B21" t="str">
            <v>R991</v>
          </cell>
          <cell r="C21" t="str">
            <v>SysPk_MonthlyPeaks_ADJ</v>
          </cell>
          <cell r="D21" t="str">
            <v>Error_Ratio</v>
          </cell>
          <cell r="E21" t="str">
            <v>Error Ratio</v>
          </cell>
          <cell r="F21">
            <v>1.9565117849395946E-16</v>
          </cell>
          <cell r="G21">
            <v>2.6202888769341823E-16</v>
          </cell>
          <cell r="H21">
            <v>2.9694259538944611E-16</v>
          </cell>
          <cell r="I21">
            <v>1.9565117849395946E-16</v>
          </cell>
          <cell r="J21">
            <v>2.5345523921829229E-16</v>
          </cell>
          <cell r="K21">
            <v>2.8412075779085842E-16</v>
          </cell>
          <cell r="L21">
            <v>2.0208988812169792E-16</v>
          </cell>
          <cell r="M21">
            <v>2.9893354420977753E-16</v>
          </cell>
          <cell r="N21">
            <v>3.0002272629321725E-16</v>
          </cell>
          <cell r="O21">
            <v>1.8029527835654372E-16</v>
          </cell>
          <cell r="P21">
            <v>2.5801788935394208E-16</v>
          </cell>
          <cell r="Q21">
            <v>1.3680898893573561E-16</v>
          </cell>
          <cell r="R21">
            <v>2.4719526814613612E-16</v>
          </cell>
          <cell r="S21" t="str">
            <v>None</v>
          </cell>
          <cell r="T21" t="str">
            <v>M8100</v>
          </cell>
          <cell r="U21">
            <v>39079.35297453704</v>
          </cell>
        </row>
        <row r="22">
          <cell r="A22">
            <v>991</v>
          </cell>
          <cell r="B22" t="str">
            <v>R991</v>
          </cell>
          <cell r="C22" t="str">
            <v>ClassPeak_ADJ</v>
          </cell>
          <cell r="D22" t="str">
            <v>Date</v>
          </cell>
          <cell r="E22" t="str">
            <v>Day of Class Peak Demand</v>
          </cell>
          <cell r="F22">
            <v>38920</v>
          </cell>
          <cell r="G22">
            <v>38639</v>
          </cell>
          <cell r="H22">
            <v>38685</v>
          </cell>
          <cell r="I22">
            <v>38706</v>
          </cell>
          <cell r="J22">
            <v>38722</v>
          </cell>
          <cell r="K22">
            <v>38771</v>
          </cell>
          <cell r="L22">
            <v>38803</v>
          </cell>
          <cell r="M22">
            <v>38831</v>
          </cell>
          <cell r="N22">
            <v>38855</v>
          </cell>
          <cell r="O22">
            <v>38894</v>
          </cell>
          <cell r="P22">
            <v>38920</v>
          </cell>
          <cell r="Q22">
            <v>38956</v>
          </cell>
          <cell r="R22">
            <v>38962</v>
          </cell>
          <cell r="S22" t="str">
            <v>Date</v>
          </cell>
          <cell r="T22" t="str">
            <v>M8200</v>
          </cell>
          <cell r="U22">
            <v>39079.353009259263</v>
          </cell>
        </row>
        <row r="23">
          <cell r="A23">
            <v>991</v>
          </cell>
          <cell r="B23" t="str">
            <v>R991</v>
          </cell>
          <cell r="C23" t="str">
            <v>ClassPeak_ADJ</v>
          </cell>
          <cell r="D23" t="str">
            <v>Interval</v>
          </cell>
          <cell r="E23" t="str">
            <v>Hour of Class Peak Demand</v>
          </cell>
          <cell r="F23">
            <v>22</v>
          </cell>
          <cell r="G23">
            <v>15</v>
          </cell>
          <cell r="H23">
            <v>8</v>
          </cell>
          <cell r="I23">
            <v>8</v>
          </cell>
          <cell r="J23">
            <v>8</v>
          </cell>
          <cell r="K23">
            <v>8</v>
          </cell>
          <cell r="L23">
            <v>15</v>
          </cell>
          <cell r="M23">
            <v>13</v>
          </cell>
          <cell r="N23">
            <v>15</v>
          </cell>
          <cell r="O23">
            <v>13</v>
          </cell>
          <cell r="P23">
            <v>22</v>
          </cell>
          <cell r="Q23">
            <v>22</v>
          </cell>
          <cell r="R23">
            <v>15</v>
          </cell>
          <cell r="S23" t="str">
            <v>Hour</v>
          </cell>
          <cell r="T23" t="str">
            <v>M8200</v>
          </cell>
          <cell r="U23">
            <v>39079.353009259263</v>
          </cell>
        </row>
        <row r="24">
          <cell r="A24">
            <v>991</v>
          </cell>
          <cell r="B24" t="str">
            <v>R991</v>
          </cell>
          <cell r="C24" t="str">
            <v>ClassPeak_ADJ</v>
          </cell>
          <cell r="D24" t="str">
            <v>Totalx</v>
          </cell>
          <cell r="E24" t="str">
            <v>Total Energy Use</v>
          </cell>
          <cell r="F24">
            <v>153115281.74003074</v>
          </cell>
          <cell r="G24">
            <v>12545745.004299102</v>
          </cell>
          <cell r="H24">
            <v>11892086.008524956</v>
          </cell>
          <cell r="I24">
            <v>12551910.269065348</v>
          </cell>
          <cell r="J24">
            <v>12547210.15061702</v>
          </cell>
          <cell r="K24">
            <v>11234263.085919837</v>
          </cell>
          <cell r="L24">
            <v>12346924.553129328</v>
          </cell>
          <cell r="M24">
            <v>12065748.577041971</v>
          </cell>
          <cell r="N24">
            <v>12835801.86012632</v>
          </cell>
          <cell r="O24">
            <v>13021893.507662972</v>
          </cell>
          <cell r="P24">
            <v>14508360.795146713</v>
          </cell>
          <cell r="Q24">
            <v>14336712.161630616</v>
          </cell>
          <cell r="R24">
            <v>13228625.766866531</v>
          </cell>
          <cell r="S24" t="str">
            <v>kWh</v>
          </cell>
          <cell r="T24" t="str">
            <v>M8200</v>
          </cell>
          <cell r="U24">
            <v>39079.353009259263</v>
          </cell>
        </row>
        <row r="25">
          <cell r="A25">
            <v>991</v>
          </cell>
          <cell r="B25" t="str">
            <v>R991</v>
          </cell>
          <cell r="C25" t="str">
            <v>ClassPeak_ADJ</v>
          </cell>
          <cell r="D25" t="str">
            <v>Peaky</v>
          </cell>
          <cell r="E25" t="str">
            <v>Total Demand at Class Peak Hour</v>
          </cell>
          <cell r="F25">
            <v>24484.155817025512</v>
          </cell>
          <cell r="G25">
            <v>18578.430319027029</v>
          </cell>
          <cell r="H25">
            <v>18090.655866902605</v>
          </cell>
          <cell r="I25">
            <v>18850.425054878178</v>
          </cell>
          <cell r="J25">
            <v>18494.560352613735</v>
          </cell>
          <cell r="K25">
            <v>18493.847134821845</v>
          </cell>
          <cell r="L25">
            <v>18256.964624630153</v>
          </cell>
          <cell r="M25">
            <v>18911.339312270986</v>
          </cell>
          <cell r="N25">
            <v>20079.933025764567</v>
          </cell>
          <cell r="O25">
            <v>22313.736658129827</v>
          </cell>
          <cell r="P25">
            <v>24484.155817025512</v>
          </cell>
          <cell r="Q25">
            <v>21672.440463183608</v>
          </cell>
          <cell r="R25">
            <v>21369.900480369884</v>
          </cell>
          <cell r="S25" t="str">
            <v>kW</v>
          </cell>
          <cell r="T25" t="str">
            <v>M8200</v>
          </cell>
          <cell r="U25">
            <v>39079.353009259263</v>
          </cell>
        </row>
        <row r="26">
          <cell r="A26">
            <v>991</v>
          </cell>
          <cell r="B26" t="str">
            <v>R991</v>
          </cell>
          <cell r="C26" t="str">
            <v>ClassPeak_ADJ</v>
          </cell>
          <cell r="D26" t="str">
            <v>ErrBndforPeaky</v>
          </cell>
          <cell r="E26" t="str">
            <v>Error Bound for Total Demand</v>
          </cell>
          <cell r="F26">
            <v>0</v>
          </cell>
          <cell r="G26">
            <v>0</v>
          </cell>
          <cell r="H26">
            <v>0</v>
          </cell>
          <cell r="I26">
            <v>0</v>
          </cell>
          <cell r="J26">
            <v>0</v>
          </cell>
          <cell r="K26">
            <v>0</v>
          </cell>
          <cell r="L26">
            <v>0</v>
          </cell>
          <cell r="M26">
            <v>0</v>
          </cell>
          <cell r="N26">
            <v>0</v>
          </cell>
          <cell r="O26">
            <v>0</v>
          </cell>
          <cell r="P26">
            <v>0</v>
          </cell>
          <cell r="Q26">
            <v>0</v>
          </cell>
          <cell r="R26">
            <v>0</v>
          </cell>
          <cell r="S26" t="str">
            <v>kW</v>
          </cell>
          <cell r="T26" t="str">
            <v>M8200</v>
          </cell>
          <cell r="U26">
            <v>39079.353009259263</v>
          </cell>
        </row>
        <row r="27">
          <cell r="A27">
            <v>991</v>
          </cell>
          <cell r="B27" t="str">
            <v>R991</v>
          </cell>
          <cell r="C27" t="str">
            <v>ClassPeak_ADJ</v>
          </cell>
          <cell r="D27" t="str">
            <v>TotalxperSite</v>
          </cell>
          <cell r="E27" t="str">
            <v>Energy Use per Account</v>
          </cell>
          <cell r="F27">
            <v>153115281.74003074</v>
          </cell>
          <cell r="G27">
            <v>12545745.004299102</v>
          </cell>
          <cell r="H27">
            <v>11892086.008524956</v>
          </cell>
          <cell r="I27">
            <v>12551910.269065348</v>
          </cell>
          <cell r="J27">
            <v>12547210.15061702</v>
          </cell>
          <cell r="K27">
            <v>11234263.085919837</v>
          </cell>
          <cell r="L27">
            <v>12346924.553129328</v>
          </cell>
          <cell r="M27">
            <v>12065748.577041971</v>
          </cell>
          <cell r="N27">
            <v>12835801.86012632</v>
          </cell>
          <cell r="O27">
            <v>13021893.507662972</v>
          </cell>
          <cell r="P27">
            <v>14508360.795146713</v>
          </cell>
          <cell r="Q27">
            <v>14336712.161630616</v>
          </cell>
          <cell r="R27">
            <v>13228625.766866531</v>
          </cell>
          <cell r="S27" t="str">
            <v>kWh</v>
          </cell>
          <cell r="T27" t="str">
            <v>M8200</v>
          </cell>
          <cell r="U27">
            <v>39079.353009259263</v>
          </cell>
        </row>
        <row r="28">
          <cell r="A28">
            <v>991</v>
          </cell>
          <cell r="B28" t="str">
            <v>R991</v>
          </cell>
          <cell r="C28" t="str">
            <v>ClassPeak_ADJ</v>
          </cell>
          <cell r="D28" t="str">
            <v>PeakyperSite</v>
          </cell>
          <cell r="E28" t="str">
            <v>Demand per Account at Class Peak Hour</v>
          </cell>
          <cell r="F28">
            <v>24484.155817025512</v>
          </cell>
          <cell r="G28">
            <v>18578.430319027029</v>
          </cell>
          <cell r="H28">
            <v>18090.655866902605</v>
          </cell>
          <cell r="I28">
            <v>18850.425054878178</v>
          </cell>
          <cell r="J28">
            <v>18494.560352613735</v>
          </cell>
          <cell r="K28">
            <v>18493.847134821845</v>
          </cell>
          <cell r="L28">
            <v>18256.964624630153</v>
          </cell>
          <cell r="M28">
            <v>18911.339312270986</v>
          </cell>
          <cell r="N28">
            <v>20079.933025764567</v>
          </cell>
          <cell r="O28">
            <v>22313.736658129827</v>
          </cell>
          <cell r="P28">
            <v>24484.155817025512</v>
          </cell>
          <cell r="Q28">
            <v>21672.440463183608</v>
          </cell>
          <cell r="R28">
            <v>21369.900480369884</v>
          </cell>
          <cell r="S28" t="str">
            <v>kW</v>
          </cell>
          <cell r="T28" t="str">
            <v>M8200</v>
          </cell>
          <cell r="U28">
            <v>39079.353009259263</v>
          </cell>
        </row>
        <row r="29">
          <cell r="A29">
            <v>991</v>
          </cell>
          <cell r="B29" t="str">
            <v>R991</v>
          </cell>
          <cell r="C29" t="str">
            <v>ClassPeak_ADJ</v>
          </cell>
          <cell r="D29" t="str">
            <v>ErrBndperSite</v>
          </cell>
          <cell r="E29" t="str">
            <v>Error Bound for Demand per Account</v>
          </cell>
          <cell r="F29">
            <v>0</v>
          </cell>
          <cell r="G29">
            <v>0</v>
          </cell>
          <cell r="H29">
            <v>0</v>
          </cell>
          <cell r="I29">
            <v>0</v>
          </cell>
          <cell r="J29">
            <v>0</v>
          </cell>
          <cell r="K29">
            <v>0</v>
          </cell>
          <cell r="L29">
            <v>0</v>
          </cell>
          <cell r="M29">
            <v>0</v>
          </cell>
          <cell r="N29">
            <v>0</v>
          </cell>
          <cell r="O29">
            <v>0</v>
          </cell>
          <cell r="P29">
            <v>0</v>
          </cell>
          <cell r="Q29">
            <v>0</v>
          </cell>
          <cell r="R29">
            <v>0</v>
          </cell>
          <cell r="S29" t="str">
            <v>kW</v>
          </cell>
          <cell r="T29" t="str">
            <v>M8200</v>
          </cell>
          <cell r="U29">
            <v>39079.353009259263</v>
          </cell>
        </row>
        <row r="30">
          <cell r="A30">
            <v>991</v>
          </cell>
          <cell r="B30" t="str">
            <v>R991</v>
          </cell>
          <cell r="C30" t="str">
            <v>ClassPeak_ADJ</v>
          </cell>
          <cell r="D30" t="str">
            <v>RelPrec</v>
          </cell>
          <cell r="E30" t="str">
            <v>Relative Precision of Demand at Class Peak</v>
          </cell>
          <cell r="F30">
            <v>0</v>
          </cell>
          <cell r="G30">
            <v>0</v>
          </cell>
          <cell r="H30">
            <v>0</v>
          </cell>
          <cell r="I30">
            <v>0</v>
          </cell>
          <cell r="J30">
            <v>0</v>
          </cell>
          <cell r="K30">
            <v>0</v>
          </cell>
          <cell r="L30">
            <v>0</v>
          </cell>
          <cell r="M30">
            <v>0</v>
          </cell>
          <cell r="N30">
            <v>0</v>
          </cell>
          <cell r="O30">
            <v>0</v>
          </cell>
          <cell r="P30">
            <v>0</v>
          </cell>
          <cell r="Q30">
            <v>0</v>
          </cell>
          <cell r="R30">
            <v>0</v>
          </cell>
          <cell r="S30" t="str">
            <v>None</v>
          </cell>
          <cell r="T30" t="str">
            <v>M8200</v>
          </cell>
          <cell r="U30">
            <v>39079.353009259263</v>
          </cell>
        </row>
        <row r="31">
          <cell r="A31">
            <v>991</v>
          </cell>
          <cell r="B31" t="str">
            <v>R991</v>
          </cell>
          <cell r="C31" t="str">
            <v>ClassPeak_ADJ</v>
          </cell>
          <cell r="D31" t="str">
            <v>Days</v>
          </cell>
          <cell r="E31" t="str">
            <v>Number of Days</v>
          </cell>
          <cell r="F31">
            <v>365</v>
          </cell>
          <cell r="G31">
            <v>31</v>
          </cell>
          <cell r="H31">
            <v>30</v>
          </cell>
          <cell r="I31">
            <v>31</v>
          </cell>
          <cell r="J31">
            <v>31</v>
          </cell>
          <cell r="K31">
            <v>28</v>
          </cell>
          <cell r="L31">
            <v>31</v>
          </cell>
          <cell r="M31">
            <v>30</v>
          </cell>
          <cell r="N31">
            <v>31</v>
          </cell>
          <cell r="O31">
            <v>30</v>
          </cell>
          <cell r="P31">
            <v>31</v>
          </cell>
          <cell r="Q31">
            <v>31</v>
          </cell>
          <cell r="R31">
            <v>30</v>
          </cell>
          <cell r="S31" t="str">
            <v>Days</v>
          </cell>
          <cell r="T31" t="str">
            <v>M8200</v>
          </cell>
          <cell r="U31">
            <v>39079.353009259263</v>
          </cell>
        </row>
        <row r="32">
          <cell r="A32">
            <v>991</v>
          </cell>
          <cell r="B32" t="str">
            <v>R991</v>
          </cell>
          <cell r="C32" t="str">
            <v>ClassPeak_ADJ</v>
          </cell>
          <cell r="D32" t="str">
            <v>Load_Factor</v>
          </cell>
          <cell r="E32" t="str">
            <v>Load Factor at Class Peak</v>
          </cell>
          <cell r="F32">
            <v>0.71388670988968672</v>
          </cell>
          <cell r="G32">
            <v>0.90764182980408215</v>
          </cell>
          <cell r="H32">
            <v>0.91300095720516583</v>
          </cell>
          <cell r="I32">
            <v>0.89498497178314962</v>
          </cell>
          <cell r="J32">
            <v>0.91186432393086503</v>
          </cell>
          <cell r="K32">
            <v>0.90395758544953864</v>
          </cell>
          <cell r="L32">
            <v>0.90898618919676155</v>
          </cell>
          <cell r="M32">
            <v>0.88613417897413405</v>
          </cell>
          <cell r="N32">
            <v>0.85918722103663936</v>
          </cell>
          <cell r="O32">
            <v>0.81053045853250172</v>
          </cell>
          <cell r="P32">
            <v>0.79645322817923336</v>
          </cell>
          <cell r="Q32">
            <v>0.88913726368420132</v>
          </cell>
          <cell r="R32">
            <v>0.85976494648383917</v>
          </cell>
          <cell r="S32" t="str">
            <v>None</v>
          </cell>
          <cell r="T32" t="str">
            <v>M8200</v>
          </cell>
          <cell r="U32">
            <v>39079.353009259263</v>
          </cell>
        </row>
        <row r="33">
          <cell r="A33">
            <v>991</v>
          </cell>
          <cell r="B33" t="str">
            <v>R991</v>
          </cell>
          <cell r="C33" t="str">
            <v>ClassPeak_ADJ</v>
          </cell>
          <cell r="D33" t="str">
            <v>Error_Ratio</v>
          </cell>
          <cell r="E33" t="str">
            <v>Error Ratio</v>
          </cell>
          <cell r="F33">
            <v>2.3777988262206278E-16</v>
          </cell>
          <cell r="G33">
            <v>1.6889866967753024E-16</v>
          </cell>
          <cell r="H33">
            <v>2.2714406826872931E-16</v>
          </cell>
          <cell r="I33">
            <v>1.1659686060349963E-16</v>
          </cell>
          <cell r="J33">
            <v>2.5836130224494336E-16</v>
          </cell>
          <cell r="K33">
            <v>2.1079478318564526E-16</v>
          </cell>
          <cell r="L33">
            <v>2.4138375483570123E-16</v>
          </cell>
          <cell r="M33">
            <v>1.4514257542538933E-16</v>
          </cell>
          <cell r="N33">
            <v>3.0634183112727132E-16</v>
          </cell>
          <cell r="O33">
            <v>1.9716186829516641E-16</v>
          </cell>
          <cell r="P33">
            <v>2.3777988262206278E-16</v>
          </cell>
          <cell r="Q33">
            <v>2.2726721383552293E-16</v>
          </cell>
          <cell r="R33">
            <v>1.9555809273867622E-16</v>
          </cell>
          <cell r="S33" t="str">
            <v>None</v>
          </cell>
          <cell r="T33" t="str">
            <v>M8200</v>
          </cell>
          <cell r="U33">
            <v>39079.353009259263</v>
          </cell>
        </row>
        <row r="34">
          <cell r="A34">
            <v>991</v>
          </cell>
          <cell r="B34" t="str">
            <v>R991</v>
          </cell>
          <cell r="C34" t="str">
            <v>Periods:OnPeak_ADJ</v>
          </cell>
          <cell r="D34" t="str">
            <v>Intervals</v>
          </cell>
          <cell r="E34" t="str">
            <v>Number of Hours in Period</v>
          </cell>
          <cell r="F34">
            <v>4864</v>
          </cell>
          <cell r="G34">
            <v>416</v>
          </cell>
          <cell r="H34">
            <v>368</v>
          </cell>
          <cell r="I34">
            <v>416</v>
          </cell>
          <cell r="J34">
            <v>400</v>
          </cell>
          <cell r="K34">
            <v>368</v>
          </cell>
          <cell r="L34">
            <v>432</v>
          </cell>
          <cell r="M34">
            <v>400</v>
          </cell>
          <cell r="N34">
            <v>416</v>
          </cell>
          <cell r="O34">
            <v>416</v>
          </cell>
          <cell r="P34">
            <v>400</v>
          </cell>
          <cell r="Q34">
            <v>432</v>
          </cell>
          <cell r="R34">
            <v>400</v>
          </cell>
          <cell r="S34" t="str">
            <v>Hours</v>
          </cell>
          <cell r="T34" t="str">
            <v>M8300</v>
          </cell>
          <cell r="U34">
            <v>39079.353055555555</v>
          </cell>
        </row>
        <row r="35">
          <cell r="A35">
            <v>991</v>
          </cell>
          <cell r="B35" t="str">
            <v>R991</v>
          </cell>
          <cell r="C35" t="str">
            <v>Periods:OnPeak_ADJ</v>
          </cell>
          <cell r="D35" t="str">
            <v>Totalx</v>
          </cell>
          <cell r="E35" t="str">
            <v>Total Energy Use in Period</v>
          </cell>
          <cell r="F35">
            <v>86825130.085919037</v>
          </cell>
          <cell r="G35">
            <v>7164096.6865193127</v>
          </cell>
          <cell r="H35">
            <v>6194084.635725623</v>
          </cell>
          <cell r="I35">
            <v>7155649.398380911</v>
          </cell>
          <cell r="J35">
            <v>6884413.8348092912</v>
          </cell>
          <cell r="K35">
            <v>6268916.265413072</v>
          </cell>
          <cell r="L35">
            <v>7301854.8307890221</v>
          </cell>
          <cell r="M35">
            <v>6851630.3499744767</v>
          </cell>
          <cell r="N35">
            <v>7344085.2580618896</v>
          </cell>
          <cell r="O35">
            <v>7698961.67066989</v>
          </cell>
          <cell r="P35">
            <v>7975083.2270771535</v>
          </cell>
          <cell r="Q35">
            <v>8476631.3107456248</v>
          </cell>
          <cell r="R35">
            <v>7509722.61775277</v>
          </cell>
          <cell r="S35" t="str">
            <v>kWh</v>
          </cell>
          <cell r="T35" t="str">
            <v>M8300</v>
          </cell>
          <cell r="U35">
            <v>39079.353055555555</v>
          </cell>
        </row>
        <row r="36">
          <cell r="A36">
            <v>991</v>
          </cell>
          <cell r="B36" t="str">
            <v>R991</v>
          </cell>
          <cell r="C36" t="str">
            <v>Periods:OnPeak_ADJ</v>
          </cell>
          <cell r="D36" t="str">
            <v>Peaky</v>
          </cell>
          <cell r="E36" t="str">
            <v>Total Demand at Class Peak Hour in Period</v>
          </cell>
          <cell r="F36">
            <v>24484.155817025512</v>
          </cell>
          <cell r="G36">
            <v>18578.430319027029</v>
          </cell>
          <cell r="H36">
            <v>18090.655866902605</v>
          </cell>
          <cell r="I36">
            <v>18850.425054878178</v>
          </cell>
          <cell r="J36">
            <v>18494.560352613735</v>
          </cell>
          <cell r="K36">
            <v>18493.847134821845</v>
          </cell>
          <cell r="L36">
            <v>18256.964624630153</v>
          </cell>
          <cell r="M36">
            <v>18911.339312270986</v>
          </cell>
          <cell r="N36">
            <v>20079.933025764567</v>
          </cell>
          <cell r="O36">
            <v>22313.736658129827</v>
          </cell>
          <cell r="P36">
            <v>24484.155817025512</v>
          </cell>
          <cell r="Q36">
            <v>21427.99200081755</v>
          </cell>
          <cell r="R36">
            <v>21369.900480369884</v>
          </cell>
          <cell r="S36" t="str">
            <v>kW</v>
          </cell>
          <cell r="T36" t="str">
            <v>M8300</v>
          </cell>
          <cell r="U36">
            <v>39079.353055555555</v>
          </cell>
        </row>
        <row r="37">
          <cell r="A37">
            <v>991</v>
          </cell>
          <cell r="B37" t="str">
            <v>R991</v>
          </cell>
          <cell r="C37" t="str">
            <v>Periods:OnPeak_ADJ</v>
          </cell>
          <cell r="D37" t="str">
            <v>TotalxperSite</v>
          </cell>
          <cell r="E37" t="str">
            <v>Energy Use per Account in Period</v>
          </cell>
          <cell r="F37">
            <v>86825130.085919037</v>
          </cell>
          <cell r="G37">
            <v>7164096.6865193127</v>
          </cell>
          <cell r="H37">
            <v>6194084.635725623</v>
          </cell>
          <cell r="I37">
            <v>7155649.398380911</v>
          </cell>
          <cell r="J37">
            <v>6884413.8348092912</v>
          </cell>
          <cell r="K37">
            <v>6268916.265413072</v>
          </cell>
          <cell r="L37">
            <v>7301854.8307890221</v>
          </cell>
          <cell r="M37">
            <v>6851630.3499744767</v>
          </cell>
          <cell r="N37">
            <v>7344085.2580618896</v>
          </cell>
          <cell r="O37">
            <v>7698961.67066989</v>
          </cell>
          <cell r="P37">
            <v>7975083.2270771535</v>
          </cell>
          <cell r="Q37">
            <v>8476631.3107456248</v>
          </cell>
          <cell r="R37">
            <v>7509722.61775277</v>
          </cell>
          <cell r="S37" t="str">
            <v>kWh</v>
          </cell>
          <cell r="T37" t="str">
            <v>M8300</v>
          </cell>
          <cell r="U37">
            <v>39079.353055555555</v>
          </cell>
        </row>
        <row r="38">
          <cell r="A38">
            <v>991</v>
          </cell>
          <cell r="B38" t="str">
            <v>R991</v>
          </cell>
          <cell r="C38" t="str">
            <v>Periods:OnPeak_ADJ</v>
          </cell>
          <cell r="D38" t="str">
            <v>PeakyperSite</v>
          </cell>
          <cell r="E38" t="str">
            <v>Demand per Account at Class Peak Hour in Period</v>
          </cell>
          <cell r="F38">
            <v>24484.155817025512</v>
          </cell>
          <cell r="G38">
            <v>18578.430319027029</v>
          </cell>
          <cell r="H38">
            <v>18090.655866902605</v>
          </cell>
          <cell r="I38">
            <v>18850.425054878178</v>
          </cell>
          <cell r="J38">
            <v>18494.560352613735</v>
          </cell>
          <cell r="K38">
            <v>18493.847134821845</v>
          </cell>
          <cell r="L38">
            <v>18256.964624630153</v>
          </cell>
          <cell r="M38">
            <v>18911.339312270986</v>
          </cell>
          <cell r="N38">
            <v>20079.933025764567</v>
          </cell>
          <cell r="O38">
            <v>22313.736658129827</v>
          </cell>
          <cell r="P38">
            <v>24484.155817025512</v>
          </cell>
          <cell r="Q38">
            <v>21427.99200081755</v>
          </cell>
          <cell r="R38">
            <v>21369.900480369884</v>
          </cell>
          <cell r="S38" t="str">
            <v>kW</v>
          </cell>
          <cell r="T38" t="str">
            <v>M8300</v>
          </cell>
          <cell r="U38">
            <v>39079.353055555555</v>
          </cell>
        </row>
        <row r="39">
          <cell r="A39">
            <v>991</v>
          </cell>
          <cell r="B39" t="str">
            <v>R991</v>
          </cell>
          <cell r="C39" t="str">
            <v>Periods:OnPeak_ADJ</v>
          </cell>
          <cell r="D39" t="str">
            <v>Load_Factor</v>
          </cell>
          <cell r="E39" t="str">
            <v>Load Factor in Period</v>
          </cell>
          <cell r="F39">
            <v>0.7290658259779137</v>
          </cell>
          <cell r="G39">
            <v>0.92695593599391479</v>
          </cell>
          <cell r="H39">
            <v>0.93041135995016477</v>
          </cell>
          <cell r="I39">
            <v>0.91250357668291104</v>
          </cell>
          <cell r="J39">
            <v>0.93059982280632514</v>
          </cell>
          <cell r="K39">
            <v>0.92112249134161739</v>
          </cell>
          <cell r="L39">
            <v>0.9258078812912176</v>
          </cell>
          <cell r="M39">
            <v>0.90575688966786516</v>
          </cell>
          <cell r="N39">
            <v>0.87918874422829962</v>
          </cell>
          <cell r="O39">
            <v>0.82940476013486775</v>
          </cell>
          <cell r="P39">
            <v>0.81431061853596065</v>
          </cell>
          <cell r="Q39">
            <v>0.91571024186906802</v>
          </cell>
          <cell r="R39">
            <v>0.87853972748388609</v>
          </cell>
          <cell r="S39" t="str">
            <v>None</v>
          </cell>
          <cell r="T39" t="str">
            <v>M8300</v>
          </cell>
          <cell r="U39">
            <v>39079.353055555555</v>
          </cell>
        </row>
        <row r="40">
          <cell r="A40">
            <v>991</v>
          </cell>
          <cell r="B40" t="str">
            <v>R991</v>
          </cell>
          <cell r="C40" t="str">
            <v>Periods:OffPeak_ADJ</v>
          </cell>
          <cell r="D40" t="str">
            <v>Intervals</v>
          </cell>
          <cell r="E40" t="str">
            <v>Number of Hours in Period</v>
          </cell>
          <cell r="F40">
            <v>3896</v>
          </cell>
          <cell r="G40">
            <v>328</v>
          </cell>
          <cell r="H40">
            <v>352</v>
          </cell>
          <cell r="I40">
            <v>328</v>
          </cell>
          <cell r="J40">
            <v>344</v>
          </cell>
          <cell r="K40">
            <v>304</v>
          </cell>
          <cell r="L40">
            <v>312</v>
          </cell>
          <cell r="M40">
            <v>320</v>
          </cell>
          <cell r="N40">
            <v>328</v>
          </cell>
          <cell r="O40">
            <v>304</v>
          </cell>
          <cell r="P40">
            <v>344</v>
          </cell>
          <cell r="Q40">
            <v>312</v>
          </cell>
          <cell r="R40">
            <v>320</v>
          </cell>
          <cell r="S40" t="str">
            <v>Hours</v>
          </cell>
          <cell r="T40" t="str">
            <v>M8300</v>
          </cell>
          <cell r="U40">
            <v>39079.353055555555</v>
          </cell>
        </row>
        <row r="41">
          <cell r="A41">
            <v>991</v>
          </cell>
          <cell r="B41" t="str">
            <v>R991</v>
          </cell>
          <cell r="C41" t="str">
            <v>Periods:OffPeak_ADJ</v>
          </cell>
          <cell r="D41" t="str">
            <v>Totalx</v>
          </cell>
          <cell r="E41" t="str">
            <v>Total Energy Use in Period</v>
          </cell>
          <cell r="F41">
            <v>66290151.654111698</v>
          </cell>
          <cell r="G41">
            <v>5381648.3177797906</v>
          </cell>
          <cell r="H41">
            <v>5698001.372799336</v>
          </cell>
          <cell r="I41">
            <v>5396260.8706844347</v>
          </cell>
          <cell r="J41">
            <v>5662796.3158077355</v>
          </cell>
          <cell r="K41">
            <v>4965346.8205067711</v>
          </cell>
          <cell r="L41">
            <v>5045069.7223403007</v>
          </cell>
          <cell r="M41">
            <v>5214118.2270674957</v>
          </cell>
          <cell r="N41">
            <v>5491716.6020644307</v>
          </cell>
          <cell r="O41">
            <v>5322931.8369930834</v>
          </cell>
          <cell r="P41">
            <v>6533277.5680695651</v>
          </cell>
          <cell r="Q41">
            <v>5860080.8508849964</v>
          </cell>
          <cell r="R41">
            <v>5718903.1491137603</v>
          </cell>
          <cell r="S41" t="str">
            <v>kWh</v>
          </cell>
          <cell r="T41" t="str">
            <v>M8300</v>
          </cell>
          <cell r="U41">
            <v>39079.353055555555</v>
          </cell>
        </row>
        <row r="42">
          <cell r="A42">
            <v>991</v>
          </cell>
          <cell r="B42" t="str">
            <v>R991</v>
          </cell>
          <cell r="C42" t="str">
            <v>Periods:OffPeak_ADJ</v>
          </cell>
          <cell r="D42" t="str">
            <v>Peaky</v>
          </cell>
          <cell r="E42" t="str">
            <v>Total Demand at Class Peak Hour in Period</v>
          </cell>
          <cell r="F42">
            <v>24236.278862679465</v>
          </cell>
          <cell r="G42">
            <v>18176.178785607062</v>
          </cell>
          <cell r="H42">
            <v>17489.764880840063</v>
          </cell>
          <cell r="I42">
            <v>18222.680723358724</v>
          </cell>
          <cell r="J42">
            <v>17835.358038063172</v>
          </cell>
          <cell r="K42">
            <v>18078.239405404984</v>
          </cell>
          <cell r="L42">
            <v>17862.998005719164</v>
          </cell>
          <cell r="M42">
            <v>18107.82081551075</v>
          </cell>
          <cell r="N42">
            <v>18935.07891603035</v>
          </cell>
          <cell r="O42">
            <v>20740.005111072387</v>
          </cell>
          <cell r="P42">
            <v>24236.278862679465</v>
          </cell>
          <cell r="Q42">
            <v>21672.440463183608</v>
          </cell>
          <cell r="R42">
            <v>21208.049264180016</v>
          </cell>
          <cell r="S42" t="str">
            <v>kW</v>
          </cell>
          <cell r="T42" t="str">
            <v>M8300</v>
          </cell>
          <cell r="U42">
            <v>39079.353055555555</v>
          </cell>
        </row>
        <row r="43">
          <cell r="A43">
            <v>991</v>
          </cell>
          <cell r="B43" t="str">
            <v>R991</v>
          </cell>
          <cell r="C43" t="str">
            <v>Periods:OffPeak_ADJ</v>
          </cell>
          <cell r="D43" t="str">
            <v>TotalxperSite</v>
          </cell>
          <cell r="E43" t="str">
            <v>Energy Use per Account in Period</v>
          </cell>
          <cell r="F43">
            <v>66290151.654111698</v>
          </cell>
          <cell r="G43">
            <v>5381648.3177797906</v>
          </cell>
          <cell r="H43">
            <v>5698001.372799336</v>
          </cell>
          <cell r="I43">
            <v>5396260.8706844347</v>
          </cell>
          <cell r="J43">
            <v>5662796.3158077355</v>
          </cell>
          <cell r="K43">
            <v>4965346.8205067711</v>
          </cell>
          <cell r="L43">
            <v>5045069.7223403007</v>
          </cell>
          <cell r="M43">
            <v>5214118.2270674957</v>
          </cell>
          <cell r="N43">
            <v>5491716.6020644307</v>
          </cell>
          <cell r="O43">
            <v>5322931.8369930834</v>
          </cell>
          <cell r="P43">
            <v>6533277.5680695651</v>
          </cell>
          <cell r="Q43">
            <v>5860080.8508849964</v>
          </cell>
          <cell r="R43">
            <v>5718903.1491137603</v>
          </cell>
          <cell r="S43" t="str">
            <v>kWh</v>
          </cell>
          <cell r="T43" t="str">
            <v>M8300</v>
          </cell>
          <cell r="U43">
            <v>39079.353055555555</v>
          </cell>
        </row>
        <row r="44">
          <cell r="A44">
            <v>991</v>
          </cell>
          <cell r="B44" t="str">
            <v>R991</v>
          </cell>
          <cell r="C44" t="str">
            <v>Periods:OffPeak_ADJ</v>
          </cell>
          <cell r="D44" t="str">
            <v>PeakyperSite</v>
          </cell>
          <cell r="E44" t="str">
            <v>Demand per Account at Class Peak Hour in Period</v>
          </cell>
          <cell r="F44">
            <v>24236.278862679465</v>
          </cell>
          <cell r="G44">
            <v>18176.178785607062</v>
          </cell>
          <cell r="H44">
            <v>17489.764880840063</v>
          </cell>
          <cell r="I44">
            <v>18222.680723358724</v>
          </cell>
          <cell r="J44">
            <v>17835.358038063172</v>
          </cell>
          <cell r="K44">
            <v>18078.239405404984</v>
          </cell>
          <cell r="L44">
            <v>17862.998005719164</v>
          </cell>
          <cell r="M44">
            <v>18107.82081551075</v>
          </cell>
          <cell r="N44">
            <v>18935.07891603035</v>
          </cell>
          <cell r="O44">
            <v>20740.005111072387</v>
          </cell>
          <cell r="P44">
            <v>24236.278862679465</v>
          </cell>
          <cell r="Q44">
            <v>21672.440463183608</v>
          </cell>
          <cell r="R44">
            <v>21208.049264180016</v>
          </cell>
          <cell r="S44" t="str">
            <v>kW</v>
          </cell>
          <cell r="T44" t="str">
            <v>M8300</v>
          </cell>
          <cell r="U44">
            <v>39079.353055555555</v>
          </cell>
        </row>
        <row r="45">
          <cell r="A45">
            <v>991</v>
          </cell>
          <cell r="B45" t="str">
            <v>R991</v>
          </cell>
          <cell r="C45" t="str">
            <v>Periods:OffPeak_ADJ</v>
          </cell>
          <cell r="D45" t="str">
            <v>Load_Factor</v>
          </cell>
          <cell r="E45" t="str">
            <v>Load Factor in Period</v>
          </cell>
          <cell r="F45">
            <v>0.70204366295888054</v>
          </cell>
          <cell r="G45">
            <v>0.90269052571530273</v>
          </cell>
          <cell r="H45">
            <v>0.92554153873911882</v>
          </cell>
          <cell r="I45">
            <v>0.90283175672164795</v>
          </cell>
          <cell r="J45">
            <v>0.9229765481569866</v>
          </cell>
          <cell r="K45">
            <v>0.9034827636009799</v>
          </cell>
          <cell r="L45">
            <v>0.90522852091984052</v>
          </cell>
          <cell r="M45">
            <v>0.89983878378279236</v>
          </cell>
          <cell r="N45">
            <v>0.88423388649062162</v>
          </cell>
          <cell r="O45">
            <v>0.84424493180511972</v>
          </cell>
          <cell r="P45">
            <v>0.78362219139736822</v>
          </cell>
          <cell r="Q45">
            <v>0.86664491945011601</v>
          </cell>
          <cell r="R45">
            <v>0.84267874514820373</v>
          </cell>
          <cell r="S45" t="str">
            <v>None</v>
          </cell>
          <cell r="T45" t="str">
            <v>M8300</v>
          </cell>
          <cell r="U45">
            <v>39079.353055555555</v>
          </cell>
        </row>
        <row r="46">
          <cell r="A46">
            <v>991</v>
          </cell>
          <cell r="B46" t="str">
            <v>R991</v>
          </cell>
          <cell r="C46" t="str">
            <v>Weekday_ADJ</v>
          </cell>
          <cell r="D46" t="str">
            <v>Date</v>
          </cell>
          <cell r="E46" t="str">
            <v>Day of Peak Demand on Weekdays</v>
          </cell>
          <cell r="F46">
            <v>38919</v>
          </cell>
          <cell r="G46">
            <v>38639</v>
          </cell>
          <cell r="H46">
            <v>38685</v>
          </cell>
          <cell r="I46">
            <v>38706</v>
          </cell>
          <cell r="J46">
            <v>38722</v>
          </cell>
          <cell r="K46">
            <v>38771</v>
          </cell>
          <cell r="L46">
            <v>38803</v>
          </cell>
          <cell r="M46">
            <v>38831</v>
          </cell>
          <cell r="N46">
            <v>38855</v>
          </cell>
          <cell r="O46">
            <v>38894</v>
          </cell>
          <cell r="P46">
            <v>38919</v>
          </cell>
          <cell r="Q46">
            <v>38957</v>
          </cell>
          <cell r="R46">
            <v>38961</v>
          </cell>
          <cell r="S46" t="str">
            <v>Date</v>
          </cell>
          <cell r="T46" t="str">
            <v>M8500</v>
          </cell>
          <cell r="U46">
            <v>39079.353125000001</v>
          </cell>
        </row>
        <row r="47">
          <cell r="A47">
            <v>991</v>
          </cell>
          <cell r="B47" t="str">
            <v>R991</v>
          </cell>
          <cell r="C47" t="str">
            <v>Weekday_ADJ</v>
          </cell>
          <cell r="D47" t="str">
            <v>Interval</v>
          </cell>
          <cell r="E47" t="str">
            <v>Hour of Peak Demand on Weekday or Weekend</v>
          </cell>
          <cell r="F47">
            <v>18</v>
          </cell>
          <cell r="G47">
            <v>15</v>
          </cell>
          <cell r="H47">
            <v>8</v>
          </cell>
          <cell r="I47">
            <v>8</v>
          </cell>
          <cell r="J47">
            <v>8</v>
          </cell>
          <cell r="K47">
            <v>8</v>
          </cell>
          <cell r="L47">
            <v>15</v>
          </cell>
          <cell r="M47">
            <v>13</v>
          </cell>
          <cell r="N47">
            <v>15</v>
          </cell>
          <cell r="O47">
            <v>13</v>
          </cell>
          <cell r="P47">
            <v>18</v>
          </cell>
          <cell r="Q47">
            <v>17</v>
          </cell>
          <cell r="R47">
            <v>18</v>
          </cell>
          <cell r="S47" t="str">
            <v>Hour</v>
          </cell>
          <cell r="T47" t="str">
            <v>M8500</v>
          </cell>
          <cell r="U47">
            <v>39079.353125000001</v>
          </cell>
        </row>
        <row r="48">
          <cell r="A48">
            <v>991</v>
          </cell>
          <cell r="B48" t="str">
            <v>R991</v>
          </cell>
          <cell r="C48" t="str">
            <v>Weekday_ADJ</v>
          </cell>
          <cell r="D48" t="str">
            <v>Totalx</v>
          </cell>
          <cell r="E48" t="str">
            <v>Total Energy Use on Weekday or Weekend</v>
          </cell>
          <cell r="F48">
            <v>106478901.72826916</v>
          </cell>
          <cell r="G48">
            <v>8578174.3617786281</v>
          </cell>
          <cell r="H48">
            <v>8007422.1454710253</v>
          </cell>
          <cell r="I48">
            <v>8576441.6726468652</v>
          </cell>
          <cell r="J48">
            <v>8583146.9885001592</v>
          </cell>
          <cell r="K48">
            <v>7683477.6789534651</v>
          </cell>
          <cell r="L48">
            <v>9241679.058541717</v>
          </cell>
          <cell r="M48">
            <v>8155509.5712680127</v>
          </cell>
          <cell r="N48">
            <v>9219122.7111523282</v>
          </cell>
          <cell r="O48">
            <v>9647244.2027414627</v>
          </cell>
          <cell r="P48">
            <v>9333124.8592539541</v>
          </cell>
          <cell r="Q48">
            <v>10576323.495895073</v>
          </cell>
          <cell r="R48">
            <v>8877234.9820664227</v>
          </cell>
          <cell r="S48" t="str">
            <v>kWh</v>
          </cell>
          <cell r="T48" t="str">
            <v>M8500</v>
          </cell>
          <cell r="U48">
            <v>39079.353125000001</v>
          </cell>
        </row>
        <row r="49">
          <cell r="A49">
            <v>991</v>
          </cell>
          <cell r="B49" t="str">
            <v>R991</v>
          </cell>
          <cell r="C49" t="str">
            <v>Weekday_ADJ</v>
          </cell>
          <cell r="D49" t="str">
            <v>Peaky</v>
          </cell>
          <cell r="E49" t="str">
            <v>Peak Demand on Weekday or Weekend</v>
          </cell>
          <cell r="F49">
            <v>24462.824791317526</v>
          </cell>
          <cell r="G49">
            <v>18578.430319027029</v>
          </cell>
          <cell r="H49">
            <v>18090.655866902605</v>
          </cell>
          <cell r="I49">
            <v>18850.425054878178</v>
          </cell>
          <cell r="J49">
            <v>18494.560352613735</v>
          </cell>
          <cell r="K49">
            <v>18493.847134821845</v>
          </cell>
          <cell r="L49">
            <v>18256.964624630153</v>
          </cell>
          <cell r="M49">
            <v>18911.339312270986</v>
          </cell>
          <cell r="N49">
            <v>20079.933025764567</v>
          </cell>
          <cell r="O49">
            <v>22313.736658129827</v>
          </cell>
          <cell r="P49">
            <v>24462.824791317526</v>
          </cell>
          <cell r="Q49">
            <v>21427.99200081755</v>
          </cell>
          <cell r="R49">
            <v>21163.346760408695</v>
          </cell>
          <cell r="S49" t="str">
            <v>kW</v>
          </cell>
          <cell r="T49" t="str">
            <v>M8500</v>
          </cell>
          <cell r="U49">
            <v>39079.353125000001</v>
          </cell>
        </row>
        <row r="50">
          <cell r="A50">
            <v>991</v>
          </cell>
          <cell r="B50" t="str">
            <v>R991</v>
          </cell>
          <cell r="C50" t="str">
            <v>Weekday_ADJ</v>
          </cell>
          <cell r="D50" t="str">
            <v>ErrBndforPeaky</v>
          </cell>
          <cell r="E50" t="str">
            <v>Error Bound for Peak Demand</v>
          </cell>
          <cell r="F50">
            <v>0</v>
          </cell>
          <cell r="G50">
            <v>0</v>
          </cell>
          <cell r="H50">
            <v>0</v>
          </cell>
          <cell r="I50">
            <v>0</v>
          </cell>
          <cell r="J50">
            <v>0</v>
          </cell>
          <cell r="K50">
            <v>0</v>
          </cell>
          <cell r="L50">
            <v>0</v>
          </cell>
          <cell r="M50">
            <v>0</v>
          </cell>
          <cell r="N50">
            <v>0</v>
          </cell>
          <cell r="O50">
            <v>0</v>
          </cell>
          <cell r="P50">
            <v>0</v>
          </cell>
          <cell r="Q50">
            <v>0</v>
          </cell>
          <cell r="R50">
            <v>0</v>
          </cell>
          <cell r="S50" t="str">
            <v>kW</v>
          </cell>
          <cell r="T50" t="str">
            <v>M8500</v>
          </cell>
          <cell r="U50">
            <v>39079.353125000001</v>
          </cell>
        </row>
        <row r="51">
          <cell r="A51">
            <v>991</v>
          </cell>
          <cell r="B51" t="str">
            <v>R991</v>
          </cell>
          <cell r="C51" t="str">
            <v>Weekday_ADJ</v>
          </cell>
          <cell r="D51" t="str">
            <v>TotalxperSite</v>
          </cell>
          <cell r="E51" t="str">
            <v>Energy Use per Account on Weekday or Weekend</v>
          </cell>
          <cell r="F51">
            <v>106478901.72826916</v>
          </cell>
          <cell r="G51">
            <v>8578174.3617786281</v>
          </cell>
          <cell r="H51">
            <v>8007422.1454710253</v>
          </cell>
          <cell r="I51">
            <v>8576441.6726468652</v>
          </cell>
          <cell r="J51">
            <v>8583146.9885001592</v>
          </cell>
          <cell r="K51">
            <v>7683477.6789534651</v>
          </cell>
          <cell r="L51">
            <v>9241679.058541717</v>
          </cell>
          <cell r="M51">
            <v>8155509.5712680127</v>
          </cell>
          <cell r="N51">
            <v>9219122.7111523282</v>
          </cell>
          <cell r="O51">
            <v>9647244.2027414627</v>
          </cell>
          <cell r="P51">
            <v>9333124.8592539541</v>
          </cell>
          <cell r="Q51">
            <v>10576323.495895073</v>
          </cell>
          <cell r="R51">
            <v>8877234.9820664227</v>
          </cell>
          <cell r="S51" t="str">
            <v>kWh</v>
          </cell>
          <cell r="T51" t="str">
            <v>M8500</v>
          </cell>
          <cell r="U51">
            <v>39079.353125000001</v>
          </cell>
        </row>
        <row r="52">
          <cell r="A52">
            <v>991</v>
          </cell>
          <cell r="B52" t="str">
            <v>R991</v>
          </cell>
          <cell r="C52" t="str">
            <v>Weekday_ADJ</v>
          </cell>
          <cell r="D52" t="str">
            <v>PeakyperSite</v>
          </cell>
          <cell r="E52" t="str">
            <v>Peak Demand per Account on Weekday or Weekend</v>
          </cell>
          <cell r="F52">
            <v>24462.824791317526</v>
          </cell>
          <cell r="G52">
            <v>18578.430319027029</v>
          </cell>
          <cell r="H52">
            <v>18090.655866902605</v>
          </cell>
          <cell r="I52">
            <v>18850.425054878178</v>
          </cell>
          <cell r="J52">
            <v>18494.560352613735</v>
          </cell>
          <cell r="K52">
            <v>18493.847134821845</v>
          </cell>
          <cell r="L52">
            <v>18256.964624630153</v>
          </cell>
          <cell r="M52">
            <v>18911.339312270986</v>
          </cell>
          <cell r="N52">
            <v>20079.933025764567</v>
          </cell>
          <cell r="O52">
            <v>22313.736658129827</v>
          </cell>
          <cell r="P52">
            <v>24462.824791317526</v>
          </cell>
          <cell r="Q52">
            <v>21427.99200081755</v>
          </cell>
          <cell r="R52">
            <v>21163.346760408695</v>
          </cell>
          <cell r="S52" t="str">
            <v>kW</v>
          </cell>
          <cell r="T52" t="str">
            <v>M8500</v>
          </cell>
          <cell r="U52">
            <v>39079.353125000001</v>
          </cell>
        </row>
        <row r="53">
          <cell r="A53">
            <v>991</v>
          </cell>
          <cell r="B53" t="str">
            <v>R991</v>
          </cell>
          <cell r="C53" t="str">
            <v>Weekday_ADJ</v>
          </cell>
          <cell r="D53" t="str">
            <v>ErrBndperSite</v>
          </cell>
          <cell r="E53" t="str">
            <v>Error Bound for Demand per Account</v>
          </cell>
          <cell r="F53">
            <v>0</v>
          </cell>
          <cell r="G53">
            <v>0</v>
          </cell>
          <cell r="H53">
            <v>0</v>
          </cell>
          <cell r="I53">
            <v>0</v>
          </cell>
          <cell r="J53">
            <v>0</v>
          </cell>
          <cell r="K53">
            <v>0</v>
          </cell>
          <cell r="L53">
            <v>0</v>
          </cell>
          <cell r="M53">
            <v>0</v>
          </cell>
          <cell r="N53">
            <v>0</v>
          </cell>
          <cell r="O53">
            <v>0</v>
          </cell>
          <cell r="P53">
            <v>0</v>
          </cell>
          <cell r="Q53">
            <v>0</v>
          </cell>
          <cell r="R53">
            <v>0</v>
          </cell>
          <cell r="S53" t="str">
            <v>kW</v>
          </cell>
          <cell r="T53" t="str">
            <v>M8500</v>
          </cell>
          <cell r="U53">
            <v>39079.353125000001</v>
          </cell>
        </row>
        <row r="54">
          <cell r="A54">
            <v>991</v>
          </cell>
          <cell r="B54" t="str">
            <v>R991</v>
          </cell>
          <cell r="C54" t="str">
            <v>Weekday_ADJ</v>
          </cell>
          <cell r="D54" t="str">
            <v>RelPrec</v>
          </cell>
          <cell r="E54" t="str">
            <v>Relative Precision of Demand per Account</v>
          </cell>
          <cell r="F54">
            <v>0</v>
          </cell>
          <cell r="G54">
            <v>0</v>
          </cell>
          <cell r="H54">
            <v>0</v>
          </cell>
          <cell r="I54">
            <v>0</v>
          </cell>
          <cell r="J54">
            <v>0</v>
          </cell>
          <cell r="K54">
            <v>0</v>
          </cell>
          <cell r="L54">
            <v>0</v>
          </cell>
          <cell r="M54">
            <v>0</v>
          </cell>
          <cell r="N54">
            <v>0</v>
          </cell>
          <cell r="O54">
            <v>0</v>
          </cell>
          <cell r="P54">
            <v>0</v>
          </cell>
          <cell r="Q54">
            <v>0</v>
          </cell>
          <cell r="R54">
            <v>0</v>
          </cell>
          <cell r="S54" t="str">
            <v>None</v>
          </cell>
          <cell r="T54" t="str">
            <v>M8500</v>
          </cell>
          <cell r="U54">
            <v>39079.353125000001</v>
          </cell>
        </row>
        <row r="55">
          <cell r="A55">
            <v>991</v>
          </cell>
          <cell r="B55" t="str">
            <v>R991</v>
          </cell>
          <cell r="C55" t="str">
            <v>Weekday_ADJ</v>
          </cell>
          <cell r="D55" t="str">
            <v>Days</v>
          </cell>
          <cell r="E55" t="str">
            <v>Number of Days</v>
          </cell>
          <cell r="F55">
            <v>252</v>
          </cell>
          <cell r="G55">
            <v>21</v>
          </cell>
          <cell r="H55">
            <v>20</v>
          </cell>
          <cell r="I55">
            <v>21</v>
          </cell>
          <cell r="J55">
            <v>21</v>
          </cell>
          <cell r="K55">
            <v>19</v>
          </cell>
          <cell r="L55">
            <v>23</v>
          </cell>
          <cell r="M55">
            <v>20</v>
          </cell>
          <cell r="N55">
            <v>22</v>
          </cell>
          <cell r="O55">
            <v>22</v>
          </cell>
          <cell r="P55">
            <v>20</v>
          </cell>
          <cell r="Q55">
            <v>23</v>
          </cell>
          <cell r="R55">
            <v>20</v>
          </cell>
          <cell r="S55" t="str">
            <v>Days</v>
          </cell>
          <cell r="T55" t="str">
            <v>M8500</v>
          </cell>
          <cell r="U55">
            <v>39079.353125000001</v>
          </cell>
        </row>
        <row r="56">
          <cell r="A56">
            <v>991</v>
          </cell>
          <cell r="B56" t="str">
            <v>R991</v>
          </cell>
          <cell r="C56" t="str">
            <v>Weekday_ADJ</v>
          </cell>
          <cell r="D56" t="str">
            <v>Load_Factor</v>
          </cell>
          <cell r="E56" t="str">
            <v>Load Factor on Weekday or Weekend</v>
          </cell>
          <cell r="F56">
            <v>0.71968951515038049</v>
          </cell>
          <cell r="G56">
            <v>0.91612622452393544</v>
          </cell>
          <cell r="H56">
            <v>0.92214066711930309</v>
          </cell>
          <cell r="I56">
            <v>0.90272496778984612</v>
          </cell>
          <cell r="J56">
            <v>0.92081418665378889</v>
          </cell>
          <cell r="K56">
            <v>0.91109933099667362</v>
          </cell>
          <cell r="L56">
            <v>0.91702933930849262</v>
          </cell>
          <cell r="M56">
            <v>0.89843689331495347</v>
          </cell>
          <cell r="N56">
            <v>0.86954770505505286</v>
          </cell>
          <cell r="O56">
            <v>0.81883622265787126</v>
          </cell>
          <cell r="P56">
            <v>0.79483911973840848</v>
          </cell>
          <cell r="Q56">
            <v>0.89415780687300184</v>
          </cell>
          <cell r="R56">
            <v>0.87388066525327601</v>
          </cell>
          <cell r="S56" t="str">
            <v>None</v>
          </cell>
          <cell r="T56" t="str">
            <v>M8500</v>
          </cell>
          <cell r="U56">
            <v>39079.353125000001</v>
          </cell>
        </row>
        <row r="57">
          <cell r="A57">
            <v>991</v>
          </cell>
          <cell r="B57" t="str">
            <v>R991</v>
          </cell>
          <cell r="C57" t="str">
            <v>Weekday_ADJ</v>
          </cell>
          <cell r="D57" t="str">
            <v>Error_Ratio</v>
          </cell>
          <cell r="E57" t="str">
            <v>Error Ratio</v>
          </cell>
          <cell r="F57">
            <v>2.4564002597965902E-16</v>
          </cell>
          <cell r="G57">
            <v>1.6889866967753024E-16</v>
          </cell>
          <cell r="H57">
            <v>2.2714406826872931E-16</v>
          </cell>
          <cell r="I57">
            <v>1.1659686060349963E-16</v>
          </cell>
          <cell r="J57">
            <v>2.5836130224494336E-16</v>
          </cell>
          <cell r="K57">
            <v>2.1079478318564526E-16</v>
          </cell>
          <cell r="L57">
            <v>2.4138375483570123E-16</v>
          </cell>
          <cell r="M57">
            <v>1.4514257542538933E-16</v>
          </cell>
          <cell r="N57">
            <v>3.0634183112727132E-16</v>
          </cell>
          <cell r="O57">
            <v>1.9716186829516641E-16</v>
          </cell>
          <cell r="P57">
            <v>2.4564002597965902E-16</v>
          </cell>
          <cell r="Q57">
            <v>1.3680898893573561E-16</v>
          </cell>
          <cell r="R57">
            <v>1.2344928728506192E-16</v>
          </cell>
          <cell r="S57" t="str">
            <v>None</v>
          </cell>
          <cell r="T57" t="str">
            <v>M8500</v>
          </cell>
          <cell r="U57">
            <v>39079.353125000001</v>
          </cell>
        </row>
        <row r="58">
          <cell r="A58">
            <v>991</v>
          </cell>
          <cell r="B58" t="str">
            <v>R991</v>
          </cell>
          <cell r="C58" t="str">
            <v>Weekend_ADJ</v>
          </cell>
          <cell r="D58" t="str">
            <v>Date</v>
          </cell>
          <cell r="E58" t="str">
            <v>Day of Peak Demand on Weekdays</v>
          </cell>
          <cell r="F58">
            <v>38920</v>
          </cell>
          <cell r="G58">
            <v>38647</v>
          </cell>
          <cell r="H58">
            <v>38668</v>
          </cell>
          <cell r="I58">
            <v>38712</v>
          </cell>
          <cell r="J58">
            <v>38731</v>
          </cell>
          <cell r="K58">
            <v>38773</v>
          </cell>
          <cell r="L58">
            <v>38794</v>
          </cell>
          <cell r="M58">
            <v>38830</v>
          </cell>
          <cell r="N58">
            <v>38866</v>
          </cell>
          <cell r="O58">
            <v>38893</v>
          </cell>
          <cell r="P58">
            <v>38920</v>
          </cell>
          <cell r="Q58">
            <v>38956</v>
          </cell>
          <cell r="R58">
            <v>38962</v>
          </cell>
          <cell r="S58" t="str">
            <v>Date</v>
          </cell>
          <cell r="T58" t="str">
            <v>M8500</v>
          </cell>
          <cell r="U58">
            <v>39079.353125000001</v>
          </cell>
        </row>
        <row r="59">
          <cell r="A59">
            <v>991</v>
          </cell>
          <cell r="B59" t="str">
            <v>R991</v>
          </cell>
          <cell r="C59" t="str">
            <v>Weekend_ADJ</v>
          </cell>
          <cell r="D59" t="str">
            <v>Interval</v>
          </cell>
          <cell r="E59" t="str">
            <v>Hour of Peak Demand on Weekday or Weekend</v>
          </cell>
          <cell r="F59">
            <v>22</v>
          </cell>
          <cell r="G59">
            <v>7</v>
          </cell>
          <cell r="H59">
            <v>7</v>
          </cell>
          <cell r="I59">
            <v>8</v>
          </cell>
          <cell r="J59">
            <v>8</v>
          </cell>
          <cell r="K59">
            <v>7</v>
          </cell>
          <cell r="L59">
            <v>6</v>
          </cell>
          <cell r="M59">
            <v>22</v>
          </cell>
          <cell r="N59">
            <v>22</v>
          </cell>
          <cell r="O59">
            <v>18</v>
          </cell>
          <cell r="P59">
            <v>22</v>
          </cell>
          <cell r="Q59">
            <v>22</v>
          </cell>
          <cell r="R59">
            <v>15</v>
          </cell>
          <cell r="S59" t="str">
            <v>Hour</v>
          </cell>
          <cell r="T59" t="str">
            <v>M8500</v>
          </cell>
          <cell r="U59">
            <v>39079.353125000001</v>
          </cell>
        </row>
        <row r="60">
          <cell r="A60">
            <v>991</v>
          </cell>
          <cell r="B60" t="str">
            <v>R991</v>
          </cell>
          <cell r="C60" t="str">
            <v>Weekend_ADJ</v>
          </cell>
          <cell r="D60" t="str">
            <v>Totalx</v>
          </cell>
          <cell r="E60" t="str">
            <v>Total Energy Use on Weekday or Weekend</v>
          </cell>
          <cell r="F60">
            <v>46636380.011761598</v>
          </cell>
          <cell r="G60">
            <v>3967570.6425204752</v>
          </cell>
          <cell r="H60">
            <v>3884663.8630539314</v>
          </cell>
          <cell r="I60">
            <v>3975468.5964184846</v>
          </cell>
          <cell r="J60">
            <v>3964063.1621168596</v>
          </cell>
          <cell r="K60">
            <v>3550785.4069663752</v>
          </cell>
          <cell r="L60">
            <v>3105245.4945876095</v>
          </cell>
          <cell r="M60">
            <v>3910239.0057739578</v>
          </cell>
          <cell r="N60">
            <v>3616679.1489739954</v>
          </cell>
          <cell r="O60">
            <v>3374649.3049215125</v>
          </cell>
          <cell r="P60">
            <v>5175235.9358927617</v>
          </cell>
          <cell r="Q60">
            <v>3760388.6657355423</v>
          </cell>
          <cell r="R60">
            <v>4351390.7848001067</v>
          </cell>
          <cell r="S60" t="str">
            <v>kWh</v>
          </cell>
          <cell r="T60" t="str">
            <v>M8500</v>
          </cell>
          <cell r="U60">
            <v>39079.353125000001</v>
          </cell>
        </row>
        <row r="61">
          <cell r="A61">
            <v>991</v>
          </cell>
          <cell r="B61" t="str">
            <v>R991</v>
          </cell>
          <cell r="C61" t="str">
            <v>Weekend_ADJ</v>
          </cell>
          <cell r="D61" t="str">
            <v>Peaky</v>
          </cell>
          <cell r="E61" t="str">
            <v>Peak Demand on Weekday or Weekend</v>
          </cell>
          <cell r="F61">
            <v>24484.155817025512</v>
          </cell>
          <cell r="G61">
            <v>17931.189258491759</v>
          </cell>
          <cell r="H61">
            <v>17441.625491441861</v>
          </cell>
          <cell r="I61">
            <v>18222.680723358724</v>
          </cell>
          <cell r="J61">
            <v>18311.718325660859</v>
          </cell>
          <cell r="K61">
            <v>17759.422892702543</v>
          </cell>
          <cell r="L61">
            <v>17306.89350032495</v>
          </cell>
          <cell r="M61">
            <v>17943.53561218625</v>
          </cell>
          <cell r="N61">
            <v>18388.645593658253</v>
          </cell>
          <cell r="O61">
            <v>20569.106781631748</v>
          </cell>
          <cell r="P61">
            <v>24484.155817025512</v>
          </cell>
          <cell r="Q61">
            <v>21672.440463183608</v>
          </cell>
          <cell r="R61">
            <v>21369.900480369884</v>
          </cell>
          <cell r="S61" t="str">
            <v>kW</v>
          </cell>
          <cell r="T61" t="str">
            <v>M8500</v>
          </cell>
          <cell r="U61">
            <v>39079.353125000001</v>
          </cell>
        </row>
        <row r="62">
          <cell r="A62">
            <v>991</v>
          </cell>
          <cell r="B62" t="str">
            <v>R991</v>
          </cell>
          <cell r="C62" t="str">
            <v>Weekend_ADJ</v>
          </cell>
          <cell r="D62" t="str">
            <v>ErrBndforPeaky</v>
          </cell>
          <cell r="E62" t="str">
            <v>Error Bound for Peak Demand</v>
          </cell>
          <cell r="F62">
            <v>0</v>
          </cell>
          <cell r="G62">
            <v>0</v>
          </cell>
          <cell r="H62">
            <v>0</v>
          </cell>
          <cell r="I62">
            <v>0</v>
          </cell>
          <cell r="J62">
            <v>0</v>
          </cell>
          <cell r="K62">
            <v>0</v>
          </cell>
          <cell r="L62">
            <v>0</v>
          </cell>
          <cell r="M62">
            <v>0</v>
          </cell>
          <cell r="N62">
            <v>0</v>
          </cell>
          <cell r="O62">
            <v>0</v>
          </cell>
          <cell r="P62">
            <v>0</v>
          </cell>
          <cell r="Q62">
            <v>0</v>
          </cell>
          <cell r="R62">
            <v>0</v>
          </cell>
          <cell r="S62" t="str">
            <v>kW</v>
          </cell>
          <cell r="T62" t="str">
            <v>M8500</v>
          </cell>
          <cell r="U62">
            <v>39079.353125000001</v>
          </cell>
        </row>
        <row r="63">
          <cell r="A63">
            <v>991</v>
          </cell>
          <cell r="B63" t="str">
            <v>R991</v>
          </cell>
          <cell r="C63" t="str">
            <v>Weekend_ADJ</v>
          </cell>
          <cell r="D63" t="str">
            <v>TotalxperSite</v>
          </cell>
          <cell r="E63" t="str">
            <v>Energy Use per Account on Weekday or Weekend</v>
          </cell>
          <cell r="F63">
            <v>46636380.011761598</v>
          </cell>
          <cell r="G63">
            <v>3967570.6425204752</v>
          </cell>
          <cell r="H63">
            <v>3884663.8630539314</v>
          </cell>
          <cell r="I63">
            <v>3975468.5964184846</v>
          </cell>
          <cell r="J63">
            <v>3964063.1621168596</v>
          </cell>
          <cell r="K63">
            <v>3550785.4069663752</v>
          </cell>
          <cell r="L63">
            <v>3105245.4945876095</v>
          </cell>
          <cell r="M63">
            <v>3910239.0057739578</v>
          </cell>
          <cell r="N63">
            <v>3616679.1489739954</v>
          </cell>
          <cell r="O63">
            <v>3374649.3049215125</v>
          </cell>
          <cell r="P63">
            <v>5175235.9358927617</v>
          </cell>
          <cell r="Q63">
            <v>3760388.6657355423</v>
          </cell>
          <cell r="R63">
            <v>4351390.7848001067</v>
          </cell>
          <cell r="S63" t="str">
            <v>kWh</v>
          </cell>
          <cell r="T63" t="str">
            <v>M8500</v>
          </cell>
          <cell r="U63">
            <v>39079.353125000001</v>
          </cell>
        </row>
        <row r="64">
          <cell r="A64">
            <v>991</v>
          </cell>
          <cell r="B64" t="str">
            <v>R991</v>
          </cell>
          <cell r="C64" t="str">
            <v>Weekend_ADJ</v>
          </cell>
          <cell r="D64" t="str">
            <v>PeakyperSite</v>
          </cell>
          <cell r="E64" t="str">
            <v>Peak Demand per Account on Weekday or Weekend</v>
          </cell>
          <cell r="F64">
            <v>24484.155817025512</v>
          </cell>
          <cell r="G64">
            <v>17931.189258491759</v>
          </cell>
          <cell r="H64">
            <v>17441.625491441861</v>
          </cell>
          <cell r="I64">
            <v>18222.680723358724</v>
          </cell>
          <cell r="J64">
            <v>18311.718325660859</v>
          </cell>
          <cell r="K64">
            <v>17759.422892702543</v>
          </cell>
          <cell r="L64">
            <v>17306.89350032495</v>
          </cell>
          <cell r="M64">
            <v>17943.53561218625</v>
          </cell>
          <cell r="N64">
            <v>18388.645593658253</v>
          </cell>
          <cell r="O64">
            <v>20569.106781631748</v>
          </cell>
          <cell r="P64">
            <v>24484.155817025512</v>
          </cell>
          <cell r="Q64">
            <v>21672.440463183608</v>
          </cell>
          <cell r="R64">
            <v>21369.900480369884</v>
          </cell>
          <cell r="S64" t="str">
            <v>kW</v>
          </cell>
          <cell r="T64" t="str">
            <v>M8500</v>
          </cell>
          <cell r="U64">
            <v>39079.353125000001</v>
          </cell>
        </row>
        <row r="65">
          <cell r="A65">
            <v>991</v>
          </cell>
          <cell r="B65" t="str">
            <v>R991</v>
          </cell>
          <cell r="C65" t="str">
            <v>Weekend_ADJ</v>
          </cell>
          <cell r="D65" t="str">
            <v>ErrBndperSite</v>
          </cell>
          <cell r="E65" t="str">
            <v>Error Bound for Demand per Account</v>
          </cell>
          <cell r="F65">
            <v>0</v>
          </cell>
          <cell r="G65">
            <v>0</v>
          </cell>
          <cell r="H65">
            <v>0</v>
          </cell>
          <cell r="I65">
            <v>0</v>
          </cell>
          <cell r="J65">
            <v>0</v>
          </cell>
          <cell r="K65">
            <v>0</v>
          </cell>
          <cell r="L65">
            <v>0</v>
          </cell>
          <cell r="M65">
            <v>0</v>
          </cell>
          <cell r="N65">
            <v>0</v>
          </cell>
          <cell r="O65">
            <v>0</v>
          </cell>
          <cell r="P65">
            <v>0</v>
          </cell>
          <cell r="Q65">
            <v>0</v>
          </cell>
          <cell r="R65">
            <v>0</v>
          </cell>
          <cell r="S65" t="str">
            <v>kW</v>
          </cell>
          <cell r="T65" t="str">
            <v>M8500</v>
          </cell>
          <cell r="U65">
            <v>39079.353125000001</v>
          </cell>
        </row>
        <row r="66">
          <cell r="A66">
            <v>991</v>
          </cell>
          <cell r="B66" t="str">
            <v>R991</v>
          </cell>
          <cell r="C66" t="str">
            <v>Weekend_ADJ</v>
          </cell>
          <cell r="D66" t="str">
            <v>RelPrec</v>
          </cell>
          <cell r="E66" t="str">
            <v>Relative Precision of Demand per Account</v>
          </cell>
          <cell r="F66">
            <v>0</v>
          </cell>
          <cell r="G66">
            <v>0</v>
          </cell>
          <cell r="H66">
            <v>0</v>
          </cell>
          <cell r="I66">
            <v>0</v>
          </cell>
          <cell r="J66">
            <v>0</v>
          </cell>
          <cell r="K66">
            <v>0</v>
          </cell>
          <cell r="L66">
            <v>0</v>
          </cell>
          <cell r="M66">
            <v>0</v>
          </cell>
          <cell r="N66">
            <v>0</v>
          </cell>
          <cell r="O66">
            <v>0</v>
          </cell>
          <cell r="P66">
            <v>0</v>
          </cell>
          <cell r="Q66">
            <v>0</v>
          </cell>
          <cell r="R66">
            <v>0</v>
          </cell>
          <cell r="S66" t="str">
            <v>None</v>
          </cell>
          <cell r="T66" t="str">
            <v>M8500</v>
          </cell>
          <cell r="U66">
            <v>39079.353125000001</v>
          </cell>
        </row>
        <row r="67">
          <cell r="A67">
            <v>991</v>
          </cell>
          <cell r="B67" t="str">
            <v>R991</v>
          </cell>
          <cell r="C67" t="str">
            <v>Weekend_ADJ</v>
          </cell>
          <cell r="D67" t="str">
            <v>Days</v>
          </cell>
          <cell r="E67" t="str">
            <v>Number of Days</v>
          </cell>
          <cell r="F67">
            <v>113</v>
          </cell>
          <cell r="G67">
            <v>10</v>
          </cell>
          <cell r="H67">
            <v>10</v>
          </cell>
          <cell r="I67">
            <v>10</v>
          </cell>
          <cell r="J67">
            <v>10</v>
          </cell>
          <cell r="K67">
            <v>9</v>
          </cell>
          <cell r="L67">
            <v>8</v>
          </cell>
          <cell r="M67">
            <v>10</v>
          </cell>
          <cell r="N67">
            <v>9</v>
          </cell>
          <cell r="O67">
            <v>8</v>
          </cell>
          <cell r="P67">
            <v>11</v>
          </cell>
          <cell r="Q67">
            <v>8</v>
          </cell>
          <cell r="R67">
            <v>10</v>
          </cell>
          <cell r="S67" t="str">
            <v>Days</v>
          </cell>
          <cell r="T67" t="str">
            <v>M8500</v>
          </cell>
          <cell r="U67">
            <v>39079.353125000001</v>
          </cell>
        </row>
        <row r="68">
          <cell r="A68">
            <v>991</v>
          </cell>
          <cell r="B68" t="str">
            <v>R991</v>
          </cell>
          <cell r="C68" t="str">
            <v>Weekend_ADJ</v>
          </cell>
          <cell r="D68" t="str">
            <v>Load_Factor</v>
          </cell>
          <cell r="E68" t="str">
            <v>Load Factor on Weekday or Weekend</v>
          </cell>
          <cell r="F68">
            <v>0.70234421977144978</v>
          </cell>
          <cell r="G68">
            <v>0.92194355352121393</v>
          </cell>
          <cell r="H68">
            <v>0.92801553601374298</v>
          </cell>
          <cell r="I68">
            <v>0.90900195951103357</v>
          </cell>
          <cell r="J68">
            <v>0.90198688885509037</v>
          </cell>
          <cell r="K68">
            <v>0.92563938748836516</v>
          </cell>
          <cell r="L68">
            <v>0.93449200558957257</v>
          </cell>
          <cell r="M68">
            <v>0.9079962208224498</v>
          </cell>
          <cell r="N68">
            <v>0.91055563954792818</v>
          </cell>
          <cell r="O68">
            <v>0.8544998404514359</v>
          </cell>
          <cell r="P68">
            <v>0.80064702129549403</v>
          </cell>
          <cell r="Q68">
            <v>0.90369876282785089</v>
          </cell>
          <cell r="R68">
            <v>0.84842673709790206</v>
          </cell>
          <cell r="S68" t="str">
            <v>None</v>
          </cell>
          <cell r="T68" t="str">
            <v>M8500</v>
          </cell>
          <cell r="U68">
            <v>39079.353125000001</v>
          </cell>
        </row>
        <row r="69">
          <cell r="A69">
            <v>991</v>
          </cell>
          <cell r="B69" t="str">
            <v>R991</v>
          </cell>
          <cell r="C69" t="str">
            <v>Weekend_ADJ</v>
          </cell>
          <cell r="D69" t="str">
            <v>Error_Ratio</v>
          </cell>
          <cell r="E69" t="str">
            <v>Error Ratio</v>
          </cell>
          <cell r="F69">
            <v>2.3777988262206278E-16</v>
          </cell>
          <cell r="G69">
            <v>2.1245752333245714E-16</v>
          </cell>
          <cell r="H69">
            <v>2.9248644535228274E-16</v>
          </cell>
          <cell r="I69">
            <v>1.9731227068767947E-16</v>
          </cell>
          <cell r="J69">
            <v>2.5720753800867939E-16</v>
          </cell>
          <cell r="K69">
            <v>2.7050346018665975E-16</v>
          </cell>
          <cell r="L69">
            <v>2.1795271120952108E-16</v>
          </cell>
          <cell r="M69">
            <v>2.2243758013366944E-16</v>
          </cell>
          <cell r="N69">
            <v>2.6737311025729495E-16</v>
          </cell>
          <cell r="O69">
            <v>1.4145579134524904E-16</v>
          </cell>
          <cell r="P69">
            <v>2.3777988262206278E-16</v>
          </cell>
          <cell r="Q69">
            <v>2.2726721383552293E-16</v>
          </cell>
          <cell r="R69">
            <v>1.9555809273867622E-16</v>
          </cell>
          <cell r="S69" t="str">
            <v>None</v>
          </cell>
          <cell r="T69" t="str">
            <v>M8500</v>
          </cell>
          <cell r="U69">
            <v>39079.353125000001</v>
          </cell>
        </row>
        <row r="70">
          <cell r="A70">
            <v>991</v>
          </cell>
          <cell r="B70" t="str">
            <v>R991</v>
          </cell>
          <cell r="C70" t="str">
            <v>NonCoinPeak_ADJ</v>
          </cell>
          <cell r="D70" t="str">
            <v>Totalx</v>
          </cell>
          <cell r="E70" t="str">
            <v>Total Energy Use</v>
          </cell>
          <cell r="F70">
            <v>153115281.74003071</v>
          </cell>
          <cell r="G70">
            <v>12545745.004299102</v>
          </cell>
          <cell r="H70">
            <v>11892086.008524956</v>
          </cell>
          <cell r="I70">
            <v>12551910.269065348</v>
          </cell>
          <cell r="J70">
            <v>12547210.15061702</v>
          </cell>
          <cell r="K70">
            <v>11234263.085919837</v>
          </cell>
          <cell r="L70">
            <v>12346924.553129328</v>
          </cell>
          <cell r="M70">
            <v>12065748.577041971</v>
          </cell>
          <cell r="N70">
            <v>12835801.86012632</v>
          </cell>
          <cell r="O70">
            <v>13021893.507662972</v>
          </cell>
          <cell r="P70">
            <v>14508360.795146713</v>
          </cell>
          <cell r="Q70">
            <v>14336712.161630616</v>
          </cell>
          <cell r="R70">
            <v>13228625.766866531</v>
          </cell>
          <cell r="S70" t="str">
            <v>kWh</v>
          </cell>
          <cell r="T70" t="str">
            <v>M8600</v>
          </cell>
          <cell r="U70">
            <v>39079.353136574071</v>
          </cell>
        </row>
        <row r="71">
          <cell r="A71">
            <v>991</v>
          </cell>
          <cell r="B71" t="str">
            <v>R991</v>
          </cell>
          <cell r="C71" t="str">
            <v>NonCoinPeak_ADJ</v>
          </cell>
          <cell r="D71" t="str">
            <v>Peaky</v>
          </cell>
          <cell r="E71" t="str">
            <v>Sum of Each Customer's Individual Peak Demand</v>
          </cell>
          <cell r="F71">
            <v>24604.983539447923</v>
          </cell>
          <cell r="G71">
            <v>18619.292003551422</v>
          </cell>
          <cell r="H71">
            <v>18091.675733591092</v>
          </cell>
          <cell r="I71">
            <v>18856.210024879252</v>
          </cell>
          <cell r="J71">
            <v>18461.460872140156</v>
          </cell>
          <cell r="K71">
            <v>18532.376116359497</v>
          </cell>
          <cell r="L71">
            <v>18193.504614598314</v>
          </cell>
          <cell r="M71">
            <v>18832.951465334419</v>
          </cell>
          <cell r="N71">
            <v>20067.534495888071</v>
          </cell>
          <cell r="O71">
            <v>22349.007096454236</v>
          </cell>
          <cell r="P71">
            <v>24604.983539447923</v>
          </cell>
          <cell r="Q71">
            <v>21571.641660095749</v>
          </cell>
          <cell r="R71">
            <v>21438.216441278288</v>
          </cell>
          <cell r="S71" t="str">
            <v>kW</v>
          </cell>
          <cell r="T71" t="str">
            <v>M8600</v>
          </cell>
          <cell r="U71">
            <v>39079.353136574071</v>
          </cell>
        </row>
        <row r="72">
          <cell r="A72">
            <v>991</v>
          </cell>
          <cell r="B72" t="str">
            <v>R991</v>
          </cell>
          <cell r="C72" t="str">
            <v>NonCoinPeak_ADJ</v>
          </cell>
          <cell r="D72" t="str">
            <v>ErrBndforPeaky</v>
          </cell>
          <cell r="E72" t="str">
            <v>Error Bound for Total Demand</v>
          </cell>
          <cell r="F72">
            <v>3.5801219053250772E-12</v>
          </cell>
          <cell r="G72">
            <v>4.5048070058721414E-12</v>
          </cell>
          <cell r="H72">
            <v>3.0921685432288131E-12</v>
          </cell>
          <cell r="I72">
            <v>2.8522356745737438E-12</v>
          </cell>
          <cell r="J72">
            <v>2.127045318751119E-12</v>
          </cell>
          <cell r="K72">
            <v>3.3887147853867635E-12</v>
          </cell>
          <cell r="L72">
            <v>2.6796996791363912E-12</v>
          </cell>
          <cell r="M72">
            <v>2.0704319452482376E-12</v>
          </cell>
          <cell r="N72">
            <v>3.1460860418029856E-12</v>
          </cell>
          <cell r="O72">
            <v>5.6909919745039446E-12</v>
          </cell>
          <cell r="P72">
            <v>3.5801219053250772E-12</v>
          </cell>
          <cell r="Q72">
            <v>4.9684974936100284E-12</v>
          </cell>
          <cell r="R72">
            <v>6.2005123360298782E-14</v>
          </cell>
          <cell r="S72" t="str">
            <v>kW</v>
          </cell>
          <cell r="T72" t="str">
            <v>M8600</v>
          </cell>
          <cell r="U72">
            <v>39079.353136574071</v>
          </cell>
        </row>
        <row r="73">
          <cell r="A73">
            <v>991</v>
          </cell>
          <cell r="B73" t="str">
            <v>R991</v>
          </cell>
          <cell r="C73" t="str">
            <v>NonCoinPeak_ADJ</v>
          </cell>
          <cell r="D73" t="str">
            <v>TotalxperSite</v>
          </cell>
          <cell r="E73" t="str">
            <v>Energy Use per Account</v>
          </cell>
          <cell r="F73">
            <v>153115281.74003071</v>
          </cell>
          <cell r="G73">
            <v>12545745.004299102</v>
          </cell>
          <cell r="H73">
            <v>11892086.008524956</v>
          </cell>
          <cell r="I73">
            <v>12551910.269065348</v>
          </cell>
          <cell r="J73">
            <v>12547210.15061702</v>
          </cell>
          <cell r="K73">
            <v>11234263.085919837</v>
          </cell>
          <cell r="L73">
            <v>12346924.553129328</v>
          </cell>
          <cell r="M73">
            <v>12065748.577041971</v>
          </cell>
          <cell r="N73">
            <v>12835801.86012632</v>
          </cell>
          <cell r="O73">
            <v>13021893.507662972</v>
          </cell>
          <cell r="P73">
            <v>14508360.795146713</v>
          </cell>
          <cell r="Q73">
            <v>14336712.161630616</v>
          </cell>
          <cell r="R73">
            <v>13228625.766866531</v>
          </cell>
          <cell r="S73" t="str">
            <v>kWh</v>
          </cell>
          <cell r="T73" t="str">
            <v>M8600</v>
          </cell>
          <cell r="U73">
            <v>39079.353136574071</v>
          </cell>
        </row>
        <row r="74">
          <cell r="A74">
            <v>991</v>
          </cell>
          <cell r="B74" t="str">
            <v>R991</v>
          </cell>
          <cell r="C74" t="str">
            <v>NonCoinPeak_ADJ</v>
          </cell>
          <cell r="D74" t="str">
            <v>PeakyperSite</v>
          </cell>
          <cell r="E74" t="str">
            <v>Average Customer Peak Demand per Account</v>
          </cell>
          <cell r="F74">
            <v>24604.983539447923</v>
          </cell>
          <cell r="G74">
            <v>18619.292003551422</v>
          </cell>
          <cell r="H74">
            <v>18091.675733591092</v>
          </cell>
          <cell r="I74">
            <v>18856.210024879252</v>
          </cell>
          <cell r="J74">
            <v>18461.460872140156</v>
          </cell>
          <cell r="K74">
            <v>18532.376116359497</v>
          </cell>
          <cell r="L74">
            <v>18193.504614598314</v>
          </cell>
          <cell r="M74">
            <v>18832.951465334419</v>
          </cell>
          <cell r="N74">
            <v>20067.534495888071</v>
          </cell>
          <cell r="O74">
            <v>22349.007096454236</v>
          </cell>
          <cell r="P74">
            <v>24604.983539447923</v>
          </cell>
          <cell r="Q74">
            <v>21571.641660095749</v>
          </cell>
          <cell r="R74">
            <v>21438.216441278288</v>
          </cell>
          <cell r="S74" t="str">
            <v>kW</v>
          </cell>
          <cell r="T74" t="str">
            <v>M8600</v>
          </cell>
          <cell r="U74">
            <v>39079.353136574071</v>
          </cell>
        </row>
        <row r="75">
          <cell r="A75">
            <v>991</v>
          </cell>
          <cell r="B75" t="str">
            <v>R991</v>
          </cell>
          <cell r="C75" t="str">
            <v>NonCoinPeak_ADJ</v>
          </cell>
          <cell r="D75" t="str">
            <v>ErrBndperSite</v>
          </cell>
          <cell r="E75" t="str">
            <v>Error Bound for Demand per Account</v>
          </cell>
          <cell r="F75">
            <v>3.5801219053250772E-12</v>
          </cell>
          <cell r="G75">
            <v>4.5048070058721414E-12</v>
          </cell>
          <cell r="H75">
            <v>3.0921685432288131E-12</v>
          </cell>
          <cell r="I75">
            <v>2.8522356745737438E-12</v>
          </cell>
          <cell r="J75">
            <v>2.127045318751119E-12</v>
          </cell>
          <cell r="K75">
            <v>3.3887147853867635E-12</v>
          </cell>
          <cell r="L75">
            <v>2.6796996791363912E-12</v>
          </cell>
          <cell r="M75">
            <v>2.0704319452482376E-12</v>
          </cell>
          <cell r="N75">
            <v>3.1460860418029856E-12</v>
          </cell>
          <cell r="O75">
            <v>5.6909919745039446E-12</v>
          </cell>
          <cell r="P75">
            <v>3.5801219053250772E-12</v>
          </cell>
          <cell r="Q75">
            <v>4.9684974936100284E-12</v>
          </cell>
          <cell r="R75">
            <v>6.2005123360298782E-14</v>
          </cell>
          <cell r="S75" t="str">
            <v>kW</v>
          </cell>
          <cell r="T75" t="str">
            <v>M8600</v>
          </cell>
          <cell r="U75">
            <v>39079.353136574071</v>
          </cell>
        </row>
        <row r="76">
          <cell r="A76">
            <v>991</v>
          </cell>
          <cell r="B76" t="str">
            <v>R991</v>
          </cell>
          <cell r="C76" t="str">
            <v>NonCoinPeak_ADJ</v>
          </cell>
          <cell r="D76" t="str">
            <v>RelPrec</v>
          </cell>
          <cell r="E76" t="str">
            <v>Relative Precision of Demand per Account</v>
          </cell>
          <cell r="F76">
            <v>1.4550393417598711E-16</v>
          </cell>
          <cell r="G76">
            <v>2.4194298070049601E-16</v>
          </cell>
          <cell r="H76">
            <v>1.7091664634954385E-16</v>
          </cell>
          <cell r="I76">
            <v>1.5126240484224816E-16</v>
          </cell>
          <cell r="J76">
            <v>1.1521543898841739E-16</v>
          </cell>
          <cell r="K76">
            <v>1.8285376705663598E-16</v>
          </cell>
          <cell r="L76">
            <v>1.4728881190852162E-16</v>
          </cell>
          <cell r="M76">
            <v>1.0993666866604823E-16</v>
          </cell>
          <cell r="N76">
            <v>1.5677491634299335E-16</v>
          </cell>
          <cell r="O76">
            <v>2.5464182591838028E-16</v>
          </cell>
          <cell r="P76">
            <v>1.4550393417598711E-16</v>
          </cell>
          <cell r="Q76">
            <v>2.3032542315965651E-16</v>
          </cell>
          <cell r="R76">
            <v>2.8922706107636267E-18</v>
          </cell>
          <cell r="S76" t="str">
            <v>None</v>
          </cell>
          <cell r="T76" t="str">
            <v>M8600</v>
          </cell>
          <cell r="U76">
            <v>39079.353136574071</v>
          </cell>
        </row>
        <row r="77">
          <cell r="A77">
            <v>991</v>
          </cell>
          <cell r="B77" t="str">
            <v>R991</v>
          </cell>
          <cell r="C77" t="str">
            <v>NonCoinPeak_ADJ</v>
          </cell>
          <cell r="D77" t="str">
            <v>Days</v>
          </cell>
          <cell r="E77" t="str">
            <v>Number of Days</v>
          </cell>
          <cell r="F77">
            <v>365</v>
          </cell>
          <cell r="G77">
            <v>31</v>
          </cell>
          <cell r="H77">
            <v>30</v>
          </cell>
          <cell r="I77">
            <v>31</v>
          </cell>
          <cell r="J77">
            <v>31</v>
          </cell>
          <cell r="K77">
            <v>28</v>
          </cell>
          <cell r="L77">
            <v>31</v>
          </cell>
          <cell r="M77">
            <v>30</v>
          </cell>
          <cell r="N77">
            <v>31</v>
          </cell>
          <cell r="O77">
            <v>30</v>
          </cell>
          <cell r="P77">
            <v>31</v>
          </cell>
          <cell r="Q77">
            <v>31</v>
          </cell>
          <cell r="R77">
            <v>30</v>
          </cell>
          <cell r="S77" t="str">
            <v>Days</v>
          </cell>
          <cell r="T77" t="str">
            <v>M8600</v>
          </cell>
          <cell r="U77">
            <v>39079.353136574071</v>
          </cell>
        </row>
        <row r="78">
          <cell r="A78">
            <v>991</v>
          </cell>
          <cell r="B78" t="str">
            <v>R991</v>
          </cell>
          <cell r="C78" t="str">
            <v>NonCoinPeak_ADJ</v>
          </cell>
          <cell r="D78" t="str">
            <v>Load_Factor</v>
          </cell>
          <cell r="E78" t="str">
            <v>Load Factor based on Peak Customer Demand</v>
          </cell>
          <cell r="F78">
            <v>0.7103810255601154</v>
          </cell>
          <cell r="G78">
            <v>0.90564992946203249</v>
          </cell>
          <cell r="H78">
            <v>0.91294948937672804</v>
          </cell>
          <cell r="I78">
            <v>0.89471039586326184</v>
          </cell>
          <cell r="J78">
            <v>0.9134992018851904</v>
          </cell>
          <cell r="K78">
            <v>0.90207824925962288</v>
          </cell>
          <cell r="L78">
            <v>0.91215678628111563</v>
          </cell>
          <cell r="M78">
            <v>0.88982250953212128</v>
          </cell>
          <cell r="N78">
            <v>0.85971806145610941</v>
          </cell>
          <cell r="O78">
            <v>0.80925130709528814</v>
          </cell>
          <cell r="P78">
            <v>0.79254208434844853</v>
          </cell>
          <cell r="Q78">
            <v>0.89329197630980428</v>
          </cell>
          <cell r="R78">
            <v>0.85702518179141296</v>
          </cell>
          <cell r="S78" t="str">
            <v>None</v>
          </cell>
          <cell r="T78" t="str">
            <v>M8600</v>
          </cell>
          <cell r="U78">
            <v>39079.353136574071</v>
          </cell>
        </row>
        <row r="79">
          <cell r="A79">
            <v>991</v>
          </cell>
          <cell r="B79" t="str">
            <v>R991</v>
          </cell>
          <cell r="C79" t="str">
            <v>NonCoinPeak_ADJ</v>
          </cell>
          <cell r="D79" t="str">
            <v>Error_Ratio</v>
          </cell>
          <cell r="E79" t="str">
            <v>Error Ratio</v>
          </cell>
          <cell r="F79">
            <v>9.9549711261695899E-17</v>
          </cell>
          <cell r="G79">
            <v>1.6553060236431261E-16</v>
          </cell>
          <cell r="H79">
            <v>1.1693637625863218E-16</v>
          </cell>
          <cell r="I79">
            <v>1.0348949540142836E-16</v>
          </cell>
          <cell r="J79">
            <v>7.8827172262668344E-17</v>
          </cell>
          <cell r="K79">
            <v>1.2510341948269879E-16</v>
          </cell>
          <cell r="L79">
            <v>1.0077087455131754E-16</v>
          </cell>
          <cell r="M79">
            <v>7.5215585645545893E-17</v>
          </cell>
          <cell r="N79">
            <v>1.0726100117777547E-16</v>
          </cell>
          <cell r="O79">
            <v>1.7421879613691767E-16</v>
          </cell>
          <cell r="P79">
            <v>9.9549711261695899E-17</v>
          </cell>
          <cell r="Q79">
            <v>1.5758219529679034E-16</v>
          </cell>
          <cell r="R79">
            <v>1.9788104412624521E-18</v>
          </cell>
          <cell r="S79" t="str">
            <v>None</v>
          </cell>
          <cell r="T79" t="str">
            <v>M8600</v>
          </cell>
          <cell r="U79">
            <v>39079.353136574071</v>
          </cell>
        </row>
        <row r="80">
          <cell r="A80">
            <v>991</v>
          </cell>
          <cell r="B80" t="str">
            <v>R991</v>
          </cell>
          <cell r="C80" t="str">
            <v>CCSP_MonthlyPeaks_ADJ</v>
          </cell>
          <cell r="D80" t="str">
            <v>Totalx</v>
          </cell>
          <cell r="E80" t="str">
            <v>Total Energy Use</v>
          </cell>
          <cell r="F80">
            <v>153115281.74003071</v>
          </cell>
          <cell r="G80">
            <v>0</v>
          </cell>
          <cell r="H80">
            <v>0</v>
          </cell>
          <cell r="I80">
            <v>0</v>
          </cell>
          <cell r="J80">
            <v>0</v>
          </cell>
          <cell r="K80">
            <v>0</v>
          </cell>
          <cell r="L80">
            <v>0</v>
          </cell>
          <cell r="M80">
            <v>0</v>
          </cell>
          <cell r="N80">
            <v>0</v>
          </cell>
          <cell r="O80">
            <v>0</v>
          </cell>
          <cell r="P80">
            <v>0</v>
          </cell>
          <cell r="Q80">
            <v>0</v>
          </cell>
          <cell r="R80">
            <v>0</v>
          </cell>
          <cell r="S80" t="str">
            <v>kWh</v>
          </cell>
          <cell r="T80" t="str">
            <v>M8700</v>
          </cell>
          <cell r="U80">
            <v>39079.353159722225</v>
          </cell>
        </row>
        <row r="81">
          <cell r="A81">
            <v>991</v>
          </cell>
          <cell r="B81" t="str">
            <v>R991</v>
          </cell>
          <cell r="C81" t="str">
            <v>CCSP_MonthlyPeaks_ADJ</v>
          </cell>
          <cell r="D81" t="str">
            <v>Peaky</v>
          </cell>
          <cell r="E81" t="str">
            <v>Total of Average Demand per Hour during Monthly Peak Hours</v>
          </cell>
          <cell r="F81">
            <v>18464.687634265505</v>
          </cell>
          <cell r="G81">
            <v>0</v>
          </cell>
          <cell r="H81">
            <v>0</v>
          </cell>
          <cell r="I81">
            <v>0</v>
          </cell>
          <cell r="J81">
            <v>0</v>
          </cell>
          <cell r="K81">
            <v>0</v>
          </cell>
          <cell r="L81">
            <v>0</v>
          </cell>
          <cell r="M81">
            <v>0</v>
          </cell>
          <cell r="N81">
            <v>0</v>
          </cell>
          <cell r="O81">
            <v>0</v>
          </cell>
          <cell r="P81">
            <v>0</v>
          </cell>
          <cell r="Q81">
            <v>0</v>
          </cell>
          <cell r="R81">
            <v>0</v>
          </cell>
          <cell r="S81" t="str">
            <v>kW</v>
          </cell>
          <cell r="T81" t="str">
            <v>M8700</v>
          </cell>
          <cell r="U81">
            <v>39079.353159722225</v>
          </cell>
        </row>
        <row r="82">
          <cell r="A82">
            <v>991</v>
          </cell>
          <cell r="B82" t="str">
            <v>R991</v>
          </cell>
          <cell r="C82" t="str">
            <v>CCSP_MonthlyPeaks_ADJ</v>
          </cell>
          <cell r="D82" t="str">
            <v>ErrBndforPeaky</v>
          </cell>
          <cell r="E82" t="str">
            <v>Error Bound for Total of Average Demand per Hour</v>
          </cell>
          <cell r="F82">
            <v>2.563615048724222E-12</v>
          </cell>
          <cell r="G82">
            <v>0</v>
          </cell>
          <cell r="H82">
            <v>0</v>
          </cell>
          <cell r="I82">
            <v>0</v>
          </cell>
          <cell r="J82">
            <v>0</v>
          </cell>
          <cell r="K82">
            <v>0</v>
          </cell>
          <cell r="L82">
            <v>0</v>
          </cell>
          <cell r="M82">
            <v>0</v>
          </cell>
          <cell r="N82">
            <v>0</v>
          </cell>
          <cell r="O82">
            <v>0</v>
          </cell>
          <cell r="P82">
            <v>0</v>
          </cell>
          <cell r="Q82">
            <v>0</v>
          </cell>
          <cell r="R82">
            <v>0</v>
          </cell>
          <cell r="S82" t="str">
            <v>kW</v>
          </cell>
          <cell r="T82" t="str">
            <v>M8700</v>
          </cell>
          <cell r="U82">
            <v>39079.353159722225</v>
          </cell>
        </row>
        <row r="83">
          <cell r="A83">
            <v>991</v>
          </cell>
          <cell r="B83" t="str">
            <v>R991</v>
          </cell>
          <cell r="C83" t="str">
            <v>CCSP_MonthlyPeaks_ADJ</v>
          </cell>
          <cell r="D83" t="str">
            <v>TotalxperSite</v>
          </cell>
          <cell r="E83" t="str">
            <v>Energy Use per Account</v>
          </cell>
          <cell r="F83">
            <v>153115281.74003071</v>
          </cell>
          <cell r="G83">
            <v>0</v>
          </cell>
          <cell r="H83">
            <v>0</v>
          </cell>
          <cell r="I83">
            <v>0</v>
          </cell>
          <cell r="J83">
            <v>0</v>
          </cell>
          <cell r="K83">
            <v>0</v>
          </cell>
          <cell r="L83">
            <v>0</v>
          </cell>
          <cell r="M83">
            <v>0</v>
          </cell>
          <cell r="N83">
            <v>0</v>
          </cell>
          <cell r="O83">
            <v>0</v>
          </cell>
          <cell r="P83">
            <v>0</v>
          </cell>
          <cell r="Q83">
            <v>0</v>
          </cell>
          <cell r="R83">
            <v>0</v>
          </cell>
          <cell r="S83" t="str">
            <v>kWh</v>
          </cell>
          <cell r="T83" t="str">
            <v>M8700</v>
          </cell>
          <cell r="U83">
            <v>39079.353159722225</v>
          </cell>
        </row>
        <row r="84">
          <cell r="A84">
            <v>991</v>
          </cell>
          <cell r="B84" t="str">
            <v>R991</v>
          </cell>
          <cell r="C84" t="str">
            <v>CCSP_MonthlyPeaks_ADJ</v>
          </cell>
          <cell r="D84" t="str">
            <v>PeakyperSite</v>
          </cell>
          <cell r="E84" t="str">
            <v>Average Demand per Account per Hour during Monthly Peak Hour</v>
          </cell>
          <cell r="F84">
            <v>18464.687634265505</v>
          </cell>
          <cell r="G84">
            <v>0</v>
          </cell>
          <cell r="H84">
            <v>0</v>
          </cell>
          <cell r="I84">
            <v>0</v>
          </cell>
          <cell r="J84">
            <v>0</v>
          </cell>
          <cell r="K84">
            <v>0</v>
          </cell>
          <cell r="L84">
            <v>0</v>
          </cell>
          <cell r="M84">
            <v>0</v>
          </cell>
          <cell r="N84">
            <v>0</v>
          </cell>
          <cell r="O84">
            <v>0</v>
          </cell>
          <cell r="P84">
            <v>0</v>
          </cell>
          <cell r="Q84">
            <v>0</v>
          </cell>
          <cell r="R84">
            <v>0</v>
          </cell>
          <cell r="S84" t="str">
            <v>kW</v>
          </cell>
          <cell r="T84" t="str">
            <v>M8700</v>
          </cell>
          <cell r="U84">
            <v>39079.353159722225</v>
          </cell>
        </row>
        <row r="85">
          <cell r="A85">
            <v>991</v>
          </cell>
          <cell r="B85" t="str">
            <v>R991</v>
          </cell>
          <cell r="C85" t="str">
            <v>CCSP_MonthlyPeaks_ADJ</v>
          </cell>
          <cell r="D85" t="str">
            <v>ErrBndperSite</v>
          </cell>
          <cell r="E85" t="str">
            <v>Error Bound for Average Demand per Account</v>
          </cell>
          <cell r="F85">
            <v>2.563615048724222E-12</v>
          </cell>
          <cell r="G85">
            <v>0</v>
          </cell>
          <cell r="H85">
            <v>0</v>
          </cell>
          <cell r="I85">
            <v>0</v>
          </cell>
          <cell r="J85">
            <v>0</v>
          </cell>
          <cell r="K85">
            <v>0</v>
          </cell>
          <cell r="L85">
            <v>0</v>
          </cell>
          <cell r="M85">
            <v>0</v>
          </cell>
          <cell r="N85">
            <v>0</v>
          </cell>
          <cell r="O85">
            <v>0</v>
          </cell>
          <cell r="P85">
            <v>0</v>
          </cell>
          <cell r="Q85">
            <v>0</v>
          </cell>
          <cell r="R85">
            <v>0</v>
          </cell>
          <cell r="S85" t="str">
            <v>kW</v>
          </cell>
          <cell r="T85" t="str">
            <v>M8700</v>
          </cell>
          <cell r="U85">
            <v>39079.353159722225</v>
          </cell>
        </row>
        <row r="86">
          <cell r="A86">
            <v>991</v>
          </cell>
          <cell r="B86" t="str">
            <v>R991</v>
          </cell>
          <cell r="C86" t="str">
            <v>CCSP_MonthlyPeaks_ADJ</v>
          </cell>
          <cell r="D86" t="str">
            <v>RelPrec</v>
          </cell>
          <cell r="E86" t="str">
            <v>Relative Precision of Demand per Hour during Monthly Peak Ho</v>
          </cell>
          <cell r="F86">
            <v>1.3883879865732689E-16</v>
          </cell>
          <cell r="G86">
            <v>0</v>
          </cell>
          <cell r="H86">
            <v>0</v>
          </cell>
          <cell r="I86">
            <v>0</v>
          </cell>
          <cell r="J86">
            <v>0</v>
          </cell>
          <cell r="K86">
            <v>0</v>
          </cell>
          <cell r="L86">
            <v>0</v>
          </cell>
          <cell r="M86">
            <v>0</v>
          </cell>
          <cell r="N86">
            <v>0</v>
          </cell>
          <cell r="O86">
            <v>0</v>
          </cell>
          <cell r="P86">
            <v>0</v>
          </cell>
          <cell r="Q86">
            <v>0</v>
          </cell>
          <cell r="R86">
            <v>0</v>
          </cell>
          <cell r="S86" t="str">
            <v>None</v>
          </cell>
          <cell r="T86" t="str">
            <v>M8700</v>
          </cell>
          <cell r="U86">
            <v>39079.353159722225</v>
          </cell>
        </row>
        <row r="87">
          <cell r="A87">
            <v>991</v>
          </cell>
          <cell r="B87" t="str">
            <v>R991</v>
          </cell>
          <cell r="C87" t="str">
            <v>CCSP_MonthlyPeaks_ADJ</v>
          </cell>
          <cell r="D87" t="str">
            <v>Days</v>
          </cell>
          <cell r="E87" t="str">
            <v>Number of Days</v>
          </cell>
          <cell r="F87">
            <v>365</v>
          </cell>
          <cell r="G87">
            <v>0</v>
          </cell>
          <cell r="H87">
            <v>0</v>
          </cell>
          <cell r="I87">
            <v>0</v>
          </cell>
          <cell r="J87">
            <v>0</v>
          </cell>
          <cell r="K87">
            <v>0</v>
          </cell>
          <cell r="L87">
            <v>0</v>
          </cell>
          <cell r="M87">
            <v>0</v>
          </cell>
          <cell r="N87">
            <v>0</v>
          </cell>
          <cell r="O87">
            <v>0</v>
          </cell>
          <cell r="P87">
            <v>0</v>
          </cell>
          <cell r="Q87">
            <v>0</v>
          </cell>
          <cell r="R87">
            <v>0</v>
          </cell>
          <cell r="S87" t="str">
            <v>Days</v>
          </cell>
          <cell r="T87" t="str">
            <v>M8700</v>
          </cell>
          <cell r="U87">
            <v>39079.353159722225</v>
          </cell>
        </row>
        <row r="88">
          <cell r="A88">
            <v>991</v>
          </cell>
          <cell r="B88" t="str">
            <v>R991</v>
          </cell>
          <cell r="C88" t="str">
            <v>CCSP_MonthlyPeaks_ADJ</v>
          </cell>
          <cell r="D88" t="str">
            <v>Load_Factor</v>
          </cell>
          <cell r="E88" t="str">
            <v>Load Factor based on Demand during Monthly Peak Hours</v>
          </cell>
          <cell r="F88">
            <v>0.94661300460921971</v>
          </cell>
          <cell r="G88">
            <v>0</v>
          </cell>
          <cell r="H88">
            <v>0</v>
          </cell>
          <cell r="I88">
            <v>0</v>
          </cell>
          <cell r="J88">
            <v>0</v>
          </cell>
          <cell r="K88">
            <v>0</v>
          </cell>
          <cell r="L88">
            <v>0</v>
          </cell>
          <cell r="M88">
            <v>0</v>
          </cell>
          <cell r="N88">
            <v>0</v>
          </cell>
          <cell r="O88">
            <v>0</v>
          </cell>
          <cell r="P88">
            <v>0</v>
          </cell>
          <cell r="Q88">
            <v>0</v>
          </cell>
          <cell r="R88">
            <v>0</v>
          </cell>
          <cell r="S88" t="str">
            <v>None</v>
          </cell>
          <cell r="T88" t="str">
            <v>M8700</v>
          </cell>
          <cell r="U88">
            <v>39079.353159722225</v>
          </cell>
        </row>
        <row r="89">
          <cell r="A89">
            <v>991</v>
          </cell>
          <cell r="B89" t="str">
            <v>R991</v>
          </cell>
          <cell r="C89" t="str">
            <v>CCSP_MonthlyPeaks_ADJ</v>
          </cell>
          <cell r="D89" t="str">
            <v>Error_Ratio</v>
          </cell>
          <cell r="E89" t="str">
            <v>Error Ratio</v>
          </cell>
          <cell r="F89">
            <v>9.4989612456393605E-17</v>
          </cell>
          <cell r="G89">
            <v>0</v>
          </cell>
          <cell r="H89">
            <v>0</v>
          </cell>
          <cell r="I89">
            <v>0</v>
          </cell>
          <cell r="J89">
            <v>0</v>
          </cell>
          <cell r="K89">
            <v>0</v>
          </cell>
          <cell r="L89">
            <v>0</v>
          </cell>
          <cell r="M89">
            <v>0</v>
          </cell>
          <cell r="N89">
            <v>0</v>
          </cell>
          <cell r="O89">
            <v>0</v>
          </cell>
          <cell r="P89">
            <v>0</v>
          </cell>
          <cell r="Q89">
            <v>0</v>
          </cell>
          <cell r="R89">
            <v>0</v>
          </cell>
          <cell r="S89" t="str">
            <v>None</v>
          </cell>
          <cell r="T89" t="str">
            <v>M8700</v>
          </cell>
          <cell r="U89">
            <v>39079.353159722225</v>
          </cell>
        </row>
        <row r="90">
          <cell r="A90">
            <v>991</v>
          </cell>
          <cell r="B90" t="str">
            <v>R991</v>
          </cell>
          <cell r="C90" t="str">
            <v>PkHrs_Annualpeaks_ADJ</v>
          </cell>
          <cell r="D90" t="str">
            <v>Totalx</v>
          </cell>
          <cell r="E90" t="str">
            <v>Total Energy Use</v>
          </cell>
          <cell r="F90">
            <v>153115281.74003071</v>
          </cell>
          <cell r="G90">
            <v>0</v>
          </cell>
          <cell r="H90">
            <v>0</v>
          </cell>
          <cell r="I90">
            <v>0</v>
          </cell>
          <cell r="J90">
            <v>0</v>
          </cell>
          <cell r="K90">
            <v>0</v>
          </cell>
          <cell r="L90">
            <v>0</v>
          </cell>
          <cell r="M90">
            <v>0</v>
          </cell>
          <cell r="N90">
            <v>0</v>
          </cell>
          <cell r="O90">
            <v>0</v>
          </cell>
          <cell r="P90">
            <v>0</v>
          </cell>
          <cell r="Q90">
            <v>0</v>
          </cell>
          <cell r="R90">
            <v>0</v>
          </cell>
          <cell r="S90" t="str">
            <v>kWh</v>
          </cell>
          <cell r="T90" t="str">
            <v>M8800</v>
          </cell>
          <cell r="U90">
            <v>39079.353194444448</v>
          </cell>
        </row>
        <row r="91">
          <cell r="A91">
            <v>991</v>
          </cell>
          <cell r="B91" t="str">
            <v>R991</v>
          </cell>
          <cell r="C91" t="str">
            <v>PkHrs_Annualpeaks_ADJ</v>
          </cell>
          <cell r="D91" t="str">
            <v>Peaky</v>
          </cell>
          <cell r="E91" t="str">
            <v>Total of Average Demand per Hour during System Peak Hours</v>
          </cell>
          <cell r="F91">
            <v>17196.966929560305</v>
          </cell>
          <cell r="G91">
            <v>0</v>
          </cell>
          <cell r="H91">
            <v>0</v>
          </cell>
          <cell r="I91">
            <v>0</v>
          </cell>
          <cell r="J91">
            <v>0</v>
          </cell>
          <cell r="K91">
            <v>0</v>
          </cell>
          <cell r="L91">
            <v>0</v>
          </cell>
          <cell r="M91">
            <v>0</v>
          </cell>
          <cell r="N91">
            <v>0</v>
          </cell>
          <cell r="O91">
            <v>0</v>
          </cell>
          <cell r="P91">
            <v>0</v>
          </cell>
          <cell r="Q91">
            <v>0</v>
          </cell>
          <cell r="R91">
            <v>0</v>
          </cell>
          <cell r="S91" t="str">
            <v>kW</v>
          </cell>
          <cell r="T91" t="str">
            <v>M8800</v>
          </cell>
          <cell r="U91">
            <v>39079.353194444448</v>
          </cell>
        </row>
        <row r="92">
          <cell r="A92">
            <v>991</v>
          </cell>
          <cell r="B92" t="str">
            <v>R991</v>
          </cell>
          <cell r="C92" t="str">
            <v>PkHrs_Annualpeaks_ADJ</v>
          </cell>
          <cell r="D92" t="str">
            <v>ErrBndforPeaky</v>
          </cell>
          <cell r="E92" t="str">
            <v>Error Bound for Total of Average Demand per Hour</v>
          </cell>
          <cell r="F92">
            <v>1.8069260204562268E-11</v>
          </cell>
          <cell r="G92">
            <v>0</v>
          </cell>
          <cell r="H92">
            <v>0</v>
          </cell>
          <cell r="I92">
            <v>0</v>
          </cell>
          <cell r="J92">
            <v>0</v>
          </cell>
          <cell r="K92">
            <v>0</v>
          </cell>
          <cell r="L92">
            <v>0</v>
          </cell>
          <cell r="M92">
            <v>0</v>
          </cell>
          <cell r="N92">
            <v>0</v>
          </cell>
          <cell r="O92">
            <v>0</v>
          </cell>
          <cell r="P92">
            <v>0</v>
          </cell>
          <cell r="Q92">
            <v>0</v>
          </cell>
          <cell r="R92">
            <v>0</v>
          </cell>
          <cell r="S92" t="str">
            <v>kW</v>
          </cell>
          <cell r="T92" t="str">
            <v>M8800</v>
          </cell>
          <cell r="U92">
            <v>39079.353194444448</v>
          </cell>
        </row>
        <row r="93">
          <cell r="A93">
            <v>991</v>
          </cell>
          <cell r="B93" t="str">
            <v>R991</v>
          </cell>
          <cell r="C93" t="str">
            <v>PkHrs_Annualpeaks_ADJ</v>
          </cell>
          <cell r="D93" t="str">
            <v>TotalxperSite</v>
          </cell>
          <cell r="E93" t="str">
            <v>Energy Use per Account</v>
          </cell>
          <cell r="F93">
            <v>153115281.74003071</v>
          </cell>
          <cell r="G93">
            <v>0</v>
          </cell>
          <cell r="H93">
            <v>0</v>
          </cell>
          <cell r="I93">
            <v>0</v>
          </cell>
          <cell r="J93">
            <v>0</v>
          </cell>
          <cell r="K93">
            <v>0</v>
          </cell>
          <cell r="L93">
            <v>0</v>
          </cell>
          <cell r="M93">
            <v>0</v>
          </cell>
          <cell r="N93">
            <v>0</v>
          </cell>
          <cell r="O93">
            <v>0</v>
          </cell>
          <cell r="P93">
            <v>0</v>
          </cell>
          <cell r="Q93">
            <v>0</v>
          </cell>
          <cell r="R93">
            <v>0</v>
          </cell>
          <cell r="S93" t="str">
            <v>kWh</v>
          </cell>
          <cell r="T93" t="str">
            <v>M8800</v>
          </cell>
          <cell r="U93">
            <v>39079.353194444448</v>
          </cell>
        </row>
        <row r="94">
          <cell r="A94">
            <v>991</v>
          </cell>
          <cell r="B94" t="str">
            <v>R991</v>
          </cell>
          <cell r="C94" t="str">
            <v>PkHrs_Annualpeaks_ADJ</v>
          </cell>
          <cell r="D94" t="str">
            <v>PeakyperSite</v>
          </cell>
          <cell r="E94" t="str">
            <v>Average Demand per Account per Hour during System Peak Hours</v>
          </cell>
          <cell r="F94">
            <v>17196.966929560305</v>
          </cell>
          <cell r="G94">
            <v>0</v>
          </cell>
          <cell r="H94">
            <v>0</v>
          </cell>
          <cell r="I94">
            <v>0</v>
          </cell>
          <cell r="J94">
            <v>0</v>
          </cell>
          <cell r="K94">
            <v>0</v>
          </cell>
          <cell r="L94">
            <v>0</v>
          </cell>
          <cell r="M94">
            <v>0</v>
          </cell>
          <cell r="N94">
            <v>0</v>
          </cell>
          <cell r="O94">
            <v>0</v>
          </cell>
          <cell r="P94">
            <v>0</v>
          </cell>
          <cell r="Q94">
            <v>0</v>
          </cell>
          <cell r="R94">
            <v>0</v>
          </cell>
          <cell r="S94" t="str">
            <v>kW</v>
          </cell>
          <cell r="T94" t="str">
            <v>M8800</v>
          </cell>
          <cell r="U94">
            <v>39079.353194444448</v>
          </cell>
        </row>
        <row r="95">
          <cell r="A95">
            <v>991</v>
          </cell>
          <cell r="B95" t="str">
            <v>R991</v>
          </cell>
          <cell r="C95" t="str">
            <v>PkHrs_Annualpeaks_ADJ</v>
          </cell>
          <cell r="D95" t="str">
            <v>ErrBndperSite</v>
          </cell>
          <cell r="E95" t="str">
            <v>Error Bound for Average Demand per Account</v>
          </cell>
          <cell r="F95">
            <v>1.8069260204562268E-11</v>
          </cell>
          <cell r="G95">
            <v>0</v>
          </cell>
          <cell r="H95">
            <v>0</v>
          </cell>
          <cell r="I95">
            <v>0</v>
          </cell>
          <cell r="J95">
            <v>0</v>
          </cell>
          <cell r="K95">
            <v>0</v>
          </cell>
          <cell r="L95">
            <v>0</v>
          </cell>
          <cell r="M95">
            <v>0</v>
          </cell>
          <cell r="N95">
            <v>0</v>
          </cell>
          <cell r="O95">
            <v>0</v>
          </cell>
          <cell r="P95">
            <v>0</v>
          </cell>
          <cell r="Q95">
            <v>0</v>
          </cell>
          <cell r="R95">
            <v>0</v>
          </cell>
          <cell r="S95" t="str">
            <v>kW</v>
          </cell>
          <cell r="T95" t="str">
            <v>M8800</v>
          </cell>
          <cell r="U95">
            <v>39079.353194444448</v>
          </cell>
        </row>
        <row r="96">
          <cell r="A96">
            <v>991</v>
          </cell>
          <cell r="B96" t="str">
            <v>R991</v>
          </cell>
          <cell r="C96" t="str">
            <v>PkHrs_Annualpeaks_ADJ</v>
          </cell>
          <cell r="D96" t="str">
            <v>RelPrec</v>
          </cell>
          <cell r="E96" t="str">
            <v>Relative Precision of Demand per Hour during System Peak Hou</v>
          </cell>
          <cell r="F96">
            <v>1.0507236699689498E-15</v>
          </cell>
          <cell r="G96">
            <v>0</v>
          </cell>
          <cell r="H96">
            <v>0</v>
          </cell>
          <cell r="I96">
            <v>0</v>
          </cell>
          <cell r="J96">
            <v>0</v>
          </cell>
          <cell r="K96">
            <v>0</v>
          </cell>
          <cell r="L96">
            <v>0</v>
          </cell>
          <cell r="M96">
            <v>0</v>
          </cell>
          <cell r="N96">
            <v>0</v>
          </cell>
          <cell r="O96">
            <v>0</v>
          </cell>
          <cell r="P96">
            <v>0</v>
          </cell>
          <cell r="Q96">
            <v>0</v>
          </cell>
          <cell r="R96">
            <v>0</v>
          </cell>
          <cell r="S96" t="str">
            <v>None</v>
          </cell>
          <cell r="T96" t="str">
            <v>M8800</v>
          </cell>
          <cell r="U96">
            <v>39079.353194444448</v>
          </cell>
        </row>
        <row r="97">
          <cell r="A97">
            <v>991</v>
          </cell>
          <cell r="B97" t="str">
            <v>R991</v>
          </cell>
          <cell r="C97" t="str">
            <v>PkHrs_Annualpeaks_ADJ</v>
          </cell>
          <cell r="D97" t="str">
            <v>Days</v>
          </cell>
          <cell r="E97" t="str">
            <v>Number of Days</v>
          </cell>
          <cell r="F97">
            <v>365</v>
          </cell>
          <cell r="G97">
            <v>0</v>
          </cell>
          <cell r="H97">
            <v>0</v>
          </cell>
          <cell r="I97">
            <v>0</v>
          </cell>
          <cell r="J97">
            <v>0</v>
          </cell>
          <cell r="K97">
            <v>0</v>
          </cell>
          <cell r="L97">
            <v>0</v>
          </cell>
          <cell r="M97">
            <v>0</v>
          </cell>
          <cell r="N97">
            <v>0</v>
          </cell>
          <cell r="O97">
            <v>0</v>
          </cell>
          <cell r="P97">
            <v>0</v>
          </cell>
          <cell r="Q97">
            <v>0</v>
          </cell>
          <cell r="R97">
            <v>0</v>
          </cell>
          <cell r="S97" t="str">
            <v>Days</v>
          </cell>
          <cell r="T97" t="str">
            <v>M8800</v>
          </cell>
          <cell r="U97">
            <v>39079.353194444448</v>
          </cell>
        </row>
        <row r="98">
          <cell r="A98">
            <v>991</v>
          </cell>
          <cell r="B98" t="str">
            <v>R991</v>
          </cell>
          <cell r="C98" t="str">
            <v>PkHrs_Annualpeaks_ADJ</v>
          </cell>
          <cell r="D98" t="str">
            <v>Load_Factor</v>
          </cell>
          <cell r="E98" t="str">
            <v>Load Factor based on Demand during System Peak Hours</v>
          </cell>
          <cell r="F98">
            <v>1.0163951301550638</v>
          </cell>
          <cell r="G98">
            <v>0</v>
          </cell>
          <cell r="H98">
            <v>0</v>
          </cell>
          <cell r="I98">
            <v>0</v>
          </cell>
          <cell r="J98">
            <v>0</v>
          </cell>
          <cell r="K98">
            <v>0</v>
          </cell>
          <cell r="L98">
            <v>0</v>
          </cell>
          <cell r="M98">
            <v>0</v>
          </cell>
          <cell r="N98">
            <v>0</v>
          </cell>
          <cell r="O98">
            <v>0</v>
          </cell>
          <cell r="P98">
            <v>0</v>
          </cell>
          <cell r="Q98">
            <v>0</v>
          </cell>
          <cell r="R98">
            <v>0</v>
          </cell>
          <cell r="S98" t="str">
            <v>None</v>
          </cell>
          <cell r="T98" t="str">
            <v>M8800</v>
          </cell>
          <cell r="U98">
            <v>39079.353194444448</v>
          </cell>
        </row>
        <row r="99">
          <cell r="A99">
            <v>991</v>
          </cell>
          <cell r="B99" t="str">
            <v>R991</v>
          </cell>
          <cell r="C99" t="str">
            <v>PkHrs_Annualpeaks_ADJ</v>
          </cell>
          <cell r="D99" t="str">
            <v>Error_Ratio</v>
          </cell>
          <cell r="E99" t="str">
            <v>Error Ratio</v>
          </cell>
          <cell r="F99">
            <v>7.188756685762562E-16</v>
          </cell>
          <cell r="G99">
            <v>0</v>
          </cell>
          <cell r="H99">
            <v>0</v>
          </cell>
          <cell r="I99">
            <v>0</v>
          </cell>
          <cell r="J99">
            <v>0</v>
          </cell>
          <cell r="K99">
            <v>0</v>
          </cell>
          <cell r="L99">
            <v>0</v>
          </cell>
          <cell r="M99">
            <v>0</v>
          </cell>
          <cell r="N99">
            <v>0</v>
          </cell>
          <cell r="O99">
            <v>0</v>
          </cell>
          <cell r="P99">
            <v>0</v>
          </cell>
          <cell r="Q99">
            <v>0</v>
          </cell>
          <cell r="R99">
            <v>0</v>
          </cell>
          <cell r="S99" t="str">
            <v>None</v>
          </cell>
          <cell r="T99" t="str">
            <v>M8800</v>
          </cell>
          <cell r="U99">
            <v>39079.353194444448</v>
          </cell>
        </row>
      </sheetData>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SE_VER1"/>
    </sheetNames>
    <definedNames>
      <definedName name="menu1_Button5_Click"/>
      <definedName name="menu1_Button6_Click"/>
    </defined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efreshError="1">
        <row r="3">
          <cell r="AJ3" t="str">
            <v>PAGE 2.16</v>
          </cell>
        </row>
        <row r="4">
          <cell r="AF4" t="str">
            <v>PUGET SOUND ENERGY-ELECTRIC ONLY</v>
          </cell>
        </row>
        <row r="5">
          <cell r="AF5" t="str">
            <v>MERGER COST RESTATEMENT</v>
          </cell>
        </row>
        <row r="6">
          <cell r="AF6" t="str">
            <v>FOR THE TWELVE MONTHS ENDED JUNE 30, 2001</v>
          </cell>
        </row>
        <row r="7">
          <cell r="AF7" t="str">
            <v>GENERAL RATE INCREASE</v>
          </cell>
        </row>
        <row r="9">
          <cell r="AF9" t="str">
            <v>LINE</v>
          </cell>
        </row>
        <row r="10">
          <cell r="AF10" t="str">
            <v>NO.</v>
          </cell>
          <cell r="AG10" t="str">
            <v>DESCRIPTION</v>
          </cell>
          <cell r="AH10" t="str">
            <v>ACTUAL</v>
          </cell>
          <cell r="AI10" t="str">
            <v>RESTATED</v>
          </cell>
          <cell r="AJ10" t="str">
            <v>ADJUSTMENT</v>
          </cell>
        </row>
        <row r="12">
          <cell r="AF12">
            <v>1</v>
          </cell>
          <cell r="AG12" t="str">
            <v>OPERATING EXPENSES</v>
          </cell>
        </row>
        <row r="13">
          <cell r="AF13">
            <v>2</v>
          </cell>
          <cell r="AG13" t="str">
            <v>MERGER COSTS AMORTIZED</v>
          </cell>
          <cell r="AH13">
            <v>0</v>
          </cell>
          <cell r="AI13">
            <v>8524719.8499999996</v>
          </cell>
          <cell r="AJ13">
            <v>8524719.8499999996</v>
          </cell>
        </row>
        <row r="14">
          <cell r="AF14">
            <v>3</v>
          </cell>
        </row>
        <row r="15">
          <cell r="AF15">
            <v>4</v>
          </cell>
        </row>
        <row r="16">
          <cell r="AF16">
            <v>5</v>
          </cell>
        </row>
        <row r="17">
          <cell r="AF17">
            <v>6</v>
          </cell>
        </row>
        <row r="18">
          <cell r="AF18">
            <v>7</v>
          </cell>
          <cell r="AG18" t="str">
            <v>SUBTOTAL MERGER COSTS EXPENSED</v>
          </cell>
          <cell r="AH18">
            <v>0</v>
          </cell>
          <cell r="AI18">
            <v>8524719.8499999996</v>
          </cell>
          <cell r="AJ18">
            <v>8524719.8499999996</v>
          </cell>
        </row>
        <row r="19">
          <cell r="AF19">
            <v>8</v>
          </cell>
        </row>
        <row r="20">
          <cell r="AF20">
            <v>9</v>
          </cell>
        </row>
        <row r="21">
          <cell r="AF21">
            <v>10</v>
          </cell>
        </row>
        <row r="22">
          <cell r="AF22">
            <v>11</v>
          </cell>
        </row>
        <row r="23">
          <cell r="AF23">
            <v>12</v>
          </cell>
        </row>
        <row r="24">
          <cell r="AF24">
            <v>13</v>
          </cell>
          <cell r="AG24" t="str">
            <v>INCREASE(DECREASE) INCOME</v>
          </cell>
          <cell r="AJ24">
            <v>-8524719.8499999996</v>
          </cell>
        </row>
        <row r="25">
          <cell r="AF25">
            <v>14</v>
          </cell>
          <cell r="AG25" t="str">
            <v>INCREASE(DECREASE) FIT@</v>
          </cell>
          <cell r="AH25">
            <v>0.35</v>
          </cell>
          <cell r="AJ25">
            <v>-2983651.9474999998</v>
          </cell>
        </row>
        <row r="26">
          <cell r="AF26">
            <v>15</v>
          </cell>
        </row>
        <row r="27">
          <cell r="AF27">
            <v>16</v>
          </cell>
          <cell r="AG27" t="str">
            <v>INCREASE (DECREASE) NOI</v>
          </cell>
          <cell r="AJ27">
            <v>-5541067.9024999999</v>
          </cell>
        </row>
      </sheetData>
      <sheetData sheetId="1" refreshError="1"/>
      <sheetData sheetId="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
      <sheetName val="INPUTS"/>
      <sheetName val="CLASSIFIERS"/>
      <sheetName val="EXTERNAL"/>
      <sheetName val="INTERNAL"/>
      <sheetName val="ACCOUNTS"/>
      <sheetName val="CLASS"/>
      <sheetName val="FUNCALLOC"/>
      <sheetName val="CLASSALLOC"/>
      <sheetName val="ACCOUNTALLOC"/>
      <sheetName val="ALLOC"/>
      <sheetName val="REV REQ"/>
      <sheetName val="SUMMARY"/>
      <sheetName val="ErrorCheck"/>
      <sheetName val="Class Summary"/>
      <sheetName val="Energy Summary"/>
      <sheetName val="Demand Summary"/>
      <sheetName val="Customer Summary"/>
      <sheetName val="Revenue Summary"/>
      <sheetName val="Expense Summary"/>
      <sheetName val="Ratebase Summary"/>
      <sheetName val="Basic Charge"/>
      <sheetName val="Salary &amp; Wage Summary"/>
      <sheetName val="Sch 40 Feeder OH"/>
      <sheetName val="Sch 40 Substation O&amp;M"/>
      <sheetName val="Sch 40 Substation A&amp;G"/>
      <sheetName val="Account Summary"/>
      <sheetName val="BC detail"/>
    </sheetNames>
    <sheetDataSet>
      <sheetData sheetId="0" refreshError="1"/>
      <sheetData sheetId="1" refreshError="1">
        <row r="25">
          <cell r="F25">
            <v>3.408125E-2</v>
          </cell>
        </row>
        <row r="35">
          <cell r="F35">
            <v>0</v>
          </cell>
        </row>
        <row r="36">
          <cell r="F36">
            <v>0</v>
          </cell>
        </row>
      </sheetData>
      <sheetData sheetId="2" refreshError="1">
        <row r="4">
          <cell r="A4" t="str">
            <v>DEM</v>
          </cell>
          <cell r="B4" t="str">
            <v>Demand</v>
          </cell>
          <cell r="C4">
            <v>1</v>
          </cell>
          <cell r="D4">
            <v>1</v>
          </cell>
        </row>
        <row r="5">
          <cell r="A5" t="str">
            <v>NRG</v>
          </cell>
          <cell r="B5" t="str">
            <v>Energy</v>
          </cell>
          <cell r="C5">
            <v>1</v>
          </cell>
          <cell r="E5">
            <v>1</v>
          </cell>
        </row>
        <row r="6">
          <cell r="A6" t="str">
            <v>CUS</v>
          </cell>
          <cell r="B6" t="str">
            <v>Customer</v>
          </cell>
          <cell r="C6">
            <v>1</v>
          </cell>
          <cell r="F6">
            <v>1</v>
          </cell>
        </row>
        <row r="7">
          <cell r="A7" t="str">
            <v>PC1</v>
          </cell>
          <cell r="B7" t="str">
            <v>Peak Credit - No Transportation Top 200</v>
          </cell>
          <cell r="C7">
            <v>1</v>
          </cell>
          <cell r="D7">
            <v>0.13</v>
          </cell>
          <cell r="E7">
            <v>0.87</v>
          </cell>
        </row>
        <row r="8">
          <cell r="A8" t="str">
            <v>OH</v>
          </cell>
          <cell r="B8" t="str">
            <v>Pri / Sec Voltage</v>
          </cell>
          <cell r="C8">
            <v>1</v>
          </cell>
          <cell r="G8">
            <v>0.92</v>
          </cell>
          <cell r="H8">
            <v>0.08</v>
          </cell>
        </row>
        <row r="9">
          <cell r="A9" t="str">
            <v>UG</v>
          </cell>
          <cell r="B9" t="str">
            <v>Pri / Sec Voltage</v>
          </cell>
          <cell r="C9">
            <v>1</v>
          </cell>
          <cell r="G9">
            <v>0.8</v>
          </cell>
          <cell r="H9">
            <v>0.2</v>
          </cell>
        </row>
        <row r="10">
          <cell r="A10" t="str">
            <v>PC2</v>
          </cell>
          <cell r="B10" t="str">
            <v>Peak Credit - All Customers Top 200</v>
          </cell>
          <cell r="C10">
            <v>1</v>
          </cell>
          <cell r="D10">
            <v>0.13</v>
          </cell>
          <cell r="E10">
            <v>0.87</v>
          </cell>
        </row>
        <row r="11">
          <cell r="A11" t="str">
            <v>TFR</v>
          </cell>
          <cell r="B11" t="str">
            <v>Transformers</v>
          </cell>
          <cell r="C11">
            <v>1</v>
          </cell>
          <cell r="D11">
            <v>0</v>
          </cell>
          <cell r="F11">
            <v>1</v>
          </cell>
        </row>
        <row r="12">
          <cell r="A12" t="str">
            <v>PC3</v>
          </cell>
          <cell r="B12" t="str">
            <v>Peak Credit - No Transportation Top 75</v>
          </cell>
          <cell r="C12">
            <v>1</v>
          </cell>
          <cell r="D12">
            <v>0.2</v>
          </cell>
          <cell r="E12">
            <v>0.8</v>
          </cell>
        </row>
        <row r="13">
          <cell r="A13" t="str">
            <v>PC4</v>
          </cell>
          <cell r="B13" t="str">
            <v>Peak Credit - All Customers Top 75</v>
          </cell>
          <cell r="C13">
            <v>1</v>
          </cell>
          <cell r="D13">
            <v>0.2</v>
          </cell>
          <cell r="E13">
            <v>0.8</v>
          </cell>
        </row>
      </sheetData>
      <sheetData sheetId="3" refreshError="1">
        <row r="4">
          <cell r="A4" t="str">
            <v>ENERGY_1</v>
          </cell>
          <cell r="B4" t="str">
            <v>Annual kWhs</v>
          </cell>
          <cell r="C4" t="str">
            <v>NRG</v>
          </cell>
          <cell r="E4">
            <v>0.46156404591758265</v>
          </cell>
          <cell r="F4">
            <v>0.11184030612701876</v>
          </cell>
          <cell r="G4">
            <v>0.1330117764232478</v>
          </cell>
          <cell r="H4">
            <v>8.5947576971571321E-2</v>
          </cell>
          <cell r="I4">
            <v>6.0326706292810998E-2</v>
          </cell>
          <cell r="J4">
            <v>2.4623579678621587E-4</v>
          </cell>
          <cell r="K4">
            <v>7.45924169993033E-3</v>
          </cell>
          <cell r="L4">
            <v>2.2066893850063527E-2</v>
          </cell>
          <cell r="M4">
            <v>2.0268871035032752E-2</v>
          </cell>
          <cell r="N4">
            <v>5.0185465531079488E-3</v>
          </cell>
          <cell r="O4">
            <v>8.1937900590374924E-2</v>
          </cell>
          <cell r="P4">
            <v>3.7871758568948769E-3</v>
          </cell>
          <cell r="Q4">
            <v>6.20252109705236E-3</v>
          </cell>
          <cell r="R4">
            <v>3.2220178852558027E-4</v>
          </cell>
          <cell r="S4">
            <v>0</v>
          </cell>
          <cell r="T4">
            <v>0</v>
          </cell>
          <cell r="U4">
            <v>0</v>
          </cell>
          <cell r="V4">
            <v>0</v>
          </cell>
          <cell r="W4">
            <v>0</v>
          </cell>
          <cell r="X4">
            <v>0</v>
          </cell>
        </row>
        <row r="5">
          <cell r="A5" t="str">
            <v/>
          </cell>
          <cell r="B5" t="str">
            <v>Historical Test Year Twelve Months ended September 2005</v>
          </cell>
          <cell r="D5">
            <v>23994289527</v>
          </cell>
          <cell r="E5">
            <v>11074901353</v>
          </cell>
          <cell r="F5">
            <v>2683528686</v>
          </cell>
          <cell r="G5">
            <v>3191523074</v>
          </cell>
          <cell r="H5">
            <v>2062251046</v>
          </cell>
          <cell r="I5">
            <v>1447496457</v>
          </cell>
          <cell r="J5">
            <v>5908253</v>
          </cell>
          <cell r="K5">
            <v>178979205</v>
          </cell>
          <cell r="L5">
            <v>529479440</v>
          </cell>
          <cell r="M5">
            <v>486337160</v>
          </cell>
          <cell r="N5">
            <v>120416459</v>
          </cell>
          <cell r="O5">
            <v>1966041710</v>
          </cell>
          <cell r="P5">
            <v>90870594</v>
          </cell>
          <cell r="Q5">
            <v>148825087</v>
          </cell>
          <cell r="R5">
            <v>7731003</v>
          </cell>
        </row>
        <row r="6">
          <cell r="A6" t="str">
            <v/>
          </cell>
        </row>
        <row r="7">
          <cell r="A7" t="str">
            <v>DEM_1</v>
          </cell>
          <cell r="B7" t="str">
            <v>Annual Kw</v>
          </cell>
          <cell r="C7" t="str">
            <v>DEM</v>
          </cell>
          <cell r="E7">
            <v>0.5484110078399288</v>
          </cell>
          <cell r="F7">
            <v>0.11094322378070802</v>
          </cell>
          <cell r="G7">
            <v>0.11823231839299886</v>
          </cell>
          <cell r="H7">
            <v>6.5240934698380174E-2</v>
          </cell>
          <cell r="I7">
            <v>4.642068306393559E-2</v>
          </cell>
          <cell r="J7">
            <v>7.3706632859891057E-7</v>
          </cell>
          <cell r="K7">
            <v>1.0441772988484567E-2</v>
          </cell>
          <cell r="L7">
            <v>1.5727521319643556E-2</v>
          </cell>
          <cell r="M7">
            <v>1.5063915935128335E-2</v>
          </cell>
          <cell r="N7">
            <v>3.4251472289991377E-3</v>
          </cell>
          <cell r="O7">
            <v>5.8168046209145029E-2</v>
          </cell>
          <cell r="P7">
            <v>3.4020524840363718E-3</v>
          </cell>
          <cell r="Q7">
            <v>4.1494377412356672E-3</v>
          </cell>
          <cell r="R7">
            <v>3.732012510472484E-4</v>
          </cell>
          <cell r="S7">
            <v>0</v>
          </cell>
          <cell r="T7">
            <v>0</v>
          </cell>
          <cell r="U7">
            <v>0</v>
          </cell>
          <cell r="V7">
            <v>0</v>
          </cell>
          <cell r="W7">
            <v>0</v>
          </cell>
          <cell r="X7">
            <v>0</v>
          </cell>
        </row>
        <row r="8">
          <cell r="A8" t="str">
            <v/>
          </cell>
          <cell r="B8" t="str">
            <v>Historical Test Year Twelve Months ended September 2005</v>
          </cell>
          <cell r="D8">
            <v>4070190</v>
          </cell>
          <cell r="E8">
            <v>2232137</v>
          </cell>
          <cell r="F8">
            <v>451560</v>
          </cell>
          <cell r="G8">
            <v>481228</v>
          </cell>
          <cell r="H8">
            <v>265543</v>
          </cell>
          <cell r="I8">
            <v>188941</v>
          </cell>
          <cell r="J8">
            <v>3</v>
          </cell>
          <cell r="K8">
            <v>42500</v>
          </cell>
          <cell r="L8">
            <v>64014</v>
          </cell>
          <cell r="M8">
            <v>61313</v>
          </cell>
          <cell r="N8">
            <v>13941</v>
          </cell>
          <cell r="O8">
            <v>236755</v>
          </cell>
          <cell r="P8">
            <v>13847</v>
          </cell>
          <cell r="Q8">
            <v>16889</v>
          </cell>
          <cell r="R8">
            <v>1519</v>
          </cell>
        </row>
        <row r="9">
          <cell r="A9" t="str">
            <v/>
          </cell>
        </row>
        <row r="10">
          <cell r="A10" t="str">
            <v>DIR450.01</v>
          </cell>
          <cell r="B10" t="str">
            <v>Late Payment Interest Rev</v>
          </cell>
          <cell r="C10" t="str">
            <v>CUS</v>
          </cell>
          <cell r="E10">
            <v>0.77637157085197672</v>
          </cell>
          <cell r="F10">
            <v>0.12330309745460201</v>
          </cell>
          <cell r="G10">
            <v>6.2249506966091987E-2</v>
          </cell>
          <cell r="H10">
            <v>1.4418149302683942E-2</v>
          </cell>
          <cell r="I10">
            <v>1.377004827844576E-2</v>
          </cell>
          <cell r="J10">
            <v>0</v>
          </cell>
          <cell r="K10">
            <v>7.2938976892790745E-4</v>
          </cell>
          <cell r="L10">
            <v>1.0611715475256412E-3</v>
          </cell>
          <cell r="M10">
            <v>2.4616352467996976E-3</v>
          </cell>
          <cell r="N10">
            <v>0</v>
          </cell>
          <cell r="O10">
            <v>4.0304196619801941E-3</v>
          </cell>
          <cell r="P10">
            <v>1.6050109209661343E-3</v>
          </cell>
          <cell r="Q10">
            <v>0</v>
          </cell>
          <cell r="R10">
            <v>0</v>
          </cell>
          <cell r="S10">
            <v>0</v>
          </cell>
          <cell r="T10">
            <v>0</v>
          </cell>
          <cell r="U10">
            <v>0</v>
          </cell>
          <cell r="V10">
            <v>0</v>
          </cell>
          <cell r="W10">
            <v>0</v>
          </cell>
          <cell r="X10">
            <v>0</v>
          </cell>
        </row>
        <row r="11">
          <cell r="A11" t="str">
            <v/>
          </cell>
          <cell r="B11" t="str">
            <v>Historical Test Year Twelve Months ended September 2005</v>
          </cell>
          <cell r="D11">
            <v>2263536</v>
          </cell>
          <cell r="E11">
            <v>1757345</v>
          </cell>
          <cell r="F11">
            <v>279101</v>
          </cell>
          <cell r="G11">
            <v>140904</v>
          </cell>
          <cell r="H11">
            <v>32636</v>
          </cell>
          <cell r="I11">
            <v>31169</v>
          </cell>
          <cell r="J11">
            <v>0</v>
          </cell>
          <cell r="K11">
            <v>1651</v>
          </cell>
          <cell r="L11">
            <v>2402</v>
          </cell>
          <cell r="M11">
            <v>5572</v>
          </cell>
          <cell r="N11">
            <v>0</v>
          </cell>
          <cell r="O11">
            <v>9123</v>
          </cell>
          <cell r="P11">
            <v>3633</v>
          </cell>
          <cell r="Q11">
            <v>0</v>
          </cell>
          <cell r="R11">
            <v>0</v>
          </cell>
        </row>
        <row r="12">
          <cell r="A12" t="str">
            <v/>
          </cell>
        </row>
        <row r="13">
          <cell r="A13" t="str">
            <v>NCP_360</v>
          </cell>
          <cell r="B13" t="str">
            <v>Allocate Substation Land - 12 NCP</v>
          </cell>
          <cell r="C13" t="str">
            <v>DEM</v>
          </cell>
          <cell r="E13">
            <v>0.38233768229206183</v>
          </cell>
          <cell r="F13">
            <v>0.12994735154862891</v>
          </cell>
          <cell r="G13">
            <v>0.19344954689388996</v>
          </cell>
          <cell r="H13">
            <v>0.14995490120946325</v>
          </cell>
          <cell r="I13">
            <v>8.557293958753813E-2</v>
          </cell>
          <cell r="J13">
            <v>6.8288389456272672E-5</v>
          </cell>
          <cell r="K13">
            <v>7.5340904492364347E-3</v>
          </cell>
          <cell r="L13">
            <v>2.9520501692034538E-2</v>
          </cell>
          <cell r="M13">
            <v>0</v>
          </cell>
          <cell r="N13">
            <v>9.0693936496856198E-3</v>
          </cell>
          <cell r="O13">
            <v>0</v>
          </cell>
          <cell r="P13">
            <v>1.2513136030471796E-2</v>
          </cell>
          <cell r="Q13">
            <v>0</v>
          </cell>
          <cell r="R13">
            <v>3.2168257533221034E-5</v>
          </cell>
          <cell r="S13">
            <v>0</v>
          </cell>
          <cell r="T13">
            <v>0</v>
          </cell>
          <cell r="U13">
            <v>0</v>
          </cell>
          <cell r="V13">
            <v>0</v>
          </cell>
          <cell r="W13">
            <v>0</v>
          </cell>
          <cell r="X13">
            <v>0</v>
          </cell>
        </row>
        <row r="14">
          <cell r="A14" t="str">
            <v/>
          </cell>
          <cell r="B14" t="str">
            <v>Historical Test Year Twelve Months ended September 2005</v>
          </cell>
          <cell r="D14">
            <v>12652224</v>
          </cell>
          <cell r="E14">
            <v>4837422</v>
          </cell>
          <cell r="F14">
            <v>1644123</v>
          </cell>
          <cell r="G14">
            <v>2447567</v>
          </cell>
          <cell r="H14">
            <v>1897263</v>
          </cell>
          <cell r="I14">
            <v>1082688</v>
          </cell>
          <cell r="J14">
            <v>864</v>
          </cell>
          <cell r="K14">
            <v>95323</v>
          </cell>
          <cell r="L14">
            <v>373500</v>
          </cell>
          <cell r="M14">
            <v>0</v>
          </cell>
          <cell r="N14">
            <v>114748</v>
          </cell>
          <cell r="O14">
            <v>0</v>
          </cell>
          <cell r="P14">
            <v>158319</v>
          </cell>
          <cell r="Q14">
            <v>0</v>
          </cell>
          <cell r="R14">
            <v>407</v>
          </cell>
        </row>
        <row r="15">
          <cell r="A15" t="str">
            <v/>
          </cell>
        </row>
        <row r="16">
          <cell r="A16" t="str">
            <v>NCP_361</v>
          </cell>
          <cell r="B16" t="str">
            <v>Allocate Substation Structures - 12 NCP</v>
          </cell>
          <cell r="C16" t="str">
            <v>DEM</v>
          </cell>
          <cell r="E16">
            <v>0.47217309764801435</v>
          </cell>
          <cell r="F16">
            <v>0.12725414213287409</v>
          </cell>
          <cell r="G16">
            <v>0.1534577411331384</v>
          </cell>
          <cell r="H16">
            <v>0.11657275539180251</v>
          </cell>
          <cell r="I16">
            <v>7.9647702985328597E-2</v>
          </cell>
          <cell r="J16">
            <v>0</v>
          </cell>
          <cell r="K16">
            <v>1.2815540073302687E-2</v>
          </cell>
          <cell r="L16">
            <v>1.5693581730566158E-2</v>
          </cell>
          <cell r="M16">
            <v>0</v>
          </cell>
          <cell r="N16">
            <v>6.2513652233414877E-3</v>
          </cell>
          <cell r="O16">
            <v>0</v>
          </cell>
          <cell r="P16">
            <v>1.6118384927210214E-2</v>
          </cell>
          <cell r="Q16">
            <v>0</v>
          </cell>
          <cell r="R16">
            <v>1.5688754421513385E-5</v>
          </cell>
          <cell r="S16">
            <v>0</v>
          </cell>
          <cell r="T16">
            <v>0</v>
          </cell>
          <cell r="U16">
            <v>0</v>
          </cell>
          <cell r="V16">
            <v>0</v>
          </cell>
          <cell r="W16">
            <v>0</v>
          </cell>
          <cell r="X16">
            <v>0</v>
          </cell>
        </row>
        <row r="17">
          <cell r="A17" t="str">
            <v/>
          </cell>
          <cell r="B17" t="str">
            <v>Historical Test Year Twelve Months ended September 2005</v>
          </cell>
          <cell r="D17">
            <v>4143095</v>
          </cell>
          <cell r="E17">
            <v>1956258</v>
          </cell>
          <cell r="F17">
            <v>527226</v>
          </cell>
          <cell r="G17">
            <v>635790</v>
          </cell>
          <cell r="H17">
            <v>482972</v>
          </cell>
          <cell r="I17">
            <v>329988</v>
          </cell>
          <cell r="J17">
            <v>0</v>
          </cell>
          <cell r="K17">
            <v>53096</v>
          </cell>
          <cell r="L17">
            <v>65020</v>
          </cell>
          <cell r="M17">
            <v>0</v>
          </cell>
          <cell r="N17">
            <v>25900</v>
          </cell>
          <cell r="O17">
            <v>0</v>
          </cell>
          <cell r="P17">
            <v>66780</v>
          </cell>
          <cell r="Q17">
            <v>0</v>
          </cell>
          <cell r="R17">
            <v>65</v>
          </cell>
        </row>
        <row r="18">
          <cell r="A18" t="str">
            <v/>
          </cell>
        </row>
        <row r="19">
          <cell r="A19" t="str">
            <v>NCP_362</v>
          </cell>
          <cell r="B19" t="str">
            <v>Allocate Substation Equipment - 12 NCP</v>
          </cell>
          <cell r="C19" t="str">
            <v>DEM</v>
          </cell>
          <cell r="E19">
            <v>0.4976067940089749</v>
          </cell>
          <cell r="F19">
            <v>0.14212694401001752</v>
          </cell>
          <cell r="G19">
            <v>0.14548995691824093</v>
          </cell>
          <cell r="H19">
            <v>9.5623684213414453E-2</v>
          </cell>
          <cell r="I19">
            <v>7.4571975032741988E-2</v>
          </cell>
          <cell r="J19">
            <v>2.7105373593005176E-4</v>
          </cell>
          <cell r="K19">
            <v>1.1564620667195418E-2</v>
          </cell>
          <cell r="L19">
            <v>1.6406467349817228E-2</v>
          </cell>
          <cell r="M19">
            <v>0</v>
          </cell>
          <cell r="N19">
            <v>5.8784719701644788E-3</v>
          </cell>
          <cell r="O19">
            <v>0</v>
          </cell>
          <cell r="P19">
            <v>1.0289717399144581E-2</v>
          </cell>
          <cell r="Q19">
            <v>0</v>
          </cell>
          <cell r="R19">
            <v>1.7031469435844793E-4</v>
          </cell>
          <cell r="S19">
            <v>0</v>
          </cell>
          <cell r="T19">
            <v>0</v>
          </cell>
          <cell r="U19">
            <v>0</v>
          </cell>
          <cell r="V19">
            <v>0</v>
          </cell>
          <cell r="W19">
            <v>0</v>
          </cell>
          <cell r="X19">
            <v>0</v>
          </cell>
        </row>
        <row r="20">
          <cell r="A20" t="str">
            <v/>
          </cell>
          <cell r="B20" t="str">
            <v>Historical Test Year Twelve Months ended September 2005</v>
          </cell>
          <cell r="D20">
            <v>221413661</v>
          </cell>
          <cell r="E20">
            <v>110176942</v>
          </cell>
          <cell r="F20">
            <v>31468847</v>
          </cell>
          <cell r="G20">
            <v>32213464</v>
          </cell>
          <cell r="H20">
            <v>21172390</v>
          </cell>
          <cell r="I20">
            <v>16511254</v>
          </cell>
          <cell r="J20">
            <v>60015</v>
          </cell>
          <cell r="K20">
            <v>2560565</v>
          </cell>
          <cell r="L20">
            <v>3632616</v>
          </cell>
          <cell r="M20">
            <v>0</v>
          </cell>
          <cell r="N20">
            <v>1301574</v>
          </cell>
          <cell r="O20">
            <v>0</v>
          </cell>
          <cell r="P20">
            <v>2278284</v>
          </cell>
          <cell r="Q20">
            <v>0</v>
          </cell>
          <cell r="R20">
            <v>37710</v>
          </cell>
        </row>
        <row r="21">
          <cell r="A21" t="str">
            <v/>
          </cell>
        </row>
        <row r="22">
          <cell r="A22" t="str">
            <v>CUST_1</v>
          </cell>
          <cell r="B22" t="str">
            <v>Ave. No. Cust.</v>
          </cell>
          <cell r="C22" t="str">
            <v>CUS</v>
          </cell>
          <cell r="E22">
            <v>0.88327632852639681</v>
          </cell>
          <cell r="F22">
            <v>0.10452480826031919</v>
          </cell>
          <cell r="G22">
            <v>7.9019087095733333E-3</v>
          </cell>
          <cell r="H22">
            <v>7.0292139293603713E-4</v>
          </cell>
          <cell r="I22">
            <v>4.854923180024324E-4</v>
          </cell>
          <cell r="J22">
            <v>9.9282682618084339E-7</v>
          </cell>
          <cell r="K22">
            <v>1.8962992380054108E-4</v>
          </cell>
          <cell r="L22">
            <v>6.1555263223212286E-5</v>
          </cell>
          <cell r="M22">
            <v>1.7870882871255182E-5</v>
          </cell>
          <cell r="N22">
            <v>1.9856536523616868E-6</v>
          </cell>
          <cell r="O22">
            <v>1.489240239271265E-5</v>
          </cell>
          <cell r="P22">
            <v>2.8126783985703294E-3</v>
          </cell>
          <cell r="Q22">
            <v>9.9282682618084339E-7</v>
          </cell>
          <cell r="R22">
            <v>7.9426146094467471E-6</v>
          </cell>
          <cell r="S22">
            <v>0</v>
          </cell>
          <cell r="T22">
            <v>0</v>
          </cell>
          <cell r="U22">
            <v>0</v>
          </cell>
          <cell r="V22">
            <v>0</v>
          </cell>
          <cell r="W22">
            <v>0</v>
          </cell>
          <cell r="X22">
            <v>0</v>
          </cell>
        </row>
        <row r="23">
          <cell r="A23" t="str">
            <v/>
          </cell>
          <cell r="B23" t="str">
            <v>Historical Test Year Twelve Months ended September 2005</v>
          </cell>
          <cell r="D23">
            <v>1007225</v>
          </cell>
          <cell r="E23">
            <v>889658</v>
          </cell>
          <cell r="F23">
            <v>105280</v>
          </cell>
          <cell r="G23">
            <v>7959</v>
          </cell>
          <cell r="H23">
            <v>708</v>
          </cell>
          <cell r="I23">
            <v>489</v>
          </cell>
          <cell r="J23">
            <v>1</v>
          </cell>
          <cell r="K23">
            <v>191</v>
          </cell>
          <cell r="L23">
            <v>62</v>
          </cell>
          <cell r="M23">
            <v>18</v>
          </cell>
          <cell r="N23">
            <v>2</v>
          </cell>
          <cell r="O23">
            <v>15</v>
          </cell>
          <cell r="P23">
            <v>2833</v>
          </cell>
          <cell r="Q23">
            <v>1</v>
          </cell>
          <cell r="R23">
            <v>8</v>
          </cell>
        </row>
        <row r="24">
          <cell r="A24" t="str">
            <v/>
          </cell>
        </row>
        <row r="25">
          <cell r="A25" t="str">
            <v>CUST_4</v>
          </cell>
          <cell r="B25" t="str">
            <v>Ave. No. Cust Incl. RES &amp; SEC Only</v>
          </cell>
          <cell r="C25" t="str">
            <v>CUS</v>
          </cell>
          <cell r="E25">
            <v>0.88642167446652276</v>
          </cell>
          <cell r="F25">
            <v>0.10489702097641511</v>
          </cell>
          <cell r="G25">
            <v>7.9300473969537225E-3</v>
          </cell>
          <cell r="H25">
            <v>7.0542449516814115E-4</v>
          </cell>
          <cell r="I25">
            <v>0</v>
          </cell>
          <cell r="J25">
            <v>0</v>
          </cell>
          <cell r="K25">
            <v>0</v>
          </cell>
          <cell r="L25">
            <v>4.5832664940302951E-5</v>
          </cell>
          <cell r="M25">
            <v>0</v>
          </cell>
          <cell r="N25">
            <v>0</v>
          </cell>
          <cell r="O25">
            <v>0</v>
          </cell>
          <cell r="P25">
            <v>0</v>
          </cell>
          <cell r="Q25">
            <v>0</v>
          </cell>
          <cell r="R25">
            <v>0</v>
          </cell>
          <cell r="S25">
            <v>0</v>
          </cell>
          <cell r="T25">
            <v>0</v>
          </cell>
          <cell r="U25">
            <v>0</v>
          </cell>
          <cell r="V25">
            <v>0</v>
          </cell>
          <cell r="W25">
            <v>0</v>
          </cell>
          <cell r="X25">
            <v>0</v>
          </cell>
        </row>
        <row r="26">
          <cell r="A26" t="str">
            <v/>
          </cell>
          <cell r="B26" t="str">
            <v>Historical Test Year Twelve Months ended September 2005</v>
          </cell>
          <cell r="D26">
            <v>1003651</v>
          </cell>
          <cell r="E26">
            <v>889658</v>
          </cell>
          <cell r="F26">
            <v>105280</v>
          </cell>
          <cell r="G26">
            <v>7959</v>
          </cell>
          <cell r="H26">
            <v>708</v>
          </cell>
          <cell r="I26">
            <v>0</v>
          </cell>
          <cell r="J26">
            <v>0</v>
          </cell>
          <cell r="K26">
            <v>0</v>
          </cell>
          <cell r="L26">
            <v>46</v>
          </cell>
          <cell r="M26">
            <v>0</v>
          </cell>
          <cell r="N26">
            <v>0</v>
          </cell>
          <cell r="O26">
            <v>0</v>
          </cell>
          <cell r="P26">
            <v>0</v>
          </cell>
          <cell r="Q26">
            <v>0</v>
          </cell>
          <cell r="R26">
            <v>0</v>
          </cell>
        </row>
        <row r="27">
          <cell r="A27" t="str">
            <v/>
          </cell>
        </row>
        <row r="28">
          <cell r="A28" t="str">
            <v>CUST_5</v>
          </cell>
          <cell r="B28" t="str">
            <v>Wtd. Ave. No. Cust. CAE - NO HV</v>
          </cell>
          <cell r="C28" t="str">
            <v>CUS</v>
          </cell>
          <cell r="E28">
            <v>0.81358028834032914</v>
          </cell>
          <cell r="F28">
            <v>0.12243587680922405</v>
          </cell>
          <cell r="G28">
            <v>1.3615952432809945E-2</v>
          </cell>
          <cell r="H28">
            <v>1.6734148926663091E-2</v>
          </cell>
          <cell r="I28">
            <v>1.5026255069782351E-2</v>
          </cell>
          <cell r="J28">
            <v>1.260921353165674E-5</v>
          </cell>
          <cell r="K28">
            <v>1.0531793925211653E-2</v>
          </cell>
          <cell r="L28">
            <v>1.6041951335739465E-3</v>
          </cell>
          <cell r="M28">
            <v>1.5368770919322601E-3</v>
          </cell>
          <cell r="N28">
            <v>1.6192159453220402E-4</v>
          </cell>
          <cell r="O28">
            <v>1.2145497646038981E-3</v>
          </cell>
          <cell r="P28">
            <v>3.2866638549728221E-3</v>
          </cell>
          <cell r="Q28">
            <v>8.0960797266102012E-5</v>
          </cell>
          <cell r="R28">
            <v>1.7790704556687269E-4</v>
          </cell>
          <cell r="S28">
            <v>0</v>
          </cell>
          <cell r="T28">
            <v>0</v>
          </cell>
          <cell r="U28">
            <v>0</v>
          </cell>
          <cell r="V28">
            <v>0</v>
          </cell>
          <cell r="W28">
            <v>0</v>
          </cell>
          <cell r="X28">
            <v>0</v>
          </cell>
        </row>
        <row r="29">
          <cell r="A29" t="str">
            <v/>
          </cell>
          <cell r="B29" t="str">
            <v>Historical Test Year Twelve Months ended September 2005</v>
          </cell>
          <cell r="D29">
            <v>14513197</v>
          </cell>
          <cell r="E29">
            <v>11807651</v>
          </cell>
          <cell r="F29">
            <v>1776936</v>
          </cell>
          <cell r="G29">
            <v>197611</v>
          </cell>
          <cell r="H29">
            <v>242866</v>
          </cell>
          <cell r="I29">
            <v>218079</v>
          </cell>
          <cell r="J29">
            <v>183</v>
          </cell>
          <cell r="K29">
            <v>152850</v>
          </cell>
          <cell r="L29">
            <v>23282</v>
          </cell>
          <cell r="M29">
            <v>22305</v>
          </cell>
          <cell r="N29">
            <v>2350</v>
          </cell>
          <cell r="O29">
            <v>17627</v>
          </cell>
          <cell r="P29">
            <v>47700</v>
          </cell>
          <cell r="Q29">
            <v>1175</v>
          </cell>
          <cell r="R29">
            <v>2582</v>
          </cell>
        </row>
        <row r="30">
          <cell r="A30" t="str">
            <v/>
          </cell>
        </row>
        <row r="31">
          <cell r="A31" t="str">
            <v>CUST_6</v>
          </cell>
          <cell r="B31" t="str">
            <v>Wtd. Ave. No. Sch. Mtr Reading</v>
          </cell>
          <cell r="C31" t="str">
            <v>CUS</v>
          </cell>
          <cell r="E31">
            <v>0.82591092762824314</v>
          </cell>
          <cell r="F31">
            <v>0.12188538482962462</v>
          </cell>
          <cell r="G31">
            <v>2.9585399772528314E-2</v>
          </cell>
          <cell r="H31">
            <v>3.1372013221438069E-3</v>
          </cell>
          <cell r="I31">
            <v>2.0891769316599977E-3</v>
          </cell>
          <cell r="J31">
            <v>2.492729650803609E-6</v>
          </cell>
          <cell r="K31">
            <v>7.9006055716145736E-4</v>
          </cell>
          <cell r="L31">
            <v>3.0674048919213055E-4</v>
          </cell>
          <cell r="M31">
            <v>9.8620469514387969E-3</v>
          </cell>
          <cell r="N31">
            <v>7.113711454820353E-4</v>
          </cell>
          <cell r="O31">
            <v>5.3352499055794433E-3</v>
          </cell>
          <cell r="P31">
            <v>0</v>
          </cell>
          <cell r="Q31">
            <v>3.5565188720519599E-4</v>
          </cell>
          <cell r="R31">
            <v>2.8295850090203128E-5</v>
          </cell>
          <cell r="S31">
            <v>0</v>
          </cell>
          <cell r="T31">
            <v>0</v>
          </cell>
          <cell r="U31">
            <v>0</v>
          </cell>
          <cell r="V31">
            <v>0</v>
          </cell>
          <cell r="W31">
            <v>0</v>
          </cell>
          <cell r="X31">
            <v>0</v>
          </cell>
        </row>
        <row r="32">
          <cell r="A32" t="str">
            <v/>
          </cell>
          <cell r="B32" t="str">
            <v>Historical Test Year Twelve Months ended September 2005</v>
          </cell>
          <cell r="D32">
            <v>14843166</v>
          </cell>
          <cell r="E32">
            <v>12259133</v>
          </cell>
          <cell r="F32">
            <v>1809165</v>
          </cell>
          <cell r="G32">
            <v>439141</v>
          </cell>
          <cell r="H32">
            <v>46566</v>
          </cell>
          <cell r="I32">
            <v>31010</v>
          </cell>
          <cell r="J32">
            <v>37</v>
          </cell>
          <cell r="K32">
            <v>11727</v>
          </cell>
          <cell r="L32">
            <v>4553</v>
          </cell>
          <cell r="M32">
            <v>146384</v>
          </cell>
          <cell r="N32">
            <v>10559</v>
          </cell>
          <cell r="O32">
            <v>79192</v>
          </cell>
          <cell r="P32">
            <v>0</v>
          </cell>
          <cell r="Q32">
            <v>5279</v>
          </cell>
          <cell r="R32">
            <v>420</v>
          </cell>
        </row>
        <row r="33">
          <cell r="A33" t="str">
            <v/>
          </cell>
        </row>
        <row r="34">
          <cell r="A34" t="str">
            <v>METER</v>
          </cell>
          <cell r="B34" t="str">
            <v>Meter Investment</v>
          </cell>
          <cell r="C34" t="str">
            <v>CUS</v>
          </cell>
          <cell r="E34">
            <v>0.58793856270037692</v>
          </cell>
          <cell r="F34">
            <v>0.20679636312257557</v>
          </cell>
          <cell r="G34">
            <v>6.8655640765648882E-2</v>
          </cell>
          <cell r="H34">
            <v>6.4579689133961197E-3</v>
          </cell>
          <cell r="I34">
            <v>8.6486655212588887E-2</v>
          </cell>
          <cell r="J34">
            <v>1.7150233241627915E-4</v>
          </cell>
          <cell r="K34">
            <v>3.0604370072230838E-2</v>
          </cell>
          <cell r="L34">
            <v>4.4364385266880855E-3</v>
          </cell>
          <cell r="M34">
            <v>4.2896980912603298E-3</v>
          </cell>
          <cell r="N34">
            <v>3.4300466483255831E-4</v>
          </cell>
          <cell r="O34">
            <v>2.2188093575484466E-3</v>
          </cell>
          <cell r="P34">
            <v>0</v>
          </cell>
          <cell r="Q34">
            <v>1.6009752106388138E-4</v>
          </cell>
          <cell r="R34">
            <v>1.4408887193731457E-3</v>
          </cell>
          <cell r="S34">
            <v>0</v>
          </cell>
          <cell r="T34">
            <v>0</v>
          </cell>
          <cell r="U34">
            <v>0</v>
          </cell>
          <cell r="V34">
            <v>0</v>
          </cell>
          <cell r="W34">
            <v>0</v>
          </cell>
          <cell r="X34">
            <v>0</v>
          </cell>
        </row>
        <row r="35">
          <cell r="A35" t="str">
            <v/>
          </cell>
          <cell r="B35" t="str">
            <v>Historical Test Year Twelve Months ended September 2005</v>
          </cell>
          <cell r="D35">
            <v>90663490</v>
          </cell>
          <cell r="E35">
            <v>53304562</v>
          </cell>
          <cell r="F35">
            <v>18748880</v>
          </cell>
          <cell r="G35">
            <v>6224560</v>
          </cell>
          <cell r="H35">
            <v>585502</v>
          </cell>
          <cell r="I35">
            <v>7841182</v>
          </cell>
          <cell r="J35">
            <v>15549</v>
          </cell>
          <cell r="K35">
            <v>2774699</v>
          </cell>
          <cell r="L35">
            <v>402223</v>
          </cell>
          <cell r="M35">
            <v>388919</v>
          </cell>
          <cell r="N35">
            <v>31098</v>
          </cell>
          <cell r="O35">
            <v>201165</v>
          </cell>
          <cell r="P35">
            <v>0</v>
          </cell>
          <cell r="Q35">
            <v>14515</v>
          </cell>
          <cell r="R35">
            <v>130636</v>
          </cell>
        </row>
        <row r="36">
          <cell r="A36" t="str">
            <v/>
          </cell>
        </row>
        <row r="37">
          <cell r="A37" t="str">
            <v>DIR360.01</v>
          </cell>
          <cell r="B37" t="str">
            <v>Direct Assign Substation Land</v>
          </cell>
          <cell r="C37" t="str">
            <v>DEM</v>
          </cell>
          <cell r="E37">
            <v>0</v>
          </cell>
          <cell r="F37">
            <v>0</v>
          </cell>
          <cell r="G37">
            <v>0</v>
          </cell>
          <cell r="H37">
            <v>0</v>
          </cell>
          <cell r="I37">
            <v>0</v>
          </cell>
          <cell r="J37">
            <v>0</v>
          </cell>
          <cell r="K37">
            <v>0</v>
          </cell>
          <cell r="L37">
            <v>0.6133514300746491</v>
          </cell>
          <cell r="M37">
            <v>0.38579609140887705</v>
          </cell>
          <cell r="N37">
            <v>0</v>
          </cell>
          <cell r="O37">
            <v>0</v>
          </cell>
          <cell r="P37">
            <v>0</v>
          </cell>
          <cell r="Q37">
            <v>0</v>
          </cell>
          <cell r="R37">
            <v>8.5247851647388042E-4</v>
          </cell>
          <cell r="S37">
            <v>0</v>
          </cell>
          <cell r="T37">
            <v>0</v>
          </cell>
          <cell r="U37">
            <v>0</v>
          </cell>
          <cell r="V37">
            <v>0</v>
          </cell>
          <cell r="W37">
            <v>0</v>
          </cell>
          <cell r="X37">
            <v>0</v>
          </cell>
        </row>
        <row r="38">
          <cell r="A38" t="str">
            <v/>
          </cell>
          <cell r="B38" t="str">
            <v>Historical Test Year Twelve Months ended September 2005</v>
          </cell>
          <cell r="D38">
            <v>655735</v>
          </cell>
          <cell r="E38">
            <v>0</v>
          </cell>
          <cell r="F38">
            <v>0</v>
          </cell>
          <cell r="G38">
            <v>0</v>
          </cell>
          <cell r="H38">
            <v>0</v>
          </cell>
          <cell r="I38">
            <v>0</v>
          </cell>
          <cell r="J38">
            <v>0</v>
          </cell>
          <cell r="K38">
            <v>0</v>
          </cell>
          <cell r="L38">
            <v>402196</v>
          </cell>
          <cell r="M38">
            <v>252980</v>
          </cell>
          <cell r="N38">
            <v>0</v>
          </cell>
          <cell r="O38">
            <v>0</v>
          </cell>
          <cell r="P38">
            <v>0</v>
          </cell>
          <cell r="Q38">
            <v>0</v>
          </cell>
          <cell r="R38">
            <v>559</v>
          </cell>
        </row>
        <row r="39">
          <cell r="A39" t="str">
            <v/>
          </cell>
        </row>
        <row r="40">
          <cell r="A40" t="str">
            <v>DIR361.01</v>
          </cell>
          <cell r="B40" t="str">
            <v>Direct Assign Substation Structures</v>
          </cell>
          <cell r="C40" t="str">
            <v>DEM</v>
          </cell>
          <cell r="E40">
            <v>3.2338492433164661E-8</v>
          </cell>
          <cell r="F40">
            <v>0</v>
          </cell>
          <cell r="G40">
            <v>0</v>
          </cell>
          <cell r="H40">
            <v>0</v>
          </cell>
          <cell r="I40">
            <v>0</v>
          </cell>
          <cell r="J40">
            <v>0</v>
          </cell>
          <cell r="K40">
            <v>0</v>
          </cell>
          <cell r="L40">
            <v>0.23189286153973715</v>
          </cell>
          <cell r="M40">
            <v>0.46422552657656535</v>
          </cell>
          <cell r="N40">
            <v>0</v>
          </cell>
          <cell r="O40">
            <v>0.30359376696254986</v>
          </cell>
          <cell r="P40">
            <v>0</v>
          </cell>
          <cell r="Q40">
            <v>0</v>
          </cell>
          <cell r="R40">
            <v>2.8781258265516552E-4</v>
          </cell>
          <cell r="S40">
            <v>0</v>
          </cell>
          <cell r="T40">
            <v>0</v>
          </cell>
          <cell r="U40">
            <v>0</v>
          </cell>
          <cell r="V40">
            <v>0</v>
          </cell>
          <cell r="W40">
            <v>0</v>
          </cell>
          <cell r="X40">
            <v>0</v>
          </cell>
        </row>
        <row r="41">
          <cell r="A41" t="str">
            <v/>
          </cell>
          <cell r="B41" t="str">
            <v>Historical Test Year Twelve Months ended September 2005</v>
          </cell>
          <cell r="D41">
            <v>309229.01</v>
          </cell>
          <cell r="E41">
            <v>0.01</v>
          </cell>
          <cell r="F41">
            <v>0</v>
          </cell>
          <cell r="G41">
            <v>0</v>
          </cell>
          <cell r="H41">
            <v>0</v>
          </cell>
          <cell r="I41">
            <v>0</v>
          </cell>
          <cell r="J41">
            <v>0</v>
          </cell>
          <cell r="K41">
            <v>0</v>
          </cell>
          <cell r="L41">
            <v>71708</v>
          </cell>
          <cell r="M41">
            <v>143552</v>
          </cell>
          <cell r="N41">
            <v>0</v>
          </cell>
          <cell r="O41">
            <v>93880</v>
          </cell>
          <cell r="P41">
            <v>0</v>
          </cell>
          <cell r="Q41">
            <v>0</v>
          </cell>
          <cell r="R41">
            <v>89</v>
          </cell>
        </row>
        <row r="42">
          <cell r="A42" t="str">
            <v/>
          </cell>
        </row>
        <row r="43">
          <cell r="A43" t="str">
            <v>DIR362.01</v>
          </cell>
          <cell r="B43" t="str">
            <v>Direct Assign Substation Equipment</v>
          </cell>
          <cell r="C43" t="str">
            <v>DEM</v>
          </cell>
          <cell r="E43">
            <v>4.4294995080024233E-10</v>
          </cell>
          <cell r="F43">
            <v>0</v>
          </cell>
          <cell r="G43">
            <v>0</v>
          </cell>
          <cell r="H43">
            <v>0</v>
          </cell>
          <cell r="I43">
            <v>2.0814705433049266E-2</v>
          </cell>
          <cell r="J43">
            <v>0</v>
          </cell>
          <cell r="K43">
            <v>0</v>
          </cell>
          <cell r="L43">
            <v>0.17673490420953283</v>
          </cell>
          <cell r="M43">
            <v>0.36022856024335115</v>
          </cell>
          <cell r="N43">
            <v>0</v>
          </cell>
          <cell r="O43">
            <v>0.43640288475744426</v>
          </cell>
          <cell r="P43">
            <v>0</v>
          </cell>
          <cell r="Q43">
            <v>3.9307821583964304E-3</v>
          </cell>
          <cell r="R43">
            <v>1.8881627552761928E-3</v>
          </cell>
          <cell r="S43">
            <v>0</v>
          </cell>
          <cell r="T43">
            <v>0</v>
          </cell>
          <cell r="U43">
            <v>0</v>
          </cell>
          <cell r="V43">
            <v>0</v>
          </cell>
          <cell r="W43">
            <v>0</v>
          </cell>
          <cell r="X43">
            <v>0</v>
          </cell>
        </row>
        <row r="44">
          <cell r="A44" t="str">
            <v/>
          </cell>
          <cell r="B44" t="str">
            <v>Historical Test Year Twelve Months ended September 2005</v>
          </cell>
          <cell r="D44">
            <v>22575914.009999998</v>
          </cell>
          <cell r="E44">
            <v>0.01</v>
          </cell>
          <cell r="F44">
            <v>0</v>
          </cell>
          <cell r="G44">
            <v>0</v>
          </cell>
          <cell r="H44">
            <v>0</v>
          </cell>
          <cell r="I44">
            <v>469911</v>
          </cell>
          <cell r="J44">
            <v>0</v>
          </cell>
          <cell r="K44">
            <v>0</v>
          </cell>
          <cell r="L44">
            <v>3989952</v>
          </cell>
          <cell r="M44">
            <v>8132489</v>
          </cell>
          <cell r="N44">
            <v>0</v>
          </cell>
          <cell r="O44">
            <v>9852194</v>
          </cell>
          <cell r="P44">
            <v>0</v>
          </cell>
          <cell r="Q44">
            <v>88741</v>
          </cell>
          <cell r="R44">
            <v>42627</v>
          </cell>
        </row>
        <row r="45">
          <cell r="A45" t="str">
            <v/>
          </cell>
        </row>
        <row r="46">
          <cell r="A46" t="str">
            <v>DIR364.01</v>
          </cell>
          <cell r="B46" t="str">
            <v>Direct Assign OH Dist Lines</v>
          </cell>
          <cell r="C46" t="str">
            <v>DEM</v>
          </cell>
          <cell r="E46">
            <v>0</v>
          </cell>
          <cell r="F46">
            <v>0</v>
          </cell>
          <cell r="G46">
            <v>0</v>
          </cell>
          <cell r="H46">
            <v>0</v>
          </cell>
          <cell r="I46">
            <v>0</v>
          </cell>
          <cell r="J46">
            <v>0</v>
          </cell>
          <cell r="K46">
            <v>0</v>
          </cell>
          <cell r="L46">
            <v>0.85581237225384643</v>
          </cell>
          <cell r="M46">
            <v>0</v>
          </cell>
          <cell r="N46">
            <v>0</v>
          </cell>
          <cell r="O46">
            <v>0</v>
          </cell>
          <cell r="P46">
            <v>0</v>
          </cell>
          <cell r="Q46">
            <v>0.14418762774615362</v>
          </cell>
          <cell r="R46">
            <v>0</v>
          </cell>
          <cell r="S46">
            <v>0</v>
          </cell>
          <cell r="T46">
            <v>0</v>
          </cell>
          <cell r="U46">
            <v>0</v>
          </cell>
          <cell r="V46">
            <v>0</v>
          </cell>
          <cell r="W46">
            <v>0</v>
          </cell>
          <cell r="X46">
            <v>0</v>
          </cell>
        </row>
        <row r="47">
          <cell r="A47" t="str">
            <v/>
          </cell>
          <cell r="B47" t="str">
            <v>Historical Test Year Twelve Months ended September 2005</v>
          </cell>
          <cell r="D47">
            <v>1206005</v>
          </cell>
          <cell r="E47">
            <v>0</v>
          </cell>
          <cell r="F47">
            <v>0</v>
          </cell>
          <cell r="G47">
            <v>0</v>
          </cell>
          <cell r="H47">
            <v>0</v>
          </cell>
          <cell r="I47">
            <v>0</v>
          </cell>
          <cell r="J47">
            <v>0</v>
          </cell>
          <cell r="K47">
            <v>0</v>
          </cell>
          <cell r="L47">
            <v>1032114</v>
          </cell>
          <cell r="M47">
            <v>0</v>
          </cell>
          <cell r="N47">
            <v>0</v>
          </cell>
          <cell r="O47">
            <v>0</v>
          </cell>
          <cell r="P47">
            <v>0</v>
          </cell>
          <cell r="Q47">
            <v>173891</v>
          </cell>
          <cell r="R47">
            <v>0</v>
          </cell>
        </row>
        <row r="48">
          <cell r="A48" t="str">
            <v/>
          </cell>
        </row>
        <row r="49">
          <cell r="A49" t="str">
            <v>DIR366.01</v>
          </cell>
          <cell r="B49" t="str">
            <v>Direct Assign OH Dist Lines</v>
          </cell>
          <cell r="C49" t="str">
            <v>DEM</v>
          </cell>
          <cell r="E49">
            <v>0</v>
          </cell>
          <cell r="F49">
            <v>0</v>
          </cell>
          <cell r="G49">
            <v>0</v>
          </cell>
          <cell r="H49">
            <v>0</v>
          </cell>
          <cell r="I49">
            <v>0</v>
          </cell>
          <cell r="J49">
            <v>0</v>
          </cell>
          <cell r="K49">
            <v>0</v>
          </cell>
          <cell r="L49">
            <v>0.83937789880606462</v>
          </cell>
          <cell r="M49">
            <v>0.11810879638070632</v>
          </cell>
          <cell r="N49">
            <v>0</v>
          </cell>
          <cell r="O49">
            <v>0</v>
          </cell>
          <cell r="P49">
            <v>0</v>
          </cell>
          <cell r="Q49">
            <v>4.2513304813229125E-2</v>
          </cell>
          <cell r="R49">
            <v>0</v>
          </cell>
          <cell r="S49">
            <v>0</v>
          </cell>
          <cell r="T49">
            <v>0</v>
          </cell>
          <cell r="U49">
            <v>0</v>
          </cell>
          <cell r="V49">
            <v>0</v>
          </cell>
          <cell r="W49">
            <v>0</v>
          </cell>
          <cell r="X49">
            <v>0</v>
          </cell>
        </row>
        <row r="50">
          <cell r="A50" t="str">
            <v/>
          </cell>
          <cell r="B50" t="str">
            <v>Historical Test Year Twelve Months ended September 2005</v>
          </cell>
          <cell r="D50">
            <v>13108414</v>
          </cell>
          <cell r="E50">
            <v>0</v>
          </cell>
          <cell r="F50">
            <v>0</v>
          </cell>
          <cell r="G50">
            <v>0</v>
          </cell>
          <cell r="H50">
            <v>0</v>
          </cell>
          <cell r="I50">
            <v>0</v>
          </cell>
          <cell r="J50">
            <v>0</v>
          </cell>
          <cell r="K50">
            <v>0</v>
          </cell>
          <cell r="L50">
            <v>11002913</v>
          </cell>
          <cell r="M50">
            <v>1548219</v>
          </cell>
          <cell r="N50">
            <v>0</v>
          </cell>
          <cell r="O50">
            <v>0</v>
          </cell>
          <cell r="P50">
            <v>0</v>
          </cell>
          <cell r="Q50">
            <v>557282</v>
          </cell>
          <cell r="R50">
            <v>0</v>
          </cell>
        </row>
        <row r="51">
          <cell r="A51" t="str">
            <v/>
          </cell>
        </row>
        <row r="52">
          <cell r="A52" t="str">
            <v>DIR368.03C</v>
          </cell>
          <cell r="B52" t="str">
            <v>Line Transformers - Customer Related</v>
          </cell>
          <cell r="C52" t="str">
            <v>CUS</v>
          </cell>
          <cell r="E52">
            <v>0</v>
          </cell>
          <cell r="F52">
            <v>0</v>
          </cell>
          <cell r="G52">
            <v>0</v>
          </cell>
          <cell r="H52">
            <v>0</v>
          </cell>
          <cell r="I52">
            <v>0.59684801613529559</v>
          </cell>
          <cell r="J52">
            <v>0</v>
          </cell>
          <cell r="K52">
            <v>4.557735497771543E-2</v>
          </cell>
          <cell r="L52">
            <v>0.34598822362781961</v>
          </cell>
          <cell r="M52">
            <v>0</v>
          </cell>
          <cell r="N52">
            <v>0</v>
          </cell>
          <cell r="O52">
            <v>0</v>
          </cell>
          <cell r="P52">
            <v>0</v>
          </cell>
          <cell r="Q52">
            <v>0</v>
          </cell>
          <cell r="R52">
            <v>1.1586405259169373E-2</v>
          </cell>
          <cell r="S52">
            <v>0</v>
          </cell>
          <cell r="T52">
            <v>0</v>
          </cell>
          <cell r="U52">
            <v>0</v>
          </cell>
          <cell r="V52">
            <v>0</v>
          </cell>
          <cell r="W52">
            <v>0</v>
          </cell>
          <cell r="X52">
            <v>0</v>
          </cell>
        </row>
        <row r="53">
          <cell r="A53" t="str">
            <v/>
          </cell>
          <cell r="B53" t="str">
            <v>Historical Test Year Twelve Months ended September 2005</v>
          </cell>
          <cell r="D53">
            <v>1674133.57</v>
          </cell>
          <cell r="E53">
            <v>0</v>
          </cell>
          <cell r="F53">
            <v>0</v>
          </cell>
          <cell r="G53">
            <v>0</v>
          </cell>
          <cell r="H53">
            <v>0</v>
          </cell>
          <cell r="I53">
            <v>999203.3</v>
          </cell>
          <cell r="J53">
            <v>0</v>
          </cell>
          <cell r="K53">
            <v>76302.58</v>
          </cell>
          <cell r="L53">
            <v>579230.5</v>
          </cell>
          <cell r="M53">
            <v>0</v>
          </cell>
          <cell r="N53">
            <v>0</v>
          </cell>
          <cell r="O53">
            <v>0</v>
          </cell>
          <cell r="P53">
            <v>0</v>
          </cell>
          <cell r="Q53">
            <v>0</v>
          </cell>
          <cell r="R53">
            <v>19397.189999999999</v>
          </cell>
        </row>
        <row r="54">
          <cell r="A54" t="str">
            <v/>
          </cell>
        </row>
        <row r="55">
          <cell r="A55" t="str">
            <v>DIR368.03</v>
          </cell>
          <cell r="B55" t="str">
            <v>Line Transformers</v>
          </cell>
          <cell r="C55" t="str">
            <v>DEM</v>
          </cell>
          <cell r="E55">
            <v>0</v>
          </cell>
          <cell r="F55">
            <v>0</v>
          </cell>
          <cell r="G55">
            <v>0</v>
          </cell>
          <cell r="H55">
            <v>0</v>
          </cell>
          <cell r="I55">
            <v>0.59684801613529559</v>
          </cell>
          <cell r="J55">
            <v>0</v>
          </cell>
          <cell r="K55">
            <v>4.557735497771543E-2</v>
          </cell>
          <cell r="L55">
            <v>0.34598822362781961</v>
          </cell>
          <cell r="M55">
            <v>0</v>
          </cell>
          <cell r="N55">
            <v>0</v>
          </cell>
          <cell r="O55">
            <v>0</v>
          </cell>
          <cell r="P55">
            <v>0</v>
          </cell>
          <cell r="Q55">
            <v>0</v>
          </cell>
          <cell r="R55">
            <v>1.1586405259169373E-2</v>
          </cell>
          <cell r="S55">
            <v>0</v>
          </cell>
          <cell r="T55">
            <v>0</v>
          </cell>
          <cell r="U55">
            <v>0</v>
          </cell>
          <cell r="V55">
            <v>0</v>
          </cell>
          <cell r="W55">
            <v>0</v>
          </cell>
          <cell r="X55">
            <v>0</v>
          </cell>
        </row>
        <row r="56">
          <cell r="A56" t="str">
            <v/>
          </cell>
          <cell r="B56" t="str">
            <v>Historical Test Year Twelve Months ended September 2005</v>
          </cell>
          <cell r="D56">
            <v>1674133.57</v>
          </cell>
          <cell r="E56">
            <v>0</v>
          </cell>
          <cell r="F56">
            <v>0</v>
          </cell>
          <cell r="G56">
            <v>0</v>
          </cell>
          <cell r="H56">
            <v>0</v>
          </cell>
          <cell r="I56">
            <v>999203.3</v>
          </cell>
          <cell r="J56">
            <v>0</v>
          </cell>
          <cell r="K56">
            <v>76302.58</v>
          </cell>
          <cell r="L56">
            <v>579230.5</v>
          </cell>
          <cell r="M56">
            <v>0</v>
          </cell>
          <cell r="N56">
            <v>0</v>
          </cell>
          <cell r="O56">
            <v>0</v>
          </cell>
          <cell r="P56">
            <v>0</v>
          </cell>
          <cell r="Q56">
            <v>0</v>
          </cell>
          <cell r="R56">
            <v>19397.189999999999</v>
          </cell>
        </row>
        <row r="57">
          <cell r="A57" t="str">
            <v/>
          </cell>
        </row>
        <row r="58">
          <cell r="A58" t="str">
            <v>DIR372.00</v>
          </cell>
          <cell r="B58" t="str">
            <v>Leased Wtr. Htrs.</v>
          </cell>
          <cell r="C58" t="str">
            <v>CUS</v>
          </cell>
          <cell r="E58">
            <v>0.97930401824490343</v>
          </cell>
          <cell r="F58">
            <v>1.8958814267068601E-2</v>
          </cell>
          <cell r="G58">
            <v>1.4320019694091309E-3</v>
          </cell>
          <cell r="H58">
            <v>0</v>
          </cell>
          <cell r="I58">
            <v>2.6661340591658807E-4</v>
          </cell>
          <cell r="J58">
            <v>0</v>
          </cell>
          <cell r="K58">
            <v>3.8552112702224411E-5</v>
          </cell>
          <cell r="L58">
            <v>0</v>
          </cell>
          <cell r="M58">
            <v>0</v>
          </cell>
          <cell r="N58">
            <v>0</v>
          </cell>
          <cell r="O58">
            <v>0</v>
          </cell>
          <cell r="P58">
            <v>0</v>
          </cell>
          <cell r="Q58">
            <v>0</v>
          </cell>
          <cell r="R58">
            <v>0</v>
          </cell>
          <cell r="S58">
            <v>0</v>
          </cell>
          <cell r="T58">
            <v>0</v>
          </cell>
          <cell r="U58">
            <v>0</v>
          </cell>
          <cell r="V58">
            <v>0</v>
          </cell>
          <cell r="W58">
            <v>0</v>
          </cell>
          <cell r="X58">
            <v>0</v>
          </cell>
        </row>
        <row r="59">
          <cell r="A59" t="str">
            <v/>
          </cell>
          <cell r="B59" t="str">
            <v>Historical Test Year Twelve Months ended September 2005</v>
          </cell>
          <cell r="D59">
            <v>2152930</v>
          </cell>
          <cell r="E59">
            <v>2108373</v>
          </cell>
          <cell r="F59">
            <v>40817</v>
          </cell>
          <cell r="G59">
            <v>3083</v>
          </cell>
          <cell r="H59">
            <v>0</v>
          </cell>
          <cell r="I59">
            <v>574</v>
          </cell>
          <cell r="J59">
            <v>0</v>
          </cell>
          <cell r="K59">
            <v>83</v>
          </cell>
          <cell r="L59">
            <v>0</v>
          </cell>
          <cell r="M59">
            <v>0</v>
          </cell>
          <cell r="N59">
            <v>0</v>
          </cell>
          <cell r="O59">
            <v>0</v>
          </cell>
          <cell r="P59">
            <v>0</v>
          </cell>
          <cell r="Q59">
            <v>0</v>
          </cell>
          <cell r="R59">
            <v>0</v>
          </cell>
        </row>
        <row r="60">
          <cell r="A60" t="str">
            <v/>
          </cell>
        </row>
        <row r="61">
          <cell r="A61" t="str">
            <v>DIR373.00</v>
          </cell>
          <cell r="B61" t="str">
            <v>Str. &amp; Signal Systems</v>
          </cell>
          <cell r="C61" t="str">
            <v>CUS</v>
          </cell>
          <cell r="E61">
            <v>0</v>
          </cell>
          <cell r="F61">
            <v>0</v>
          </cell>
          <cell r="G61">
            <v>0</v>
          </cell>
          <cell r="H61">
            <v>0</v>
          </cell>
          <cell r="I61">
            <v>0</v>
          </cell>
          <cell r="J61">
            <v>0</v>
          </cell>
          <cell r="K61">
            <v>0</v>
          </cell>
          <cell r="L61">
            <v>0</v>
          </cell>
          <cell r="M61">
            <v>0</v>
          </cell>
          <cell r="N61">
            <v>0</v>
          </cell>
          <cell r="O61">
            <v>0</v>
          </cell>
          <cell r="P61">
            <v>1</v>
          </cell>
          <cell r="Q61">
            <v>0</v>
          </cell>
          <cell r="R61">
            <v>0</v>
          </cell>
          <cell r="S61">
            <v>0</v>
          </cell>
          <cell r="T61">
            <v>0</v>
          </cell>
          <cell r="U61">
            <v>0</v>
          </cell>
          <cell r="V61">
            <v>0</v>
          </cell>
          <cell r="W61">
            <v>0</v>
          </cell>
          <cell r="X61">
            <v>0</v>
          </cell>
        </row>
        <row r="62">
          <cell r="A62" t="str">
            <v/>
          </cell>
          <cell r="B62" t="str">
            <v>Historical Test Year Twelve Months ended September 2005</v>
          </cell>
          <cell r="D62">
            <v>1</v>
          </cell>
          <cell r="E62">
            <v>0</v>
          </cell>
          <cell r="F62">
            <v>0</v>
          </cell>
          <cell r="G62">
            <v>0</v>
          </cell>
          <cell r="H62">
            <v>0</v>
          </cell>
          <cell r="I62">
            <v>0</v>
          </cell>
          <cell r="J62">
            <v>0</v>
          </cell>
          <cell r="K62">
            <v>0</v>
          </cell>
          <cell r="L62">
            <v>0</v>
          </cell>
          <cell r="M62">
            <v>0</v>
          </cell>
          <cell r="N62">
            <v>0</v>
          </cell>
          <cell r="O62">
            <v>0</v>
          </cell>
          <cell r="P62">
            <v>1</v>
          </cell>
          <cell r="Q62">
            <v>0</v>
          </cell>
          <cell r="R62">
            <v>0</v>
          </cell>
        </row>
        <row r="63">
          <cell r="A63" t="str">
            <v/>
          </cell>
        </row>
        <row r="64">
          <cell r="A64" t="str">
            <v>UNBILLED</v>
          </cell>
          <cell r="B64" t="str">
            <v>Direct Assignment of Unbilled Revenue</v>
          </cell>
          <cell r="C64" t="str">
            <v>CUS</v>
          </cell>
          <cell r="E64">
            <v>0.1537510342389749</v>
          </cell>
          <cell r="F64">
            <v>4.3938485602228128E-2</v>
          </cell>
          <cell r="G64">
            <v>5.1366878715329523E-2</v>
          </cell>
          <cell r="H64">
            <v>3.093847394883123E-2</v>
          </cell>
          <cell r="I64">
            <v>1.9633384133511674E-2</v>
          </cell>
          <cell r="J64">
            <v>1.385459409276363E-4</v>
          </cell>
          <cell r="K64">
            <v>1.7247027412673976E-3</v>
          </cell>
          <cell r="L64">
            <v>7.9735131236671423E-3</v>
          </cell>
          <cell r="M64">
            <v>6.8198268305220593E-3</v>
          </cell>
          <cell r="N64">
            <v>3.9226628788810669E-2</v>
          </cell>
          <cell r="O64">
            <v>0.6402440998204082</v>
          </cell>
          <cell r="P64">
            <v>4.2444261155214179E-3</v>
          </cell>
          <cell r="Q64">
            <v>0</v>
          </cell>
          <cell r="R64">
            <v>0</v>
          </cell>
          <cell r="S64">
            <v>0</v>
          </cell>
          <cell r="T64">
            <v>0</v>
          </cell>
          <cell r="U64">
            <v>0</v>
          </cell>
          <cell r="V64">
            <v>0</v>
          </cell>
          <cell r="W64">
            <v>0</v>
          </cell>
          <cell r="X64">
            <v>0</v>
          </cell>
        </row>
        <row r="65">
          <cell r="A65" t="str">
            <v/>
          </cell>
          <cell r="B65" t="str">
            <v>Historical Test Year Twelve Months ended September 2005</v>
          </cell>
          <cell r="D65">
            <v>-772307</v>
          </cell>
          <cell r="E65">
            <v>-118743</v>
          </cell>
          <cell r="F65">
            <v>-33934</v>
          </cell>
          <cell r="G65">
            <v>-39671</v>
          </cell>
          <cell r="H65">
            <v>-23894</v>
          </cell>
          <cell r="I65">
            <v>-15163</v>
          </cell>
          <cell r="J65">
            <v>-107</v>
          </cell>
          <cell r="K65">
            <v>-1332</v>
          </cell>
          <cell r="L65">
            <v>-6158</v>
          </cell>
          <cell r="M65">
            <v>-5267</v>
          </cell>
          <cell r="N65">
            <v>-30295</v>
          </cell>
          <cell r="O65">
            <v>-494465</v>
          </cell>
          <cell r="P65">
            <v>-3278</v>
          </cell>
          <cell r="Q65">
            <v>0</v>
          </cell>
          <cell r="R65">
            <v>0</v>
          </cell>
        </row>
        <row r="66">
          <cell r="A66" t="str">
            <v/>
          </cell>
        </row>
        <row r="67">
          <cell r="A67" t="str">
            <v>PROFORMA</v>
          </cell>
          <cell r="B67" t="str">
            <v>Proforma Revenue</v>
          </cell>
          <cell r="C67" t="str">
            <v>CUS</v>
          </cell>
          <cell r="E67">
            <v>0.54023264276228622</v>
          </cell>
          <cell r="F67">
            <v>0.1223348905308808</v>
          </cell>
          <cell r="G67">
            <v>0.14147065370057785</v>
          </cell>
          <cell r="H67">
            <v>8.3041137924974806E-2</v>
          </cell>
          <cell r="I67">
            <v>5.4191536612645766E-2</v>
          </cell>
          <cell r="J67">
            <v>1.6303854456289625E-4</v>
          </cell>
          <cell r="K67">
            <v>7.5165275419861559E-3</v>
          </cell>
          <cell r="L67">
            <v>1.9828441954852585E-2</v>
          </cell>
          <cell r="M67">
            <v>1.7563570344598475E-2</v>
          </cell>
          <cell r="N67">
            <v>5.4913096780014417E-4</v>
          </cell>
          <cell r="O67">
            <v>3.3542976835472037E-3</v>
          </cell>
          <cell r="P67">
            <v>8.48064221120454E-3</v>
          </cell>
          <cell r="Q67">
            <v>9.8670778235148446E-4</v>
          </cell>
          <cell r="R67">
            <v>2.8678143773105247E-4</v>
          </cell>
          <cell r="S67">
            <v>0</v>
          </cell>
          <cell r="T67">
            <v>0</v>
          </cell>
          <cell r="U67">
            <v>0</v>
          </cell>
          <cell r="V67">
            <v>0</v>
          </cell>
          <cell r="W67">
            <v>0</v>
          </cell>
          <cell r="X67">
            <v>0</v>
          </cell>
        </row>
        <row r="68">
          <cell r="A68" t="str">
            <v/>
          </cell>
          <cell r="B68" t="str">
            <v>Historical Test Year Twelve Months ended September 2005</v>
          </cell>
          <cell r="D68">
            <v>1616820125</v>
          </cell>
          <cell r="E68">
            <v>873459009</v>
          </cell>
          <cell r="F68">
            <v>197793513</v>
          </cell>
          <cell r="G68">
            <v>228732600</v>
          </cell>
          <cell r="H68">
            <v>134262583</v>
          </cell>
          <cell r="I68">
            <v>87617967</v>
          </cell>
          <cell r="J68">
            <v>263604</v>
          </cell>
          <cell r="K68">
            <v>12152873</v>
          </cell>
          <cell r="L68">
            <v>32059024</v>
          </cell>
          <cell r="M68">
            <v>28397134</v>
          </cell>
          <cell r="N68">
            <v>887846</v>
          </cell>
          <cell r="O68">
            <v>5423296</v>
          </cell>
          <cell r="P68">
            <v>13711673</v>
          </cell>
          <cell r="Q68">
            <v>1595329</v>
          </cell>
          <cell r="R68">
            <v>463674</v>
          </cell>
        </row>
        <row r="69">
          <cell r="A69" t="str">
            <v/>
          </cell>
        </row>
        <row r="70">
          <cell r="A70" t="str">
            <v>DIR451.02</v>
          </cell>
          <cell r="B70" t="str">
            <v>Seasonal Svc. Chgs.</v>
          </cell>
          <cell r="C70" t="str">
            <v>CUS</v>
          </cell>
          <cell r="E70">
            <v>0.66666666666666663</v>
          </cell>
          <cell r="F70">
            <v>0</v>
          </cell>
          <cell r="G70">
            <v>0.33333333333333331</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row>
        <row r="71">
          <cell r="A71" t="str">
            <v/>
          </cell>
          <cell r="B71" t="str">
            <v>Historical Test Year Twelve Months ended September 2005</v>
          </cell>
          <cell r="D71">
            <v>15</v>
          </cell>
          <cell r="E71">
            <v>10</v>
          </cell>
          <cell r="F71">
            <v>0</v>
          </cell>
          <cell r="G71">
            <v>5</v>
          </cell>
          <cell r="H71">
            <v>0</v>
          </cell>
          <cell r="I71">
            <v>0</v>
          </cell>
          <cell r="J71">
            <v>0</v>
          </cell>
          <cell r="K71">
            <v>0</v>
          </cell>
          <cell r="L71">
            <v>0</v>
          </cell>
          <cell r="M71">
            <v>0</v>
          </cell>
          <cell r="N71">
            <v>0</v>
          </cell>
          <cell r="O71">
            <v>0</v>
          </cell>
          <cell r="P71">
            <v>0</v>
          </cell>
          <cell r="Q71">
            <v>0</v>
          </cell>
          <cell r="R71">
            <v>0</v>
          </cell>
        </row>
        <row r="72">
          <cell r="A72" t="str">
            <v/>
          </cell>
        </row>
        <row r="73">
          <cell r="A73" t="str">
            <v>DIR454.04</v>
          </cell>
          <cell r="B73" t="str">
            <v>Equip. (Transf.) Rentals</v>
          </cell>
          <cell r="C73" t="str">
            <v>CUS</v>
          </cell>
          <cell r="E73">
            <v>0</v>
          </cell>
          <cell r="F73">
            <v>0</v>
          </cell>
          <cell r="G73">
            <v>0</v>
          </cell>
          <cell r="H73">
            <v>0</v>
          </cell>
          <cell r="I73">
            <v>0.18608247472875239</v>
          </cell>
          <cell r="J73">
            <v>0</v>
          </cell>
          <cell r="K73">
            <v>7.379199687406481E-3</v>
          </cell>
          <cell r="L73">
            <v>2.9581580722156012E-2</v>
          </cell>
          <cell r="M73">
            <v>0.37268792038131571</v>
          </cell>
          <cell r="N73">
            <v>0</v>
          </cell>
          <cell r="O73">
            <v>0.40280687371579604</v>
          </cell>
          <cell r="P73">
            <v>0</v>
          </cell>
          <cell r="Q73">
            <v>0</v>
          </cell>
          <cell r="R73">
            <v>1.4619507645733426E-3</v>
          </cell>
          <cell r="S73">
            <v>0</v>
          </cell>
          <cell r="T73">
            <v>0</v>
          </cell>
          <cell r="U73">
            <v>0</v>
          </cell>
          <cell r="V73">
            <v>0</v>
          </cell>
          <cell r="W73">
            <v>0</v>
          </cell>
          <cell r="X73">
            <v>0</v>
          </cell>
        </row>
        <row r="74">
          <cell r="A74" t="str">
            <v/>
          </cell>
          <cell r="B74" t="str">
            <v>Historical Test Year Twelve Months ended September 2005</v>
          </cell>
          <cell r="D74">
            <v>2341392.12</v>
          </cell>
          <cell r="E74">
            <v>0</v>
          </cell>
          <cell r="F74">
            <v>0</v>
          </cell>
          <cell r="G74">
            <v>0</v>
          </cell>
          <cell r="H74">
            <v>0</v>
          </cell>
          <cell r="I74">
            <v>435692.04</v>
          </cell>
          <cell r="J74">
            <v>0</v>
          </cell>
          <cell r="K74">
            <v>17277.599999999999</v>
          </cell>
          <cell r="L74">
            <v>69262.080000000002</v>
          </cell>
          <cell r="M74">
            <v>872608.56</v>
          </cell>
          <cell r="N74">
            <v>0</v>
          </cell>
          <cell r="O74">
            <v>943128.84</v>
          </cell>
          <cell r="P74">
            <v>0</v>
          </cell>
          <cell r="Q74">
            <v>0</v>
          </cell>
          <cell r="R74">
            <v>3423</v>
          </cell>
        </row>
        <row r="75">
          <cell r="A75" t="str">
            <v/>
          </cell>
        </row>
        <row r="76">
          <cell r="A76" t="str">
            <v>DIR451.05</v>
          </cell>
          <cell r="B76" t="str">
            <v>Water Htr. Rentals</v>
          </cell>
          <cell r="C76" t="str">
            <v>CUS</v>
          </cell>
          <cell r="E76">
            <v>0.88884733624138956</v>
          </cell>
          <cell r="F76">
            <v>0.10182153912342941</v>
          </cell>
          <cell r="G76">
            <v>7.6917606525047219E-3</v>
          </cell>
          <cell r="H76">
            <v>0</v>
          </cell>
          <cell r="I76">
            <v>1.4329176928539154E-3</v>
          </cell>
          <cell r="J76">
            <v>0</v>
          </cell>
          <cell r="K76">
            <v>2.0644628982228634E-4</v>
          </cell>
          <cell r="L76">
            <v>0</v>
          </cell>
          <cell r="M76">
            <v>0</v>
          </cell>
          <cell r="N76">
            <v>0</v>
          </cell>
          <cell r="O76">
            <v>0</v>
          </cell>
          <cell r="P76">
            <v>0</v>
          </cell>
          <cell r="Q76">
            <v>0</v>
          </cell>
          <cell r="R76">
            <v>0</v>
          </cell>
          <cell r="S76">
            <v>0</v>
          </cell>
          <cell r="T76">
            <v>0</v>
          </cell>
          <cell r="U76">
            <v>0</v>
          </cell>
          <cell r="V76">
            <v>0</v>
          </cell>
          <cell r="W76">
            <v>0</v>
          </cell>
          <cell r="X76">
            <v>0</v>
          </cell>
        </row>
        <row r="77">
          <cell r="A77" t="str">
            <v/>
          </cell>
          <cell r="B77" t="str">
            <v>Historical Test Year Twelve Months ended September 2005</v>
          </cell>
          <cell r="D77">
            <v>56528.020000000004</v>
          </cell>
          <cell r="E77">
            <v>50244.78</v>
          </cell>
          <cell r="F77">
            <v>5755.77</v>
          </cell>
          <cell r="G77">
            <v>434.8</v>
          </cell>
          <cell r="H77">
            <v>0</v>
          </cell>
          <cell r="I77">
            <v>81</v>
          </cell>
          <cell r="J77">
            <v>0</v>
          </cell>
          <cell r="K77">
            <v>11.67</v>
          </cell>
          <cell r="L77">
            <v>0</v>
          </cell>
          <cell r="M77">
            <v>0</v>
          </cell>
          <cell r="N77">
            <v>0</v>
          </cell>
          <cell r="O77">
            <v>0</v>
          </cell>
          <cell r="P77">
            <v>0</v>
          </cell>
          <cell r="Q77">
            <v>0</v>
          </cell>
          <cell r="R77">
            <v>0</v>
          </cell>
        </row>
        <row r="78">
          <cell r="A78" t="str">
            <v/>
          </cell>
        </row>
        <row r="79">
          <cell r="A79" t="str">
            <v>OH_NCP</v>
          </cell>
          <cell r="B79" t="str">
            <v>Allocate Overhead Lines - 12 NCP</v>
          </cell>
          <cell r="C79" t="str">
            <v>DEM</v>
          </cell>
          <cell r="E79">
            <v>0.67850441517067683</v>
          </cell>
          <cell r="F79">
            <v>0.1193320644177162</v>
          </cell>
          <cell r="G79">
            <v>9.9606983278469105E-2</v>
          </cell>
          <cell r="H79">
            <v>3.8059754740595461E-2</v>
          </cell>
          <cell r="I79">
            <v>4.1890607131768585E-2</v>
          </cell>
          <cell r="J79">
            <v>1.4926150268150023E-3</v>
          </cell>
          <cell r="K79">
            <v>1.5026429313879196E-2</v>
          </cell>
          <cell r="L79">
            <v>1.0895704007112099E-3</v>
          </cell>
          <cell r="M79">
            <v>0</v>
          </cell>
          <cell r="N79">
            <v>8.6779943419476879E-6</v>
          </cell>
          <cell r="O79">
            <v>0</v>
          </cell>
          <cell r="P79">
            <v>4.398778909773928E-3</v>
          </cell>
          <cell r="Q79">
            <v>0</v>
          </cell>
          <cell r="R79">
            <v>5.9010361525244277E-4</v>
          </cell>
          <cell r="S79">
            <v>0</v>
          </cell>
          <cell r="T79">
            <v>0</v>
          </cell>
          <cell r="U79">
            <v>0</v>
          </cell>
          <cell r="V79">
            <v>0</v>
          </cell>
          <cell r="W79">
            <v>0</v>
          </cell>
          <cell r="X79">
            <v>0</v>
          </cell>
        </row>
        <row r="80">
          <cell r="A80" t="str">
            <v/>
          </cell>
          <cell r="B80" t="str">
            <v>Historical Test Year Twelve Months ended September 2005</v>
          </cell>
          <cell r="D80">
            <v>10371.060000000001</v>
          </cell>
          <cell r="E80">
            <v>7036.81</v>
          </cell>
          <cell r="F80">
            <v>1237.5999999999999</v>
          </cell>
          <cell r="G80">
            <v>1033.03</v>
          </cell>
          <cell r="H80">
            <v>394.72</v>
          </cell>
          <cell r="I80">
            <v>434.45</v>
          </cell>
          <cell r="J80">
            <v>15.48</v>
          </cell>
          <cell r="K80">
            <v>155.84</v>
          </cell>
          <cell r="L80">
            <v>11.3</v>
          </cell>
          <cell r="M80">
            <v>0</v>
          </cell>
          <cell r="N80">
            <v>0.09</v>
          </cell>
          <cell r="O80">
            <v>0</v>
          </cell>
          <cell r="P80">
            <v>45.62</v>
          </cell>
          <cell r="Q80">
            <v>0</v>
          </cell>
          <cell r="R80">
            <v>6.12</v>
          </cell>
        </row>
        <row r="81">
          <cell r="A81" t="str">
            <v/>
          </cell>
        </row>
        <row r="82">
          <cell r="A82" t="str">
            <v>UG_NCP</v>
          </cell>
          <cell r="B82" t="str">
            <v>Allocate Underground Lines - 12 NCP</v>
          </cell>
          <cell r="C82" t="str">
            <v>DEM</v>
          </cell>
          <cell r="E82">
            <v>0.66860465116279089</v>
          </cell>
          <cell r="F82">
            <v>0.11270310970228871</v>
          </cell>
          <cell r="G82">
            <v>0.10752795570990165</v>
          </cell>
          <cell r="H82">
            <v>5.0724192280843489E-2</v>
          </cell>
          <cell r="I82">
            <v>3.3557827818291183E-2</v>
          </cell>
          <cell r="J82">
            <v>4.2586633065666839E-4</v>
          </cell>
          <cell r="K82">
            <v>1.5545218662604108E-2</v>
          </cell>
          <cell r="L82">
            <v>5.3211339459369282E-3</v>
          </cell>
          <cell r="M82">
            <v>0</v>
          </cell>
          <cell r="N82">
            <v>1.1085695720701935E-4</v>
          </cell>
          <cell r="O82">
            <v>0</v>
          </cell>
          <cell r="P82">
            <v>5.2179601441799004E-3</v>
          </cell>
          <cell r="Q82">
            <v>0</v>
          </cell>
          <cell r="R82">
            <v>2.6122728529970893E-4</v>
          </cell>
          <cell r="S82">
            <v>0</v>
          </cell>
          <cell r="T82">
            <v>0</v>
          </cell>
          <cell r="U82">
            <v>0</v>
          </cell>
          <cell r="V82">
            <v>0</v>
          </cell>
          <cell r="W82">
            <v>0</v>
          </cell>
          <cell r="X82">
            <v>0</v>
          </cell>
        </row>
        <row r="83">
          <cell r="A83" t="str">
            <v/>
          </cell>
          <cell r="B83" t="str">
            <v>Historical Test Year Twelve Months ended September 2005</v>
          </cell>
          <cell r="D83">
            <v>9110.8399999999983</v>
          </cell>
          <cell r="E83">
            <v>6091.55</v>
          </cell>
          <cell r="F83">
            <v>1026.82</v>
          </cell>
          <cell r="G83">
            <v>979.67000000000007</v>
          </cell>
          <cell r="H83">
            <v>462.14</v>
          </cell>
          <cell r="I83">
            <v>305.74</v>
          </cell>
          <cell r="J83">
            <v>3.88</v>
          </cell>
          <cell r="K83">
            <v>141.63</v>
          </cell>
          <cell r="L83">
            <v>48.48</v>
          </cell>
          <cell r="M83">
            <v>0</v>
          </cell>
          <cell r="N83">
            <v>1.01</v>
          </cell>
          <cell r="O83">
            <v>0</v>
          </cell>
          <cell r="P83">
            <v>47.54</v>
          </cell>
          <cell r="Q83">
            <v>0</v>
          </cell>
          <cell r="R83">
            <v>2.38</v>
          </cell>
        </row>
        <row r="84">
          <cell r="A84" t="str">
            <v/>
          </cell>
        </row>
        <row r="85">
          <cell r="A85" t="str">
            <v>DIR235.00</v>
          </cell>
          <cell r="B85" t="str">
            <v>Customer Deposits</v>
          </cell>
          <cell r="C85" t="str">
            <v>CUS</v>
          </cell>
          <cell r="E85">
            <v>0.80262092099597404</v>
          </cell>
          <cell r="F85">
            <v>0.12226930454285714</v>
          </cell>
          <cell r="G85">
            <v>5.1959679991550198E-2</v>
          </cell>
          <cell r="H85">
            <v>1.2335830518469927E-2</v>
          </cell>
          <cell r="I85">
            <v>1.0814263951148656E-2</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row>
        <row r="86">
          <cell r="A86" t="str">
            <v/>
          </cell>
          <cell r="B86" t="str">
            <v>Historical Test Year Twelve Months ended September 2005</v>
          </cell>
          <cell r="D86">
            <v>8634522</v>
          </cell>
          <cell r="E86">
            <v>6930248</v>
          </cell>
          <cell r="F86">
            <v>1055737</v>
          </cell>
          <cell r="G86">
            <v>448647</v>
          </cell>
          <cell r="H86">
            <v>106514</v>
          </cell>
          <cell r="I86">
            <v>93376</v>
          </cell>
          <cell r="J86">
            <v>0</v>
          </cell>
          <cell r="K86">
            <v>0</v>
          </cell>
          <cell r="L86">
            <v>0</v>
          </cell>
          <cell r="M86">
            <v>0</v>
          </cell>
          <cell r="N86">
            <v>0</v>
          </cell>
          <cell r="O86">
            <v>0</v>
          </cell>
          <cell r="P86">
            <v>0</v>
          </cell>
          <cell r="Q86">
            <v>0</v>
          </cell>
          <cell r="R86">
            <v>0</v>
          </cell>
        </row>
        <row r="87">
          <cell r="A87" t="str">
            <v/>
          </cell>
        </row>
        <row r="88">
          <cell r="A88" t="str">
            <v>RESID</v>
          </cell>
          <cell r="B88" t="str">
            <v>Residential Allocation Only</v>
          </cell>
          <cell r="C88" t="str">
            <v>CUS</v>
          </cell>
          <cell r="E88">
            <v>1</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row>
        <row r="89">
          <cell r="A89" t="str">
            <v/>
          </cell>
          <cell r="B89" t="str">
            <v>Historical Test Year Twelve Months ended September 2005</v>
          </cell>
          <cell r="D89">
            <v>1</v>
          </cell>
          <cell r="E89">
            <v>1</v>
          </cell>
          <cell r="F89">
            <v>0</v>
          </cell>
          <cell r="G89">
            <v>0</v>
          </cell>
          <cell r="H89">
            <v>0</v>
          </cell>
          <cell r="I89">
            <v>0</v>
          </cell>
          <cell r="J89">
            <v>0</v>
          </cell>
          <cell r="K89">
            <v>0</v>
          </cell>
          <cell r="L89">
            <v>0</v>
          </cell>
          <cell r="M89">
            <v>0</v>
          </cell>
          <cell r="N89">
            <v>0</v>
          </cell>
          <cell r="O89">
            <v>0</v>
          </cell>
          <cell r="P89">
            <v>0</v>
          </cell>
          <cell r="Q89">
            <v>0</v>
          </cell>
          <cell r="R89">
            <v>0</v>
          </cell>
        </row>
        <row r="90">
          <cell r="A90" t="str">
            <v/>
          </cell>
        </row>
        <row r="91">
          <cell r="A91" t="str">
            <v>PROFORMA_RETAIL</v>
          </cell>
          <cell r="B91" t="str">
            <v>Proforma Retail Revenue - No Transportation</v>
          </cell>
          <cell r="C91" t="str">
            <v>CUS</v>
          </cell>
          <cell r="E91">
            <v>0.54304393662276029</v>
          </cell>
          <cell r="F91">
            <v>0.12297150390713425</v>
          </cell>
          <cell r="G91">
            <v>0.14220684686756624</v>
          </cell>
          <cell r="H91">
            <v>8.3473272199611703E-2</v>
          </cell>
          <cell r="I91">
            <v>5.4473541664006239E-2</v>
          </cell>
          <cell r="J91">
            <v>1.6388697396732226E-4</v>
          </cell>
          <cell r="K91">
            <v>7.5556424825843826E-3</v>
          </cell>
          <cell r="L91">
            <v>1.9931626347497608E-2</v>
          </cell>
          <cell r="M91">
            <v>1.7654968667412337E-2</v>
          </cell>
          <cell r="N91">
            <v>0</v>
          </cell>
          <cell r="O91">
            <v>0</v>
          </cell>
          <cell r="P91">
            <v>8.5247742674596574E-3</v>
          </cell>
          <cell r="Q91">
            <v>0</v>
          </cell>
          <cell r="R91">
            <v>0</v>
          </cell>
          <cell r="S91">
            <v>0</v>
          </cell>
          <cell r="T91">
            <v>0</v>
          </cell>
          <cell r="U91">
            <v>0</v>
          </cell>
          <cell r="V91">
            <v>0</v>
          </cell>
          <cell r="W91">
            <v>0</v>
          </cell>
          <cell r="X91">
            <v>0</v>
          </cell>
        </row>
        <row r="92">
          <cell r="A92" t="str">
            <v/>
          </cell>
          <cell r="B92" t="str">
            <v>Historical Test Year Twelve Months ended September 2005</v>
          </cell>
          <cell r="D92">
            <v>1608449980</v>
          </cell>
          <cell r="E92">
            <v>873459009</v>
          </cell>
          <cell r="F92">
            <v>197793513</v>
          </cell>
          <cell r="G92">
            <v>228732600</v>
          </cell>
          <cell r="H92">
            <v>134262583</v>
          </cell>
          <cell r="I92">
            <v>87617967</v>
          </cell>
          <cell r="J92">
            <v>263604</v>
          </cell>
          <cell r="K92">
            <v>12152873</v>
          </cell>
          <cell r="L92">
            <v>32059024</v>
          </cell>
          <cell r="M92">
            <v>28397134</v>
          </cell>
          <cell r="N92">
            <v>0</v>
          </cell>
          <cell r="O92">
            <v>0</v>
          </cell>
          <cell r="P92">
            <v>13711673</v>
          </cell>
          <cell r="Q92">
            <v>0</v>
          </cell>
          <cell r="R92">
            <v>0</v>
          </cell>
        </row>
        <row r="93">
          <cell r="A93" t="str">
            <v/>
          </cell>
        </row>
        <row r="94">
          <cell r="A94" t="str">
            <v>OH_TFMRC</v>
          </cell>
          <cell r="B94" t="str">
            <v>Allocate Overhead Transformers</v>
          </cell>
          <cell r="C94" t="str">
            <v>CUS</v>
          </cell>
          <cell r="E94">
            <v>0.83789404821706592</v>
          </cell>
          <cell r="F94">
            <v>0.13766780913971724</v>
          </cell>
          <cell r="G94">
            <v>2.3098181861595655E-2</v>
          </cell>
          <cell r="H94">
            <v>2.7852109380830493E-4</v>
          </cell>
          <cell r="I94">
            <v>0</v>
          </cell>
          <cell r="J94">
            <v>0</v>
          </cell>
          <cell r="K94">
            <v>0</v>
          </cell>
          <cell r="L94">
            <v>0</v>
          </cell>
          <cell r="M94">
            <v>0</v>
          </cell>
          <cell r="N94">
            <v>0</v>
          </cell>
          <cell r="O94">
            <v>0</v>
          </cell>
          <cell r="P94">
            <v>1.061439687812837E-3</v>
          </cell>
          <cell r="Q94">
            <v>0</v>
          </cell>
          <cell r="R94">
            <v>0</v>
          </cell>
          <cell r="S94">
            <v>0</v>
          </cell>
          <cell r="T94">
            <v>0</v>
          </cell>
          <cell r="U94">
            <v>0</v>
          </cell>
          <cell r="V94">
            <v>0</v>
          </cell>
          <cell r="W94">
            <v>0</v>
          </cell>
          <cell r="X94">
            <v>0</v>
          </cell>
        </row>
        <row r="95">
          <cell r="A95" t="str">
            <v/>
          </cell>
          <cell r="B95" t="str">
            <v>Historical Test Year Twelve Months ended September 2005</v>
          </cell>
          <cell r="D95">
            <v>235199421</v>
          </cell>
          <cell r="E95">
            <v>197072195</v>
          </cell>
          <cell r="F95">
            <v>32379389</v>
          </cell>
          <cell r="G95">
            <v>5432679</v>
          </cell>
          <cell r="H95">
            <v>65508</v>
          </cell>
          <cell r="I95">
            <v>0</v>
          </cell>
          <cell r="J95">
            <v>0</v>
          </cell>
          <cell r="K95">
            <v>0</v>
          </cell>
          <cell r="L95">
            <v>0</v>
          </cell>
          <cell r="M95">
            <v>0</v>
          </cell>
          <cell r="N95">
            <v>0</v>
          </cell>
          <cell r="O95">
            <v>0</v>
          </cell>
          <cell r="P95">
            <v>249650</v>
          </cell>
          <cell r="Q95">
            <v>0</v>
          </cell>
          <cell r="R95">
            <v>0</v>
          </cell>
        </row>
        <row r="96">
          <cell r="A96" t="str">
            <v/>
          </cell>
        </row>
        <row r="97">
          <cell r="A97" t="str">
            <v>OH_TFMR</v>
          </cell>
          <cell r="B97" t="str">
            <v>Allocate Overhead Transformers</v>
          </cell>
          <cell r="C97" t="str">
            <v>DEM</v>
          </cell>
          <cell r="E97">
            <v>0.83789404821706592</v>
          </cell>
          <cell r="F97">
            <v>0.13766780913971724</v>
          </cell>
          <cell r="G97">
            <v>2.3098181861595655E-2</v>
          </cell>
          <cell r="H97">
            <v>2.7852109380830493E-4</v>
          </cell>
          <cell r="I97">
            <v>0</v>
          </cell>
          <cell r="J97">
            <v>0</v>
          </cell>
          <cell r="K97">
            <v>0</v>
          </cell>
          <cell r="L97">
            <v>0</v>
          </cell>
          <cell r="M97">
            <v>0</v>
          </cell>
          <cell r="N97">
            <v>0</v>
          </cell>
          <cell r="O97">
            <v>0</v>
          </cell>
          <cell r="P97">
            <v>1.061439687812837E-3</v>
          </cell>
          <cell r="Q97">
            <v>0</v>
          </cell>
          <cell r="R97">
            <v>0</v>
          </cell>
          <cell r="S97">
            <v>0</v>
          </cell>
          <cell r="T97">
            <v>0</v>
          </cell>
          <cell r="U97">
            <v>0</v>
          </cell>
          <cell r="V97">
            <v>0</v>
          </cell>
          <cell r="W97">
            <v>0</v>
          </cell>
          <cell r="X97">
            <v>0</v>
          </cell>
        </row>
        <row r="98">
          <cell r="A98" t="str">
            <v/>
          </cell>
          <cell r="B98" t="str">
            <v>Historical Test Year Twelve Months ended September 2005</v>
          </cell>
          <cell r="D98">
            <v>235199421</v>
          </cell>
          <cell r="E98">
            <v>197072195</v>
          </cell>
          <cell r="F98">
            <v>32379389</v>
          </cell>
          <cell r="G98">
            <v>5432679</v>
          </cell>
          <cell r="H98">
            <v>65508</v>
          </cell>
          <cell r="I98">
            <v>0</v>
          </cell>
          <cell r="J98">
            <v>0</v>
          </cell>
          <cell r="K98">
            <v>0</v>
          </cell>
          <cell r="L98">
            <v>0</v>
          </cell>
          <cell r="M98">
            <v>0</v>
          </cell>
          <cell r="N98">
            <v>0</v>
          </cell>
          <cell r="O98">
            <v>0</v>
          </cell>
          <cell r="P98">
            <v>249650</v>
          </cell>
          <cell r="Q98">
            <v>0</v>
          </cell>
          <cell r="R98">
            <v>0</v>
          </cell>
        </row>
        <row r="99">
          <cell r="A99" t="str">
            <v/>
          </cell>
        </row>
        <row r="100">
          <cell r="A100" t="str">
            <v>UG_TFMRC</v>
          </cell>
          <cell r="B100" t="str">
            <v>Allocate Underground Transformers</v>
          </cell>
          <cell r="C100" t="str">
            <v>CUS</v>
          </cell>
          <cell r="E100">
            <v>0.63241112403193611</v>
          </cell>
          <cell r="F100">
            <v>0.17588735914830722</v>
          </cell>
          <cell r="G100">
            <v>0.149112597009986</v>
          </cell>
          <cell r="H100">
            <v>3.9865203927957484E-2</v>
          </cell>
          <cell r="I100">
            <v>0</v>
          </cell>
          <cell r="J100">
            <v>0</v>
          </cell>
          <cell r="K100">
            <v>0</v>
          </cell>
          <cell r="L100">
            <v>2.3679182100649074E-3</v>
          </cell>
          <cell r="M100">
            <v>0</v>
          </cell>
          <cell r="N100">
            <v>0</v>
          </cell>
          <cell r="O100">
            <v>0</v>
          </cell>
          <cell r="P100">
            <v>2.3956549961804866E-4</v>
          </cell>
          <cell r="Q100">
            <v>0</v>
          </cell>
          <cell r="R100">
            <v>1.1623217213027623E-4</v>
          </cell>
          <cell r="S100">
            <v>0</v>
          </cell>
          <cell r="T100">
            <v>0</v>
          </cell>
          <cell r="U100">
            <v>0</v>
          </cell>
          <cell r="V100">
            <v>0</v>
          </cell>
          <cell r="W100">
            <v>0</v>
          </cell>
          <cell r="X100">
            <v>0</v>
          </cell>
        </row>
        <row r="101">
          <cell r="A101" t="str">
            <v/>
          </cell>
          <cell r="B101" t="str">
            <v>Historical Test Year Twelve Months ended September 2005</v>
          </cell>
          <cell r="D101">
            <v>208135145</v>
          </cell>
          <cell r="E101">
            <v>131626981</v>
          </cell>
          <cell r="F101">
            <v>36608341</v>
          </cell>
          <cell r="G101">
            <v>31035572</v>
          </cell>
          <cell r="H101">
            <v>8297350</v>
          </cell>
          <cell r="I101">
            <v>0</v>
          </cell>
          <cell r="J101">
            <v>0</v>
          </cell>
          <cell r="K101">
            <v>0</v>
          </cell>
          <cell r="L101">
            <v>492847</v>
          </cell>
          <cell r="M101">
            <v>0</v>
          </cell>
          <cell r="N101">
            <v>0</v>
          </cell>
          <cell r="O101">
            <v>0</v>
          </cell>
          <cell r="P101">
            <v>49862</v>
          </cell>
          <cell r="Q101">
            <v>0</v>
          </cell>
          <cell r="R101">
            <v>24192</v>
          </cell>
        </row>
        <row r="102">
          <cell r="A102" t="str">
            <v/>
          </cell>
        </row>
        <row r="103">
          <cell r="A103" t="str">
            <v>UG_TFMR</v>
          </cell>
          <cell r="B103" t="str">
            <v>Allocate Underground Transformers</v>
          </cell>
          <cell r="C103" t="str">
            <v>DEM</v>
          </cell>
          <cell r="E103">
            <v>0.63241112403193611</v>
          </cell>
          <cell r="F103">
            <v>0.17588735914830722</v>
          </cell>
          <cell r="G103">
            <v>0.149112597009986</v>
          </cell>
          <cell r="H103">
            <v>3.9865203927957484E-2</v>
          </cell>
          <cell r="I103">
            <v>0</v>
          </cell>
          <cell r="J103">
            <v>0</v>
          </cell>
          <cell r="K103">
            <v>0</v>
          </cell>
          <cell r="L103">
            <v>2.3679182100649074E-3</v>
          </cell>
          <cell r="M103">
            <v>0</v>
          </cell>
          <cell r="N103">
            <v>0</v>
          </cell>
          <cell r="O103">
            <v>0</v>
          </cell>
          <cell r="P103">
            <v>2.3956549961804866E-4</v>
          </cell>
          <cell r="Q103">
            <v>0</v>
          </cell>
          <cell r="R103">
            <v>1.1623217213027623E-4</v>
          </cell>
          <cell r="S103">
            <v>0</v>
          </cell>
          <cell r="T103">
            <v>0</v>
          </cell>
          <cell r="U103">
            <v>0</v>
          </cell>
          <cell r="V103">
            <v>0</v>
          </cell>
          <cell r="W103">
            <v>0</v>
          </cell>
          <cell r="X103">
            <v>0</v>
          </cell>
        </row>
        <row r="104">
          <cell r="A104" t="str">
            <v/>
          </cell>
          <cell r="B104" t="str">
            <v>Historical Test Year Twelve Months ended September 2005</v>
          </cell>
          <cell r="D104">
            <v>208135145</v>
          </cell>
          <cell r="E104">
            <v>131626981</v>
          </cell>
          <cell r="F104">
            <v>36608341</v>
          </cell>
          <cell r="G104">
            <v>31035572</v>
          </cell>
          <cell r="H104">
            <v>8297350</v>
          </cell>
          <cell r="I104">
            <v>0</v>
          </cell>
          <cell r="J104">
            <v>0</v>
          </cell>
          <cell r="K104">
            <v>0</v>
          </cell>
          <cell r="L104">
            <v>492847</v>
          </cell>
          <cell r="M104">
            <v>0</v>
          </cell>
          <cell r="N104">
            <v>0</v>
          </cell>
          <cell r="O104">
            <v>0</v>
          </cell>
          <cell r="P104">
            <v>49862</v>
          </cell>
          <cell r="Q104">
            <v>0</v>
          </cell>
          <cell r="R104">
            <v>24192</v>
          </cell>
        </row>
        <row r="105">
          <cell r="A105" t="str">
            <v/>
          </cell>
        </row>
        <row r="106">
          <cell r="A106" t="str">
            <v>DIR108.09</v>
          </cell>
          <cell r="B106" t="str">
            <v>Dist Accum Depr - Subs &amp; Lines</v>
          </cell>
          <cell r="C106" t="str">
            <v>DEM</v>
          </cell>
          <cell r="E106">
            <v>0</v>
          </cell>
          <cell r="F106">
            <v>0</v>
          </cell>
          <cell r="G106">
            <v>0</v>
          </cell>
          <cell r="H106">
            <v>0</v>
          </cell>
          <cell r="I106">
            <v>5.2637416600764637E-3</v>
          </cell>
          <cell r="J106">
            <v>0</v>
          </cell>
          <cell r="K106">
            <v>0</v>
          </cell>
          <cell r="L106">
            <v>0.44453099339040236</v>
          </cell>
          <cell r="M106">
            <v>0.23934085332917032</v>
          </cell>
          <cell r="N106">
            <v>0</v>
          </cell>
          <cell r="O106">
            <v>0.28983347232394158</v>
          </cell>
          <cell r="P106">
            <v>0</v>
          </cell>
          <cell r="Q106">
            <v>1.9024591142274214E-2</v>
          </cell>
          <cell r="R106">
            <v>2.0063481541350214E-3</v>
          </cell>
          <cell r="S106">
            <v>0</v>
          </cell>
          <cell r="T106">
            <v>0</v>
          </cell>
          <cell r="U106">
            <v>0</v>
          </cell>
          <cell r="V106">
            <v>0</v>
          </cell>
          <cell r="W106">
            <v>0</v>
          </cell>
          <cell r="X106">
            <v>0</v>
          </cell>
        </row>
        <row r="107">
          <cell r="A107" t="str">
            <v/>
          </cell>
          <cell r="B107" t="str">
            <v>Historical Test Year Twelve Months ended September 2005</v>
          </cell>
          <cell r="D107">
            <v>-15399122</v>
          </cell>
          <cell r="E107">
            <v>0</v>
          </cell>
          <cell r="F107">
            <v>0</v>
          </cell>
          <cell r="G107">
            <v>0</v>
          </cell>
          <cell r="H107">
            <v>0</v>
          </cell>
          <cell r="I107">
            <v>-81057</v>
          </cell>
          <cell r="J107">
            <v>0</v>
          </cell>
          <cell r="K107">
            <v>0</v>
          </cell>
          <cell r="L107">
            <v>-6845387</v>
          </cell>
          <cell r="M107">
            <v>-3685639</v>
          </cell>
          <cell r="N107">
            <v>0</v>
          </cell>
          <cell r="O107">
            <v>-4463181</v>
          </cell>
          <cell r="P107">
            <v>0</v>
          </cell>
          <cell r="Q107">
            <v>-292962</v>
          </cell>
          <cell r="R107">
            <v>-30896</v>
          </cell>
        </row>
        <row r="108">
          <cell r="A108" t="str">
            <v/>
          </cell>
        </row>
        <row r="109">
          <cell r="A109" t="str">
            <v>DIR451.06</v>
          </cell>
          <cell r="B109" t="str">
            <v>Acct. Svc. Chgs. Rev.</v>
          </cell>
          <cell r="C109" t="str">
            <v>CUS</v>
          </cell>
          <cell r="E109">
            <v>0.91815628370642788</v>
          </cell>
          <cell r="F109">
            <v>7.8816257864066236E-2</v>
          </cell>
          <cell r="G109">
            <v>2.8095285425570687E-3</v>
          </cell>
          <cell r="H109">
            <v>1.7817240757306358E-4</v>
          </cell>
          <cell r="I109">
            <v>3.9021229757737065E-5</v>
          </cell>
          <cell r="J109">
            <v>0</v>
          </cell>
          <cell r="K109">
            <v>0</v>
          </cell>
          <cell r="L109">
            <v>0</v>
          </cell>
          <cell r="M109">
            <v>4.4174977084230635E-6</v>
          </cell>
          <cell r="N109">
            <v>0</v>
          </cell>
          <cell r="O109">
            <v>0</v>
          </cell>
          <cell r="P109">
            <v>-3.6812480903525531E-6</v>
          </cell>
          <cell r="Q109">
            <v>0</v>
          </cell>
          <cell r="R109">
            <v>0</v>
          </cell>
          <cell r="S109">
            <v>0</v>
          </cell>
          <cell r="T109">
            <v>0</v>
          </cell>
          <cell r="U109">
            <v>0</v>
          </cell>
          <cell r="V109">
            <v>0</v>
          </cell>
          <cell r="W109">
            <v>0</v>
          </cell>
          <cell r="X109">
            <v>0</v>
          </cell>
        </row>
        <row r="110">
          <cell r="A110" t="str">
            <v/>
          </cell>
          <cell r="B110" t="str">
            <v>Historical Test Year Twelve Months ended September 2005</v>
          </cell>
          <cell r="D110">
            <v>1358235</v>
          </cell>
          <cell r="E110">
            <v>1247072</v>
          </cell>
          <cell r="F110">
            <v>107051</v>
          </cell>
          <cell r="G110">
            <v>3816</v>
          </cell>
          <cell r="H110">
            <v>242</v>
          </cell>
          <cell r="I110">
            <v>53</v>
          </cell>
          <cell r="J110">
            <v>0</v>
          </cell>
          <cell r="K110">
            <v>0</v>
          </cell>
          <cell r="L110">
            <v>0</v>
          </cell>
          <cell r="M110">
            <v>6</v>
          </cell>
          <cell r="N110">
            <v>0</v>
          </cell>
          <cell r="O110">
            <v>0</v>
          </cell>
          <cell r="P110">
            <v>-5</v>
          </cell>
          <cell r="Q110">
            <v>0</v>
          </cell>
          <cell r="R110">
            <v>0</v>
          </cell>
        </row>
        <row r="111">
          <cell r="A111" t="str">
            <v/>
          </cell>
        </row>
        <row r="112">
          <cell r="A112" t="str">
            <v>SEC24</v>
          </cell>
          <cell r="B112" t="str">
            <v>Secondary Schedule 24 Only</v>
          </cell>
          <cell r="C112" t="str">
            <v>CUS</v>
          </cell>
          <cell r="E112">
            <v>0</v>
          </cell>
          <cell r="F112">
            <v>1</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row>
        <row r="113">
          <cell r="A113" t="str">
            <v/>
          </cell>
          <cell r="B113" t="str">
            <v>Historical Test Year Twelve Months ended September 2005</v>
          </cell>
          <cell r="D113">
            <v>1</v>
          </cell>
          <cell r="E113">
            <v>0</v>
          </cell>
          <cell r="F113">
            <v>1</v>
          </cell>
          <cell r="G113">
            <v>0</v>
          </cell>
          <cell r="H113">
            <v>0</v>
          </cell>
          <cell r="I113">
            <v>0</v>
          </cell>
          <cell r="J113">
            <v>0</v>
          </cell>
          <cell r="K113">
            <v>0</v>
          </cell>
          <cell r="L113">
            <v>0</v>
          </cell>
          <cell r="M113">
            <v>0</v>
          </cell>
          <cell r="N113">
            <v>0</v>
          </cell>
          <cell r="O113">
            <v>0</v>
          </cell>
          <cell r="P113">
            <v>0</v>
          </cell>
          <cell r="Q113">
            <v>0</v>
          </cell>
          <cell r="R113">
            <v>0</v>
          </cell>
        </row>
        <row r="114">
          <cell r="A114" t="str">
            <v/>
          </cell>
        </row>
        <row r="115">
          <cell r="A115" t="str">
            <v>DEM_1A</v>
          </cell>
          <cell r="B115" t="str">
            <v>200 CP Demand Excl. Interruptible</v>
          </cell>
          <cell r="C115" t="str">
            <v>DEM</v>
          </cell>
          <cell r="E115">
            <v>0.55501262252979222</v>
          </cell>
          <cell r="F115">
            <v>0.11227872654301817</v>
          </cell>
          <cell r="G115">
            <v>0.11965556518921859</v>
          </cell>
          <cell r="H115">
            <v>6.6026286390319502E-2</v>
          </cell>
          <cell r="I115">
            <v>4.6979481955364506E-2</v>
          </cell>
          <cell r="J115">
            <v>7.4593892202377206E-7</v>
          </cell>
          <cell r="K115">
            <v>0</v>
          </cell>
          <cell r="L115">
            <v>1.5916844718143249E-2</v>
          </cell>
          <cell r="M115">
            <v>1.3775005426705659E-2</v>
          </cell>
          <cell r="N115">
            <v>3.466378170644469E-3</v>
          </cell>
          <cell r="O115">
            <v>5.8868256494579385E-2</v>
          </cell>
          <cell r="P115">
            <v>3.4430054177543908E-3</v>
          </cell>
          <cell r="Q115">
            <v>4.1993874846864955E-3</v>
          </cell>
          <cell r="R115">
            <v>3.7769374085136991E-4</v>
          </cell>
          <cell r="S115">
            <v>0</v>
          </cell>
          <cell r="T115">
            <v>0</v>
          </cell>
          <cell r="U115">
            <v>0</v>
          </cell>
          <cell r="V115">
            <v>0</v>
          </cell>
          <cell r="W115">
            <v>0</v>
          </cell>
          <cell r="X115">
            <v>0</v>
          </cell>
        </row>
        <row r="116">
          <cell r="A116" t="str">
            <v/>
          </cell>
          <cell r="B116" t="str">
            <v>Historical Test Year Twelve Months ended September 2005</v>
          </cell>
          <cell r="D116">
            <v>4021777</v>
          </cell>
          <cell r="E116">
            <v>2232137</v>
          </cell>
          <cell r="F116">
            <v>451560</v>
          </cell>
          <cell r="G116">
            <v>481228</v>
          </cell>
          <cell r="H116">
            <v>265543</v>
          </cell>
          <cell r="I116">
            <v>188941</v>
          </cell>
          <cell r="J116">
            <v>3</v>
          </cell>
          <cell r="K116">
            <v>0</v>
          </cell>
          <cell r="L116">
            <v>64014</v>
          </cell>
          <cell r="M116">
            <v>55400</v>
          </cell>
          <cell r="N116">
            <v>13941</v>
          </cell>
          <cell r="O116">
            <v>236755</v>
          </cell>
          <cell r="P116">
            <v>13847</v>
          </cell>
          <cell r="Q116">
            <v>16889</v>
          </cell>
          <cell r="R116">
            <v>1519</v>
          </cell>
        </row>
        <row r="117">
          <cell r="A117" t="str">
            <v/>
          </cell>
        </row>
        <row r="118">
          <cell r="A118" t="str">
            <v>DEM_12CP</v>
          </cell>
          <cell r="B118" t="str">
            <v>12 Monthly CP Demand</v>
          </cell>
          <cell r="C118" t="str">
            <v>DEM</v>
          </cell>
          <cell r="E118">
            <v>0.52186887011442418</v>
          </cell>
          <cell r="F118">
            <v>0.11015252524075382</v>
          </cell>
          <cell r="G118">
            <v>0.13078093354233808</v>
          </cell>
          <cell r="H118">
            <v>6.9672550184117818E-2</v>
          </cell>
          <cell r="I118">
            <v>5.2520689205552536E-2</v>
          </cell>
          <cell r="J118">
            <v>8.7952623439857886E-7</v>
          </cell>
          <cell r="K118">
            <v>1.7700025704154201E-2</v>
          </cell>
          <cell r="L118">
            <v>1.6314991766535038E-2</v>
          </cell>
          <cell r="M118">
            <v>1.4606512056215798E-2</v>
          </cell>
          <cell r="N118">
            <v>3.3690252408637563E-3</v>
          </cell>
          <cell r="O118">
            <v>5.4951919598988812E-2</v>
          </cell>
          <cell r="P118">
            <v>3.8584815903065653E-3</v>
          </cell>
          <cell r="Q118">
            <v>3.8844276142213237E-3</v>
          </cell>
          <cell r="R118">
            <v>3.1816861529368592E-4</v>
          </cell>
          <cell r="S118">
            <v>0</v>
          </cell>
          <cell r="T118">
            <v>0</v>
          </cell>
          <cell r="U118">
            <v>0</v>
          </cell>
          <cell r="V118">
            <v>0</v>
          </cell>
          <cell r="W118">
            <v>0</v>
          </cell>
          <cell r="X118">
            <v>0</v>
          </cell>
        </row>
        <row r="119">
          <cell r="A119" t="str">
            <v/>
          </cell>
          <cell r="B119" t="str">
            <v>Historical Test Year Twelve Months ended September 2005</v>
          </cell>
          <cell r="D119">
            <v>4547903</v>
          </cell>
          <cell r="E119">
            <v>2373409</v>
          </cell>
          <cell r="F119">
            <v>500963</v>
          </cell>
          <cell r="G119">
            <v>594779</v>
          </cell>
          <cell r="H119">
            <v>316864</v>
          </cell>
          <cell r="I119">
            <v>238859</v>
          </cell>
          <cell r="J119">
            <v>4</v>
          </cell>
          <cell r="K119">
            <v>80498</v>
          </cell>
          <cell r="L119">
            <v>74199</v>
          </cell>
          <cell r="M119">
            <v>66429</v>
          </cell>
          <cell r="N119">
            <v>15322</v>
          </cell>
          <cell r="O119">
            <v>249916</v>
          </cell>
          <cell r="P119">
            <v>17548</v>
          </cell>
          <cell r="Q119">
            <v>17666</v>
          </cell>
          <cell r="R119">
            <v>1447</v>
          </cell>
        </row>
        <row r="120">
          <cell r="A120" t="str">
            <v/>
          </cell>
        </row>
        <row r="121">
          <cell r="A121" t="str">
            <v>BPAX</v>
          </cell>
          <cell r="B121" t="str">
            <v>BPA Residential Exchange kWh</v>
          </cell>
          <cell r="C121" t="str">
            <v>NRG</v>
          </cell>
          <cell r="E121">
            <v>0.95103584675056285</v>
          </cell>
          <cell r="F121">
            <v>2.5916994088286835E-2</v>
          </cell>
          <cell r="G121">
            <v>1.7676337029349256E-2</v>
          </cell>
          <cell r="H121">
            <v>1.9693832800008583E-3</v>
          </cell>
          <cell r="I121">
            <v>2.6419381960398379E-3</v>
          </cell>
          <cell r="J121">
            <v>5.5009468573624372E-4</v>
          </cell>
          <cell r="K121">
            <v>0</v>
          </cell>
          <cell r="L121">
            <v>0</v>
          </cell>
          <cell r="M121">
            <v>0</v>
          </cell>
          <cell r="N121">
            <v>0</v>
          </cell>
          <cell r="O121">
            <v>0</v>
          </cell>
          <cell r="P121">
            <v>2.094059700241021E-4</v>
          </cell>
          <cell r="Q121">
            <v>0</v>
          </cell>
          <cell r="R121">
            <v>0</v>
          </cell>
          <cell r="S121">
            <v>0</v>
          </cell>
          <cell r="T121">
            <v>0</v>
          </cell>
          <cell r="U121">
            <v>0</v>
          </cell>
          <cell r="V121">
            <v>0</v>
          </cell>
          <cell r="W121">
            <v>0</v>
          </cell>
          <cell r="X121">
            <v>0</v>
          </cell>
        </row>
        <row r="122">
          <cell r="A122" t="str">
            <v/>
          </cell>
          <cell r="B122" t="str">
            <v>Historical Test Year Twelve Months ended September 2005</v>
          </cell>
          <cell r="D122">
            <v>10675980249</v>
          </cell>
          <cell r="E122">
            <v>10153239916</v>
          </cell>
          <cell r="F122">
            <v>276689317</v>
          </cell>
          <cell r="G122">
            <v>188712225</v>
          </cell>
          <cell r="H122">
            <v>21025097</v>
          </cell>
          <cell r="I122">
            <v>28205280</v>
          </cell>
          <cell r="J122">
            <v>5872800</v>
          </cell>
          <cell r="K122">
            <v>0</v>
          </cell>
          <cell r="L122">
            <v>0</v>
          </cell>
          <cell r="M122">
            <v>0</v>
          </cell>
          <cell r="N122">
            <v>0</v>
          </cell>
          <cell r="O122">
            <v>0</v>
          </cell>
          <cell r="P122">
            <v>2235614</v>
          </cell>
          <cell r="Q122">
            <v>0</v>
          </cell>
          <cell r="R122">
            <v>0</v>
          </cell>
        </row>
        <row r="123">
          <cell r="A123" t="str">
            <v/>
          </cell>
        </row>
        <row r="124">
          <cell r="A124" t="str">
            <v>DIR_RESALE</v>
          </cell>
          <cell r="B124" t="str">
            <v>Firm Resale Allocation Only Excise Tax</v>
          </cell>
          <cell r="C124" t="str">
            <v>CUS</v>
          </cell>
          <cell r="E124">
            <v>0</v>
          </cell>
          <cell r="F124">
            <v>0</v>
          </cell>
          <cell r="G124">
            <v>0</v>
          </cell>
          <cell r="H124">
            <v>0</v>
          </cell>
          <cell r="I124">
            <v>0</v>
          </cell>
          <cell r="J124">
            <v>0</v>
          </cell>
          <cell r="K124">
            <v>0</v>
          </cell>
          <cell r="L124">
            <v>0</v>
          </cell>
          <cell r="M124">
            <v>0</v>
          </cell>
          <cell r="N124">
            <v>0</v>
          </cell>
          <cell r="O124">
            <v>0</v>
          </cell>
          <cell r="P124">
            <v>0</v>
          </cell>
          <cell r="Q124">
            <v>0.69679229155294187</v>
          </cell>
          <cell r="R124">
            <v>0.30320770844705813</v>
          </cell>
          <cell r="S124">
            <v>0</v>
          </cell>
          <cell r="T124">
            <v>0</v>
          </cell>
          <cell r="U124">
            <v>0</v>
          </cell>
          <cell r="V124">
            <v>0</v>
          </cell>
          <cell r="W124">
            <v>0</v>
          </cell>
          <cell r="X124">
            <v>0</v>
          </cell>
        </row>
        <row r="125">
          <cell r="A125" t="str">
            <v/>
          </cell>
          <cell r="B125" t="str">
            <v>Historical Test Year Twelve Months ended September 2005</v>
          </cell>
          <cell r="D125">
            <v>38525.01</v>
          </cell>
          <cell r="E125">
            <v>0</v>
          </cell>
          <cell r="F125">
            <v>0</v>
          </cell>
          <cell r="G125">
            <v>0</v>
          </cell>
          <cell r="H125">
            <v>0</v>
          </cell>
          <cell r="I125">
            <v>0</v>
          </cell>
          <cell r="J125">
            <v>0</v>
          </cell>
          <cell r="K125">
            <v>0</v>
          </cell>
          <cell r="L125">
            <v>0</v>
          </cell>
          <cell r="M125">
            <v>0</v>
          </cell>
          <cell r="N125">
            <v>0</v>
          </cell>
          <cell r="O125">
            <v>0</v>
          </cell>
          <cell r="P125">
            <v>0</v>
          </cell>
          <cell r="Q125">
            <v>26843.93</v>
          </cell>
          <cell r="R125">
            <v>11681.08</v>
          </cell>
        </row>
        <row r="126">
          <cell r="A126" t="str">
            <v/>
          </cell>
        </row>
        <row r="127">
          <cell r="A127" t="str">
            <v>DIR_449</v>
          </cell>
          <cell r="B127" t="str">
            <v>Schedule 449 / 459 Allocation Only</v>
          </cell>
          <cell r="C127" t="str">
            <v>CUS</v>
          </cell>
          <cell r="E127">
            <v>0</v>
          </cell>
          <cell r="F127">
            <v>0</v>
          </cell>
          <cell r="G127">
            <v>0</v>
          </cell>
          <cell r="H127">
            <v>0</v>
          </cell>
          <cell r="I127">
            <v>0</v>
          </cell>
          <cell r="J127">
            <v>0</v>
          </cell>
          <cell r="K127">
            <v>0</v>
          </cell>
          <cell r="L127">
            <v>0</v>
          </cell>
          <cell r="M127">
            <v>0</v>
          </cell>
          <cell r="N127">
            <v>0.14067913540845697</v>
          </cell>
          <cell r="O127">
            <v>0.859320864591543</v>
          </cell>
          <cell r="P127">
            <v>0</v>
          </cell>
          <cell r="Q127">
            <v>0</v>
          </cell>
          <cell r="R127">
            <v>0</v>
          </cell>
          <cell r="S127">
            <v>0</v>
          </cell>
          <cell r="T127">
            <v>0</v>
          </cell>
          <cell r="U127">
            <v>0</v>
          </cell>
          <cell r="V127">
            <v>0</v>
          </cell>
          <cell r="W127">
            <v>0</v>
          </cell>
          <cell r="X127">
            <v>0</v>
          </cell>
        </row>
        <row r="128">
          <cell r="A128" t="str">
            <v/>
          </cell>
          <cell r="B128" t="str">
            <v>Historical Test Year Twelve Months ended September 2005</v>
          </cell>
          <cell r="D128">
            <v>6311142</v>
          </cell>
          <cell r="E128">
            <v>0</v>
          </cell>
          <cell r="F128">
            <v>0</v>
          </cell>
          <cell r="G128">
            <v>0</v>
          </cell>
          <cell r="H128">
            <v>0</v>
          </cell>
          <cell r="I128">
            <v>0</v>
          </cell>
          <cell r="J128">
            <v>0</v>
          </cell>
          <cell r="K128">
            <v>0</v>
          </cell>
          <cell r="L128">
            <v>0</v>
          </cell>
          <cell r="M128">
            <v>0</v>
          </cell>
          <cell r="N128">
            <v>887846</v>
          </cell>
          <cell r="O128">
            <v>5423296</v>
          </cell>
          <cell r="P128">
            <v>0</v>
          </cell>
          <cell r="Q128">
            <v>0</v>
          </cell>
          <cell r="R128">
            <v>0</v>
          </cell>
        </row>
        <row r="129">
          <cell r="A129" t="str">
            <v/>
          </cell>
        </row>
        <row r="130">
          <cell r="A130" t="str">
            <v>DEM_12NCP2</v>
          </cell>
          <cell r="B130" t="str">
            <v>Dist 12 NCP Dem, Excl Dir Assn Transf (No HV, PRI &amp; FR)</v>
          </cell>
          <cell r="C130" t="str">
            <v>DEM</v>
          </cell>
          <cell r="E130">
            <v>0.61690246298523865</v>
          </cell>
          <cell r="F130">
            <v>0.13414853646184971</v>
          </cell>
          <cell r="G130">
            <v>0.15568045398670377</v>
          </cell>
          <cell r="H130">
            <v>8.7402937885279586E-2</v>
          </cell>
          <cell r="I130">
            <v>0</v>
          </cell>
          <cell r="J130">
            <v>0</v>
          </cell>
          <cell r="K130">
            <v>0</v>
          </cell>
          <cell r="L130">
            <v>0</v>
          </cell>
          <cell r="M130">
            <v>0</v>
          </cell>
          <cell r="N130">
            <v>0</v>
          </cell>
          <cell r="O130">
            <v>0</v>
          </cell>
          <cell r="P130">
            <v>5.8656086809282873E-3</v>
          </cell>
          <cell r="Q130">
            <v>0</v>
          </cell>
          <cell r="R130">
            <v>0</v>
          </cell>
          <cell r="S130">
            <v>0</v>
          </cell>
          <cell r="T130">
            <v>0</v>
          </cell>
          <cell r="U130">
            <v>0</v>
          </cell>
          <cell r="V130">
            <v>0</v>
          </cell>
          <cell r="W130">
            <v>0</v>
          </cell>
          <cell r="X130">
            <v>0</v>
          </cell>
        </row>
        <row r="131">
          <cell r="A131" t="str">
            <v/>
          </cell>
          <cell r="B131" t="str">
            <v>Historical Test Year Twelve Months ended September 2005</v>
          </cell>
          <cell r="D131">
            <v>4172457</v>
          </cell>
          <cell r="E131">
            <v>2573999</v>
          </cell>
          <cell r="F131">
            <v>559729</v>
          </cell>
          <cell r="G131">
            <v>649570</v>
          </cell>
          <cell r="H131">
            <v>364685</v>
          </cell>
          <cell r="I131">
            <v>0</v>
          </cell>
          <cell r="J131">
            <v>0</v>
          </cell>
          <cell r="K131">
            <v>0</v>
          </cell>
          <cell r="L131">
            <v>0</v>
          </cell>
          <cell r="M131">
            <v>0</v>
          </cell>
          <cell r="N131">
            <v>0</v>
          </cell>
          <cell r="O131">
            <v>0</v>
          </cell>
          <cell r="P131">
            <v>24474</v>
          </cell>
          <cell r="Q131">
            <v>0</v>
          </cell>
          <cell r="R131">
            <v>0</v>
          </cell>
        </row>
        <row r="132">
          <cell r="A132" t="str">
            <v/>
          </cell>
        </row>
        <row r="133">
          <cell r="A133" t="str">
            <v>DIR451.07</v>
          </cell>
          <cell r="B133" t="str">
            <v>NSF Check Charge Revenue</v>
          </cell>
          <cell r="C133" t="str">
            <v>CUS</v>
          </cell>
          <cell r="E133">
            <v>0.94412098369570308</v>
          </cell>
          <cell r="F133">
            <v>5.2278757535697877E-2</v>
          </cell>
          <cell r="G133">
            <v>3.3752425955615559E-3</v>
          </cell>
          <cell r="H133">
            <v>7.5005391012479019E-5</v>
          </cell>
          <cell r="I133">
            <v>7.5005391012479019E-5</v>
          </cell>
          <cell r="J133">
            <v>0</v>
          </cell>
          <cell r="K133">
            <v>0</v>
          </cell>
          <cell r="L133">
            <v>0</v>
          </cell>
          <cell r="M133">
            <v>0</v>
          </cell>
          <cell r="N133">
            <v>0</v>
          </cell>
          <cell r="O133">
            <v>0</v>
          </cell>
          <cell r="P133">
            <v>7.5005391012479019E-5</v>
          </cell>
          <cell r="Q133">
            <v>0</v>
          </cell>
          <cell r="R133">
            <v>0</v>
          </cell>
          <cell r="S133">
            <v>0</v>
          </cell>
          <cell r="T133">
            <v>0</v>
          </cell>
          <cell r="U133">
            <v>0</v>
          </cell>
          <cell r="V133">
            <v>0</v>
          </cell>
          <cell r="W133">
            <v>0</v>
          </cell>
          <cell r="X133">
            <v>0</v>
          </cell>
        </row>
        <row r="134">
          <cell r="A134" t="str">
            <v/>
          </cell>
          <cell r="B134" t="str">
            <v>Historical Test Year Twelve Months ended September 2005</v>
          </cell>
          <cell r="D134">
            <v>213318</v>
          </cell>
          <cell r="E134">
            <v>201398</v>
          </cell>
          <cell r="F134">
            <v>11152</v>
          </cell>
          <cell r="G134">
            <v>720</v>
          </cell>
          <cell r="H134">
            <v>16</v>
          </cell>
          <cell r="I134">
            <v>16</v>
          </cell>
          <cell r="J134">
            <v>0</v>
          </cell>
          <cell r="K134">
            <v>0</v>
          </cell>
          <cell r="L134">
            <v>0</v>
          </cell>
          <cell r="M134">
            <v>0</v>
          </cell>
          <cell r="N134">
            <v>0</v>
          </cell>
          <cell r="O134">
            <v>0</v>
          </cell>
          <cell r="P134">
            <v>16</v>
          </cell>
          <cell r="Q134">
            <v>0</v>
          </cell>
          <cell r="R134">
            <v>0</v>
          </cell>
        </row>
        <row r="135">
          <cell r="A135" t="str">
            <v/>
          </cell>
        </row>
        <row r="136">
          <cell r="A136" t="str">
            <v>DIR451.03</v>
          </cell>
          <cell r="B136" t="str">
            <v>Connect/Reconnect Revenue</v>
          </cell>
          <cell r="C136" t="str">
            <v>CUS</v>
          </cell>
          <cell r="E136">
            <v>0.97374060348969105</v>
          </cell>
          <cell r="F136">
            <v>2.5135104425604356E-2</v>
          </cell>
          <cell r="G136">
            <v>1.0505353344669281E-3</v>
          </cell>
          <cell r="H136">
            <v>0</v>
          </cell>
          <cell r="I136">
            <v>7.3756750237716017E-5</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row>
        <row r="137">
          <cell r="A137" t="str">
            <v/>
          </cell>
          <cell r="B137" t="str">
            <v>Historical Test Year Twelve Months ended September 2005</v>
          </cell>
          <cell r="D137">
            <v>1003298</v>
          </cell>
          <cell r="E137">
            <v>976952</v>
          </cell>
          <cell r="F137">
            <v>25218</v>
          </cell>
          <cell r="G137">
            <v>1054</v>
          </cell>
          <cell r="H137">
            <v>0</v>
          </cell>
          <cell r="I137">
            <v>74</v>
          </cell>
          <cell r="J137">
            <v>0</v>
          </cell>
          <cell r="K137">
            <v>0</v>
          </cell>
          <cell r="L137">
            <v>0</v>
          </cell>
          <cell r="M137">
            <v>0</v>
          </cell>
          <cell r="N137">
            <v>0</v>
          </cell>
          <cell r="O137">
            <v>0</v>
          </cell>
          <cell r="P137">
            <v>0</v>
          </cell>
          <cell r="Q137">
            <v>0</v>
          </cell>
          <cell r="R137">
            <v>0</v>
          </cell>
        </row>
        <row r="138">
          <cell r="A138" t="str">
            <v/>
          </cell>
        </row>
        <row r="139">
          <cell r="A139" t="str">
            <v>DEM_12NCP1</v>
          </cell>
          <cell r="B139" t="str">
            <v>12 NCP Distribution Demand (No HV, LFR, Trans)</v>
          </cell>
          <cell r="C139" t="str">
            <v>DEM</v>
          </cell>
          <cell r="E139">
            <v>0.5716406604117813</v>
          </cell>
          <cell r="F139">
            <v>0.12430613034877867</v>
          </cell>
          <cell r="G139">
            <v>0.14425826264255767</v>
          </cell>
          <cell r="H139">
            <v>8.0990231248058167E-2</v>
          </cell>
          <cell r="I139">
            <v>5.4799573690039613E-2</v>
          </cell>
          <cell r="J139">
            <v>4.5771245486446628E-4</v>
          </cell>
          <cell r="K139">
            <v>1.7697770756016164E-2</v>
          </cell>
          <cell r="L139">
            <v>0</v>
          </cell>
          <cell r="M139">
            <v>0</v>
          </cell>
          <cell r="N139">
            <v>0</v>
          </cell>
          <cell r="O139">
            <v>0</v>
          </cell>
          <cell r="P139">
            <v>5.4352521205011869E-3</v>
          </cell>
          <cell r="Q139">
            <v>0</v>
          </cell>
          <cell r="R139">
            <v>4.1440632740276275E-4</v>
          </cell>
          <cell r="S139">
            <v>0</v>
          </cell>
          <cell r="T139">
            <v>0</v>
          </cell>
          <cell r="U139">
            <v>0</v>
          </cell>
          <cell r="V139">
            <v>0</v>
          </cell>
          <cell r="W139">
            <v>0</v>
          </cell>
          <cell r="X139">
            <v>0</v>
          </cell>
        </row>
        <row r="140">
          <cell r="A140" t="str">
            <v/>
          </cell>
          <cell r="B140" t="str">
            <v>Historical Test Year Twelve Months ended September 2005</v>
          </cell>
          <cell r="D140">
            <v>4502827</v>
          </cell>
          <cell r="E140">
            <v>2573999</v>
          </cell>
          <cell r="F140">
            <v>559729</v>
          </cell>
          <cell r="G140">
            <v>649570</v>
          </cell>
          <cell r="H140">
            <v>364685</v>
          </cell>
          <cell r="I140">
            <v>246753</v>
          </cell>
          <cell r="J140">
            <v>2061</v>
          </cell>
          <cell r="K140">
            <v>79690</v>
          </cell>
          <cell r="L140">
            <v>0</v>
          </cell>
          <cell r="M140">
            <v>0</v>
          </cell>
          <cell r="N140">
            <v>0</v>
          </cell>
          <cell r="O140">
            <v>0</v>
          </cell>
          <cell r="P140">
            <v>24474</v>
          </cell>
          <cell r="Q140">
            <v>0</v>
          </cell>
          <cell r="R140">
            <v>1866</v>
          </cell>
        </row>
        <row r="141">
          <cell r="A141" t="str">
            <v/>
          </cell>
        </row>
        <row r="142">
          <cell r="A142" t="str">
            <v>OH_SVC</v>
          </cell>
          <cell r="B142" t="str">
            <v>Dist OH Services</v>
          </cell>
          <cell r="C142" t="str">
            <v>CUS</v>
          </cell>
          <cell r="E142">
            <v>0.86817585956139687</v>
          </cell>
          <cell r="F142">
            <v>0.12612575364387879</v>
          </cell>
          <cell r="G142">
            <v>5.6351524555596361E-3</v>
          </cell>
          <cell r="H142">
            <v>6.3234339164674384E-5</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row>
        <row r="143">
          <cell r="A143" t="str">
            <v/>
          </cell>
          <cell r="B143" t="str">
            <v>Historical Test Year Twelve Months ended September 2005</v>
          </cell>
          <cell r="D143">
            <v>411169</v>
          </cell>
          <cell r="E143">
            <v>356967</v>
          </cell>
          <cell r="F143">
            <v>51859</v>
          </cell>
          <cell r="G143">
            <v>2317</v>
          </cell>
          <cell r="H143">
            <v>26</v>
          </cell>
          <cell r="I143">
            <v>0</v>
          </cell>
          <cell r="J143">
            <v>0</v>
          </cell>
          <cell r="K143">
            <v>0</v>
          </cell>
          <cell r="L143">
            <v>0</v>
          </cell>
          <cell r="M143">
            <v>0</v>
          </cell>
          <cell r="N143">
            <v>0</v>
          </cell>
          <cell r="O143">
            <v>0</v>
          </cell>
          <cell r="P143">
            <v>0</v>
          </cell>
          <cell r="Q143">
            <v>0</v>
          </cell>
          <cell r="R143">
            <v>0</v>
          </cell>
        </row>
        <row r="144">
          <cell r="A144" t="str">
            <v/>
          </cell>
        </row>
        <row r="145">
          <cell r="A145" t="str">
            <v>ENERGY_2</v>
          </cell>
          <cell r="B145" t="str">
            <v>Energy - NO RETAIL WHEELING</v>
          </cell>
          <cell r="C145" t="str">
            <v>NRG</v>
          </cell>
          <cell r="E145">
            <v>0.50898010759620138</v>
          </cell>
          <cell r="F145">
            <v>0.1233295607610793</v>
          </cell>
          <cell r="G145">
            <v>0.14667595726803034</v>
          </cell>
          <cell r="H145">
            <v>9.4776894694337671E-2</v>
          </cell>
          <cell r="I145">
            <v>6.6524014882480942E-2</v>
          </cell>
          <cell r="J145">
            <v>2.7153137999111706E-4</v>
          </cell>
          <cell r="K145">
            <v>8.2255229292589604E-3</v>
          </cell>
          <cell r="L145">
            <v>2.4333806121729022E-2</v>
          </cell>
          <cell r="M145">
            <v>2.2351074030810918E-2</v>
          </cell>
          <cell r="N145">
            <v>0</v>
          </cell>
          <cell r="O145">
            <v>0</v>
          </cell>
          <cell r="P145">
            <v>4.1762290459519116E-3</v>
          </cell>
          <cell r="Q145">
            <v>0</v>
          </cell>
          <cell r="R145">
            <v>3.5530129012848063E-4</v>
          </cell>
          <cell r="S145">
            <v>0</v>
          </cell>
          <cell r="T145">
            <v>0</v>
          </cell>
          <cell r="U145">
            <v>0</v>
          </cell>
          <cell r="V145">
            <v>0</v>
          </cell>
          <cell r="W145">
            <v>0</v>
          </cell>
          <cell r="X145">
            <v>0</v>
          </cell>
        </row>
        <row r="146">
          <cell r="A146" t="str">
            <v/>
          </cell>
          <cell r="B146" t="str">
            <v>Historical Test Year Twelve Months ended September 2005</v>
          </cell>
          <cell r="D146">
            <v>21759006271</v>
          </cell>
          <cell r="E146">
            <v>11074901353</v>
          </cell>
          <cell r="F146">
            <v>2683528686</v>
          </cell>
          <cell r="G146">
            <v>3191523074</v>
          </cell>
          <cell r="H146">
            <v>2062251046</v>
          </cell>
          <cell r="I146">
            <v>1447496457</v>
          </cell>
          <cell r="J146">
            <v>5908253</v>
          </cell>
          <cell r="K146">
            <v>178979205</v>
          </cell>
          <cell r="L146">
            <v>529479440</v>
          </cell>
          <cell r="M146">
            <v>486337160</v>
          </cell>
          <cell r="N146">
            <v>0</v>
          </cell>
          <cell r="O146">
            <v>0</v>
          </cell>
          <cell r="P146">
            <v>90870594</v>
          </cell>
          <cell r="Q146">
            <v>0</v>
          </cell>
          <cell r="R146">
            <v>7731003</v>
          </cell>
        </row>
        <row r="147">
          <cell r="A147" t="str">
            <v/>
          </cell>
        </row>
        <row r="148">
          <cell r="A148" t="str">
            <v>DEM_2A</v>
          </cell>
          <cell r="B148" t="str">
            <v>200 CP Demand - NO RETAIL WHEELING &amp; INTERRUPT</v>
          </cell>
          <cell r="C148" t="str">
            <v>DEM</v>
          </cell>
          <cell r="E148">
            <v>0.59457188124635074</v>
          </cell>
          <cell r="F148">
            <v>0.12028154127439407</v>
          </cell>
          <cell r="G148">
            <v>0.12818417385152384</v>
          </cell>
          <cell r="H148">
            <v>7.0732397277496722E-2</v>
          </cell>
          <cell r="I148">
            <v>5.0328006665615398E-2</v>
          </cell>
          <cell r="J148">
            <v>7.9910670525108997E-7</v>
          </cell>
          <cell r="K148">
            <v>0</v>
          </cell>
          <cell r="L148">
            <v>1.7051338876647757E-2</v>
          </cell>
          <cell r="M148">
            <v>1.4756837156970128E-2</v>
          </cell>
          <cell r="N148">
            <v>0</v>
          </cell>
          <cell r="O148">
            <v>0</v>
          </cell>
          <cell r="P148">
            <v>3.6884101825372809E-3</v>
          </cell>
          <cell r="Q148">
            <v>0</v>
          </cell>
          <cell r="R148">
            <v>4.0461436175880187E-4</v>
          </cell>
          <cell r="S148">
            <v>0</v>
          </cell>
          <cell r="T148">
            <v>0</v>
          </cell>
          <cell r="U148">
            <v>0</v>
          </cell>
          <cell r="V148">
            <v>0</v>
          </cell>
          <cell r="W148">
            <v>0</v>
          </cell>
          <cell r="X148">
            <v>0</v>
          </cell>
        </row>
        <row r="149">
          <cell r="A149" t="str">
            <v/>
          </cell>
          <cell r="B149" t="str">
            <v>Historical Test Year Twelve Months ended September 2005</v>
          </cell>
          <cell r="D149">
            <v>3754192</v>
          </cell>
          <cell r="E149">
            <v>2232137</v>
          </cell>
          <cell r="F149">
            <v>451560</v>
          </cell>
          <cell r="G149">
            <v>481228</v>
          </cell>
          <cell r="H149">
            <v>265543</v>
          </cell>
          <cell r="I149">
            <v>188941</v>
          </cell>
          <cell r="J149">
            <v>3</v>
          </cell>
          <cell r="K149">
            <v>0</v>
          </cell>
          <cell r="L149">
            <v>64014</v>
          </cell>
          <cell r="M149">
            <v>55400</v>
          </cell>
          <cell r="N149">
            <v>0</v>
          </cell>
          <cell r="O149">
            <v>0</v>
          </cell>
          <cell r="P149">
            <v>13847</v>
          </cell>
          <cell r="Q149">
            <v>0</v>
          </cell>
          <cell r="R149">
            <v>1519</v>
          </cell>
        </row>
        <row r="150">
          <cell r="A150" t="str">
            <v/>
          </cell>
        </row>
        <row r="151">
          <cell r="A151" t="str">
            <v>DIR_RESALE_SMALL</v>
          </cell>
          <cell r="B151" t="str">
            <v>Small Firm Resale Allocation Only</v>
          </cell>
          <cell r="C151" t="str">
            <v>CUS</v>
          </cell>
          <cell r="E151">
            <v>0</v>
          </cell>
          <cell r="F151">
            <v>0</v>
          </cell>
          <cell r="G151">
            <v>0</v>
          </cell>
          <cell r="H151">
            <v>0</v>
          </cell>
          <cell r="I151">
            <v>0</v>
          </cell>
          <cell r="J151">
            <v>0</v>
          </cell>
          <cell r="K151">
            <v>0</v>
          </cell>
          <cell r="L151">
            <v>0</v>
          </cell>
          <cell r="M151">
            <v>0</v>
          </cell>
          <cell r="N151">
            <v>0</v>
          </cell>
          <cell r="O151">
            <v>0</v>
          </cell>
          <cell r="P151">
            <v>0</v>
          </cell>
          <cell r="Q151">
            <v>0</v>
          </cell>
          <cell r="R151">
            <v>1</v>
          </cell>
          <cell r="S151">
            <v>0</v>
          </cell>
          <cell r="T151">
            <v>0</v>
          </cell>
          <cell r="U151">
            <v>0</v>
          </cell>
          <cell r="V151">
            <v>0</v>
          </cell>
          <cell r="W151">
            <v>0</v>
          </cell>
          <cell r="X151">
            <v>0</v>
          </cell>
        </row>
        <row r="152">
          <cell r="A152" t="str">
            <v/>
          </cell>
          <cell r="B152" t="str">
            <v>Historical Test Year Twelve Months ended September 2005</v>
          </cell>
          <cell r="D152">
            <v>1</v>
          </cell>
          <cell r="E152">
            <v>0</v>
          </cell>
          <cell r="F152">
            <v>0</v>
          </cell>
          <cell r="G152">
            <v>0</v>
          </cell>
          <cell r="H152">
            <v>0</v>
          </cell>
          <cell r="I152">
            <v>0</v>
          </cell>
          <cell r="J152">
            <v>0</v>
          </cell>
          <cell r="K152">
            <v>0</v>
          </cell>
          <cell r="L152">
            <v>0</v>
          </cell>
          <cell r="M152">
            <v>0</v>
          </cell>
          <cell r="N152">
            <v>0</v>
          </cell>
          <cell r="O152">
            <v>0</v>
          </cell>
          <cell r="P152">
            <v>0</v>
          </cell>
          <cell r="Q152">
            <v>0</v>
          </cell>
          <cell r="R152">
            <v>1</v>
          </cell>
        </row>
        <row r="153">
          <cell r="A153" t="str">
            <v/>
          </cell>
        </row>
        <row r="154">
          <cell r="A154" t="str">
            <v>DIR_RESALE_LARGE</v>
          </cell>
          <cell r="B154" t="str">
            <v>Large Firm Resale Allocation Only</v>
          </cell>
          <cell r="C154" t="str">
            <v>CUS</v>
          </cell>
          <cell r="E154">
            <v>0</v>
          </cell>
          <cell r="F154">
            <v>0</v>
          </cell>
          <cell r="G154">
            <v>0</v>
          </cell>
          <cell r="H154">
            <v>0</v>
          </cell>
          <cell r="I154">
            <v>0</v>
          </cell>
          <cell r="J154">
            <v>0</v>
          </cell>
          <cell r="K154">
            <v>0</v>
          </cell>
          <cell r="L154">
            <v>0</v>
          </cell>
          <cell r="M154">
            <v>0</v>
          </cell>
          <cell r="N154">
            <v>0</v>
          </cell>
          <cell r="O154">
            <v>0</v>
          </cell>
          <cell r="P154">
            <v>0</v>
          </cell>
          <cell r="Q154">
            <v>1</v>
          </cell>
          <cell r="R154">
            <v>0</v>
          </cell>
          <cell r="S154">
            <v>0</v>
          </cell>
          <cell r="T154">
            <v>0</v>
          </cell>
          <cell r="U154">
            <v>0</v>
          </cell>
          <cell r="V154">
            <v>0</v>
          </cell>
          <cell r="W154">
            <v>0</v>
          </cell>
          <cell r="X154">
            <v>0</v>
          </cell>
        </row>
        <row r="155">
          <cell r="A155" t="str">
            <v/>
          </cell>
          <cell r="B155" t="str">
            <v>Historical Test Year Twelve Months ended September 2005</v>
          </cell>
          <cell r="D155">
            <v>1</v>
          </cell>
          <cell r="E155">
            <v>0</v>
          </cell>
          <cell r="F155">
            <v>0</v>
          </cell>
          <cell r="G155">
            <v>0</v>
          </cell>
          <cell r="H155">
            <v>0</v>
          </cell>
          <cell r="I155">
            <v>0</v>
          </cell>
          <cell r="J155">
            <v>0</v>
          </cell>
          <cell r="K155">
            <v>0</v>
          </cell>
          <cell r="L155">
            <v>0</v>
          </cell>
          <cell r="M155">
            <v>0</v>
          </cell>
          <cell r="N155">
            <v>0</v>
          </cell>
          <cell r="O155">
            <v>0</v>
          </cell>
          <cell r="P155">
            <v>0</v>
          </cell>
          <cell r="Q155">
            <v>1</v>
          </cell>
          <cell r="R155">
            <v>0</v>
          </cell>
        </row>
        <row r="156">
          <cell r="A156" t="str">
            <v/>
          </cell>
        </row>
        <row r="157">
          <cell r="A157" t="str">
            <v>DIR_449_HV</v>
          </cell>
          <cell r="B157" t="str">
            <v>Schedule 449 / 459 HV Allocation Only</v>
          </cell>
          <cell r="C157" t="str">
            <v>DEM</v>
          </cell>
          <cell r="E157">
            <v>0</v>
          </cell>
          <cell r="F157">
            <v>0</v>
          </cell>
          <cell r="G157">
            <v>0</v>
          </cell>
          <cell r="H157">
            <v>0</v>
          </cell>
          <cell r="I157">
            <v>0</v>
          </cell>
          <cell r="J157">
            <v>0</v>
          </cell>
          <cell r="K157">
            <v>0</v>
          </cell>
          <cell r="L157">
            <v>0</v>
          </cell>
          <cell r="M157">
            <v>0</v>
          </cell>
          <cell r="N157">
            <v>0</v>
          </cell>
          <cell r="O157">
            <v>1</v>
          </cell>
          <cell r="P157">
            <v>0</v>
          </cell>
          <cell r="Q157">
            <v>0</v>
          </cell>
          <cell r="R157">
            <v>0</v>
          </cell>
          <cell r="S157">
            <v>0</v>
          </cell>
          <cell r="T157">
            <v>0</v>
          </cell>
          <cell r="U157">
            <v>0</v>
          </cell>
          <cell r="V157">
            <v>0</v>
          </cell>
          <cell r="W157">
            <v>0</v>
          </cell>
          <cell r="X157">
            <v>0</v>
          </cell>
        </row>
        <row r="158">
          <cell r="A158" t="str">
            <v/>
          </cell>
          <cell r="B158" t="str">
            <v>Historical Test Year Twelve Months ended September 2005</v>
          </cell>
          <cell r="D158">
            <v>1</v>
          </cell>
          <cell r="E158">
            <v>0</v>
          </cell>
          <cell r="F158">
            <v>0</v>
          </cell>
          <cell r="G158">
            <v>0</v>
          </cell>
          <cell r="H158">
            <v>0</v>
          </cell>
          <cell r="I158">
            <v>0</v>
          </cell>
          <cell r="J158">
            <v>0</v>
          </cell>
          <cell r="K158">
            <v>0</v>
          </cell>
          <cell r="L158">
            <v>0</v>
          </cell>
          <cell r="M158">
            <v>0</v>
          </cell>
          <cell r="N158">
            <v>0</v>
          </cell>
          <cell r="O158">
            <v>1</v>
          </cell>
          <cell r="P158">
            <v>0</v>
          </cell>
          <cell r="Q158">
            <v>0</v>
          </cell>
          <cell r="R158">
            <v>0</v>
          </cell>
        </row>
        <row r="159">
          <cell r="A159" t="str">
            <v/>
          </cell>
        </row>
        <row r="160">
          <cell r="A160" t="str">
            <v>DIR_449_ENERGY</v>
          </cell>
          <cell r="B160" t="str">
            <v>Schedule 449 / 459 Energy Allocation</v>
          </cell>
          <cell r="C160" t="str">
            <v>NRG</v>
          </cell>
          <cell r="E160">
            <v>0</v>
          </cell>
          <cell r="F160">
            <v>0</v>
          </cell>
          <cell r="G160">
            <v>0</v>
          </cell>
          <cell r="H160">
            <v>0</v>
          </cell>
          <cell r="I160">
            <v>0</v>
          </cell>
          <cell r="J160">
            <v>0</v>
          </cell>
          <cell r="K160">
            <v>0</v>
          </cell>
          <cell r="L160">
            <v>0</v>
          </cell>
          <cell r="M160">
            <v>0</v>
          </cell>
          <cell r="N160">
            <v>5.7713334870122673E-2</v>
          </cell>
          <cell r="O160">
            <v>0.94228666512987735</v>
          </cell>
          <cell r="P160">
            <v>0</v>
          </cell>
          <cell r="Q160">
            <v>0</v>
          </cell>
          <cell r="R160">
            <v>0</v>
          </cell>
          <cell r="S160">
            <v>0</v>
          </cell>
          <cell r="T160">
            <v>0</v>
          </cell>
          <cell r="U160">
            <v>0</v>
          </cell>
          <cell r="V160">
            <v>0</v>
          </cell>
          <cell r="W160">
            <v>0</v>
          </cell>
          <cell r="X160">
            <v>0</v>
          </cell>
        </row>
        <row r="161">
          <cell r="A161" t="str">
            <v/>
          </cell>
          <cell r="B161" t="str">
            <v>Historical Test Year Twelve Months ended September 2005</v>
          </cell>
          <cell r="D161">
            <v>2086458169</v>
          </cell>
          <cell r="E161">
            <v>0</v>
          </cell>
          <cell r="F161">
            <v>0</v>
          </cell>
          <cell r="G161">
            <v>0</v>
          </cell>
          <cell r="H161">
            <v>0</v>
          </cell>
          <cell r="I161">
            <v>0</v>
          </cell>
          <cell r="J161">
            <v>0</v>
          </cell>
          <cell r="K161">
            <v>0</v>
          </cell>
          <cell r="L161">
            <v>0</v>
          </cell>
          <cell r="M161">
            <v>0</v>
          </cell>
          <cell r="N161">
            <v>120416459</v>
          </cell>
          <cell r="O161">
            <v>1966041710</v>
          </cell>
          <cell r="P161">
            <v>0</v>
          </cell>
          <cell r="Q161">
            <v>0</v>
          </cell>
          <cell r="R161">
            <v>0</v>
          </cell>
        </row>
        <row r="162">
          <cell r="A162" t="str">
            <v/>
          </cell>
        </row>
        <row r="163">
          <cell r="A163" t="str">
            <v>ANCIL</v>
          </cell>
          <cell r="B163" t="str">
            <v>Transportation Ancillary Exp</v>
          </cell>
          <cell r="C163" t="str">
            <v>DEM</v>
          </cell>
          <cell r="E163">
            <v>0</v>
          </cell>
          <cell r="F163">
            <v>0</v>
          </cell>
          <cell r="G163">
            <v>0</v>
          </cell>
          <cell r="H163">
            <v>0</v>
          </cell>
          <cell r="I163">
            <v>0</v>
          </cell>
          <cell r="J163">
            <v>0</v>
          </cell>
          <cell r="K163">
            <v>0</v>
          </cell>
          <cell r="L163">
            <v>0</v>
          </cell>
          <cell r="M163">
            <v>0</v>
          </cell>
          <cell r="N163">
            <v>4.3665730453056086E-2</v>
          </cell>
          <cell r="O163">
            <v>0.83479950857140728</v>
          </cell>
          <cell r="P163">
            <v>0</v>
          </cell>
          <cell r="Q163">
            <v>0.1215347609755366</v>
          </cell>
          <cell r="R163">
            <v>0</v>
          </cell>
          <cell r="S163">
            <v>0</v>
          </cell>
          <cell r="T163">
            <v>0</v>
          </cell>
          <cell r="U163">
            <v>0</v>
          </cell>
          <cell r="V163">
            <v>0</v>
          </cell>
          <cell r="W163">
            <v>0</v>
          </cell>
          <cell r="X163">
            <v>0</v>
          </cell>
        </row>
        <row r="164">
          <cell r="A164" t="str">
            <v/>
          </cell>
          <cell r="B164" t="str">
            <v>Historical Test Year Twelve Months ended September 2005</v>
          </cell>
          <cell r="D164">
            <v>972438.33000000007</v>
          </cell>
          <cell r="E164">
            <v>0</v>
          </cell>
          <cell r="F164">
            <v>0</v>
          </cell>
          <cell r="G164">
            <v>0</v>
          </cell>
          <cell r="H164">
            <v>0</v>
          </cell>
          <cell r="I164">
            <v>0</v>
          </cell>
          <cell r="J164">
            <v>0</v>
          </cell>
          <cell r="K164">
            <v>0</v>
          </cell>
          <cell r="L164">
            <v>0</v>
          </cell>
          <cell r="M164">
            <v>0</v>
          </cell>
          <cell r="N164">
            <v>42462.23</v>
          </cell>
          <cell r="O164">
            <v>811791.04</v>
          </cell>
          <cell r="P164">
            <v>0</v>
          </cell>
          <cell r="Q164">
            <v>118185.06</v>
          </cell>
          <cell r="R164">
            <v>0</v>
          </cell>
        </row>
        <row r="165">
          <cell r="A165" t="str">
            <v/>
          </cell>
        </row>
        <row r="166">
          <cell r="A166" t="str">
            <v>DIR_449_OATT</v>
          </cell>
          <cell r="B166" t="str">
            <v>Transportation OATT Revenue</v>
          </cell>
          <cell r="C166" t="str">
            <v>CUS</v>
          </cell>
          <cell r="E166">
            <v>0</v>
          </cell>
          <cell r="F166">
            <v>0</v>
          </cell>
          <cell r="G166">
            <v>0</v>
          </cell>
          <cell r="H166">
            <v>0</v>
          </cell>
          <cell r="I166">
            <v>0</v>
          </cell>
          <cell r="J166">
            <v>0</v>
          </cell>
          <cell r="K166">
            <v>0</v>
          </cell>
          <cell r="L166">
            <v>0</v>
          </cell>
          <cell r="M166">
            <v>0</v>
          </cell>
          <cell r="N166">
            <v>5.221404014033313E-2</v>
          </cell>
          <cell r="O166">
            <v>0.94778595985966685</v>
          </cell>
          <cell r="P166">
            <v>0</v>
          </cell>
          <cell r="Q166">
            <v>0</v>
          </cell>
          <cell r="R166">
            <v>0</v>
          </cell>
          <cell r="S166">
            <v>0</v>
          </cell>
          <cell r="T166">
            <v>0</v>
          </cell>
          <cell r="U166">
            <v>0</v>
          </cell>
          <cell r="V166">
            <v>0</v>
          </cell>
          <cell r="W166">
            <v>0</v>
          </cell>
          <cell r="X166">
            <v>0</v>
          </cell>
        </row>
        <row r="167">
          <cell r="A167" t="str">
            <v/>
          </cell>
          <cell r="B167" t="str">
            <v>Historical Test Year Twelve Months ended September 2005</v>
          </cell>
          <cell r="D167">
            <v>1980000.01</v>
          </cell>
          <cell r="E167">
            <v>0</v>
          </cell>
          <cell r="F167">
            <v>0</v>
          </cell>
          <cell r="G167">
            <v>0</v>
          </cell>
          <cell r="H167">
            <v>0</v>
          </cell>
          <cell r="I167">
            <v>0</v>
          </cell>
          <cell r="J167">
            <v>0</v>
          </cell>
          <cell r="K167">
            <v>0</v>
          </cell>
          <cell r="L167">
            <v>0</v>
          </cell>
          <cell r="M167">
            <v>0</v>
          </cell>
          <cell r="N167">
            <v>103383.8</v>
          </cell>
          <cell r="O167">
            <v>1876616.21</v>
          </cell>
          <cell r="P167">
            <v>0</v>
          </cell>
          <cell r="Q167">
            <v>0</v>
          </cell>
          <cell r="R167">
            <v>0</v>
          </cell>
        </row>
        <row r="168">
          <cell r="A168" t="str">
            <v/>
          </cell>
        </row>
        <row r="169">
          <cell r="A169" t="str">
            <v>PROFORMA_RETAIL_TAX</v>
          </cell>
          <cell r="B169" t="str">
            <v>Proforma State Revenue</v>
          </cell>
          <cell r="C169" t="str">
            <v>CUS</v>
          </cell>
          <cell r="E169">
            <v>0.54092150046203558</v>
          </cell>
          <cell r="F169">
            <v>0.12249088134783567</v>
          </cell>
          <cell r="G169">
            <v>0.1416510447791175</v>
          </cell>
          <cell r="H169">
            <v>8.3147024764694571E-2</v>
          </cell>
          <cell r="I169">
            <v>5.4260636948874966E-2</v>
          </cell>
          <cell r="J169">
            <v>1.6324643714081197E-4</v>
          </cell>
          <cell r="K169">
            <v>7.5261119644420074E-3</v>
          </cell>
          <cell r="L169">
            <v>1.9853725460204634E-2</v>
          </cell>
          <cell r="M169">
            <v>1.7585965882574675E-2</v>
          </cell>
          <cell r="N169">
            <v>5.4983117187038639E-4</v>
          </cell>
          <cell r="O169">
            <v>3.3585747923400894E-3</v>
          </cell>
          <cell r="P169">
            <v>8.491455988869169E-3</v>
          </cell>
          <cell r="Q169">
            <v>0</v>
          </cell>
          <cell r="R169">
            <v>0</v>
          </cell>
          <cell r="S169">
            <v>0</v>
          </cell>
          <cell r="T169">
            <v>0</v>
          </cell>
          <cell r="U169">
            <v>0</v>
          </cell>
          <cell r="V169">
            <v>0</v>
          </cell>
          <cell r="W169">
            <v>0</v>
          </cell>
          <cell r="X169">
            <v>0</v>
          </cell>
        </row>
        <row r="170">
          <cell r="A170" t="str">
            <v/>
          </cell>
          <cell r="B170" t="str">
            <v>Historical Test Year Twelve Months ended September 2005</v>
          </cell>
          <cell r="D170">
            <v>1614761122</v>
          </cell>
          <cell r="E170">
            <v>873459009</v>
          </cell>
          <cell r="F170">
            <v>197793513</v>
          </cell>
          <cell r="G170">
            <v>228732600</v>
          </cell>
          <cell r="H170">
            <v>134262583</v>
          </cell>
          <cell r="I170">
            <v>87617967</v>
          </cell>
          <cell r="J170">
            <v>263604</v>
          </cell>
          <cell r="K170">
            <v>12152873</v>
          </cell>
          <cell r="L170">
            <v>32059024</v>
          </cell>
          <cell r="M170">
            <v>28397134</v>
          </cell>
          <cell r="N170">
            <v>887846</v>
          </cell>
          <cell r="O170">
            <v>5423296</v>
          </cell>
          <cell r="P170">
            <v>13711673</v>
          </cell>
          <cell r="Q170">
            <v>0</v>
          </cell>
          <cell r="R170">
            <v>0</v>
          </cell>
        </row>
        <row r="171">
          <cell r="A171" t="str">
            <v/>
          </cell>
        </row>
        <row r="172">
          <cell r="A172" t="str">
            <v>DIR908.01</v>
          </cell>
          <cell r="B172" t="str">
            <v>Direct Assign A/C 908</v>
          </cell>
          <cell r="C172" t="str">
            <v>CUS</v>
          </cell>
          <cell r="E172">
            <v>0.88217227295718714</v>
          </cell>
          <cell r="F172">
            <v>0.10607200646231199</v>
          </cell>
          <cell r="G172">
            <v>7.9520661531376682E-3</v>
          </cell>
          <cell r="H172">
            <v>7.0587169492250512E-4</v>
          </cell>
          <cell r="I172">
            <v>4.8064703647129583E-4</v>
          </cell>
          <cell r="J172">
            <v>2.5164766307397686E-5</v>
          </cell>
          <cell r="K172">
            <v>1.9502693888233207E-4</v>
          </cell>
          <cell r="L172">
            <v>6.291191576849422E-5</v>
          </cell>
          <cell r="M172">
            <v>1.6357098099808495E-5</v>
          </cell>
          <cell r="N172">
            <v>1.2582383153698843E-6</v>
          </cell>
          <cell r="O172">
            <v>1.2582383153698843E-5</v>
          </cell>
          <cell r="P172">
            <v>2.2950266872346688E-3</v>
          </cell>
          <cell r="Q172">
            <v>1.2582383153698843E-6</v>
          </cell>
          <cell r="R172">
            <v>7.5494298922193058E-6</v>
          </cell>
          <cell r="S172">
            <v>0</v>
          </cell>
          <cell r="T172">
            <v>0</v>
          </cell>
          <cell r="U172">
            <v>0</v>
          </cell>
          <cell r="V172">
            <v>0</v>
          </cell>
          <cell r="W172">
            <v>0</v>
          </cell>
          <cell r="X172">
            <v>0</v>
          </cell>
        </row>
        <row r="173">
          <cell r="A173" t="str">
            <v/>
          </cell>
          <cell r="B173" t="str">
            <v>Historical Test Year Twelve Months ended September 2005</v>
          </cell>
          <cell r="D173">
            <v>794762</v>
          </cell>
          <cell r="E173">
            <v>701117</v>
          </cell>
          <cell r="F173">
            <v>84302</v>
          </cell>
          <cell r="G173">
            <v>6320</v>
          </cell>
          <cell r="H173">
            <v>561</v>
          </cell>
          <cell r="I173">
            <v>382</v>
          </cell>
          <cell r="J173">
            <v>20</v>
          </cell>
          <cell r="K173">
            <v>155</v>
          </cell>
          <cell r="L173">
            <v>50</v>
          </cell>
          <cell r="M173">
            <v>13</v>
          </cell>
          <cell r="N173">
            <v>1</v>
          </cell>
          <cell r="O173">
            <v>10</v>
          </cell>
          <cell r="P173">
            <v>1824</v>
          </cell>
          <cell r="Q173">
            <v>1</v>
          </cell>
          <cell r="R173">
            <v>6</v>
          </cell>
        </row>
        <row r="174">
          <cell r="A174" t="str">
            <v/>
          </cell>
        </row>
        <row r="175">
          <cell r="A175" t="str">
            <v>DIR556.01</v>
          </cell>
          <cell r="B175" t="str">
            <v>Direct Assign A/C 556</v>
          </cell>
          <cell r="C175" t="str">
            <v>DEM</v>
          </cell>
          <cell r="E175">
            <v>0</v>
          </cell>
          <cell r="F175">
            <v>0</v>
          </cell>
          <cell r="G175">
            <v>0</v>
          </cell>
          <cell r="H175">
            <v>0</v>
          </cell>
          <cell r="I175">
            <v>0</v>
          </cell>
          <cell r="J175">
            <v>0</v>
          </cell>
          <cell r="K175">
            <v>0</v>
          </cell>
          <cell r="L175">
            <v>0</v>
          </cell>
          <cell r="M175">
            <v>0</v>
          </cell>
          <cell r="N175">
            <v>0.11109005936592144</v>
          </cell>
          <cell r="O175">
            <v>0.83333333333333337</v>
          </cell>
          <cell r="P175">
            <v>0</v>
          </cell>
          <cell r="Q175">
            <v>5.5576607300745234E-2</v>
          </cell>
          <cell r="R175">
            <v>0</v>
          </cell>
          <cell r="S175">
            <v>0</v>
          </cell>
          <cell r="T175">
            <v>0</v>
          </cell>
          <cell r="U175">
            <v>0</v>
          </cell>
          <cell r="V175">
            <v>0</v>
          </cell>
          <cell r="W175">
            <v>0</v>
          </cell>
          <cell r="X175">
            <v>0</v>
          </cell>
        </row>
        <row r="176">
          <cell r="A176" t="str">
            <v/>
          </cell>
          <cell r="B176" t="str">
            <v>Historical Test Year Twelve Months ended September 2005</v>
          </cell>
          <cell r="D176">
            <v>15834</v>
          </cell>
          <cell r="E176">
            <v>0</v>
          </cell>
          <cell r="F176">
            <v>0</v>
          </cell>
          <cell r="G176">
            <v>0</v>
          </cell>
          <cell r="H176">
            <v>0</v>
          </cell>
          <cell r="I176">
            <v>0</v>
          </cell>
          <cell r="J176">
            <v>0</v>
          </cell>
          <cell r="K176">
            <v>0</v>
          </cell>
          <cell r="L176">
            <v>0</v>
          </cell>
          <cell r="M176">
            <v>0</v>
          </cell>
          <cell r="N176">
            <v>1759</v>
          </cell>
          <cell r="O176">
            <v>13195</v>
          </cell>
          <cell r="P176">
            <v>0</v>
          </cell>
          <cell r="Q176">
            <v>880</v>
          </cell>
          <cell r="R176">
            <v>0</v>
          </cell>
        </row>
        <row r="177">
          <cell r="A177" t="str">
            <v/>
          </cell>
        </row>
        <row r="178">
          <cell r="A178" t="str">
            <v>DIR565.02</v>
          </cell>
          <cell r="B178" t="str">
            <v>Direct Assign A/C 565.02</v>
          </cell>
          <cell r="C178" t="str">
            <v>DEM</v>
          </cell>
          <cell r="E178">
            <v>1.5088871187966442E-7</v>
          </cell>
          <cell r="F178">
            <v>0</v>
          </cell>
          <cell r="G178">
            <v>0</v>
          </cell>
          <cell r="H178">
            <v>0</v>
          </cell>
          <cell r="I178">
            <v>0</v>
          </cell>
          <cell r="J178">
            <v>0</v>
          </cell>
          <cell r="K178">
            <v>0</v>
          </cell>
          <cell r="L178">
            <v>0</v>
          </cell>
          <cell r="M178">
            <v>0</v>
          </cell>
          <cell r="N178">
            <v>0.11111444742818488</v>
          </cell>
          <cell r="O178">
            <v>0.83332817796901071</v>
          </cell>
          <cell r="P178">
            <v>0</v>
          </cell>
          <cell r="Q178">
            <v>5.5557223714092441E-2</v>
          </cell>
          <cell r="R178">
            <v>0</v>
          </cell>
          <cell r="S178">
            <v>0</v>
          </cell>
          <cell r="T178">
            <v>0</v>
          </cell>
          <cell r="U178">
            <v>0</v>
          </cell>
          <cell r="V178">
            <v>0</v>
          </cell>
          <cell r="W178">
            <v>0</v>
          </cell>
          <cell r="X178">
            <v>0</v>
          </cell>
        </row>
        <row r="179">
          <cell r="A179" t="str">
            <v/>
          </cell>
          <cell r="B179" t="str">
            <v>Historical Test Year Twelve Months ended September 2005</v>
          </cell>
          <cell r="D179">
            <v>66274.010000000009</v>
          </cell>
          <cell r="E179">
            <v>0.01</v>
          </cell>
          <cell r="F179">
            <v>0</v>
          </cell>
          <cell r="G179">
            <v>0</v>
          </cell>
          <cell r="H179">
            <v>0</v>
          </cell>
          <cell r="I179">
            <v>0</v>
          </cell>
          <cell r="J179">
            <v>0</v>
          </cell>
          <cell r="K179">
            <v>0</v>
          </cell>
          <cell r="L179">
            <v>0</v>
          </cell>
          <cell r="M179">
            <v>0</v>
          </cell>
          <cell r="N179">
            <v>7364</v>
          </cell>
          <cell r="O179">
            <v>55228</v>
          </cell>
          <cell r="P179">
            <v>0</v>
          </cell>
          <cell r="Q179">
            <v>3682</v>
          </cell>
          <cell r="R179">
            <v>0</v>
          </cell>
        </row>
        <row r="180">
          <cell r="A180" t="str">
            <v/>
          </cell>
        </row>
        <row r="181">
          <cell r="A181" t="str">
            <v>DIR920.01</v>
          </cell>
          <cell r="B181" t="str">
            <v>Direct Assign A/C 920.01</v>
          </cell>
          <cell r="C181" t="str">
            <v>CUS</v>
          </cell>
          <cell r="E181">
            <v>0</v>
          </cell>
          <cell r="F181">
            <v>0</v>
          </cell>
          <cell r="G181">
            <v>0</v>
          </cell>
          <cell r="H181">
            <v>0</v>
          </cell>
          <cell r="I181">
            <v>0</v>
          </cell>
          <cell r="J181">
            <v>0</v>
          </cell>
          <cell r="K181">
            <v>0</v>
          </cell>
          <cell r="L181">
            <v>0.10921295592292486</v>
          </cell>
          <cell r="M181">
            <v>0.45245801924706192</v>
          </cell>
          <cell r="N181">
            <v>4.8704190472052655E-2</v>
          </cell>
          <cell r="O181">
            <v>0.36527273912193425</v>
          </cell>
          <cell r="P181">
            <v>0</v>
          </cell>
          <cell r="Q181">
            <v>2.4352095236026328E-2</v>
          </cell>
          <cell r="R181">
            <v>0</v>
          </cell>
          <cell r="S181">
            <v>0</v>
          </cell>
          <cell r="T181">
            <v>0</v>
          </cell>
          <cell r="U181">
            <v>0</v>
          </cell>
          <cell r="V181">
            <v>0</v>
          </cell>
          <cell r="W181">
            <v>0</v>
          </cell>
          <cell r="X181">
            <v>0</v>
          </cell>
        </row>
        <row r="182">
          <cell r="A182" t="str">
            <v/>
          </cell>
          <cell r="B182" t="str">
            <v>Historical Test Year Twelve Months ended September 2005</v>
          </cell>
          <cell r="D182">
            <v>230165</v>
          </cell>
          <cell r="E182">
            <v>0</v>
          </cell>
          <cell r="F182">
            <v>0</v>
          </cell>
          <cell r="G182">
            <v>0</v>
          </cell>
          <cell r="H182">
            <v>0</v>
          </cell>
          <cell r="I182">
            <v>0</v>
          </cell>
          <cell r="J182">
            <v>0</v>
          </cell>
          <cell r="K182">
            <v>0</v>
          </cell>
          <cell r="L182">
            <v>25137</v>
          </cell>
          <cell r="M182">
            <v>104140</v>
          </cell>
          <cell r="N182">
            <v>11210</v>
          </cell>
          <cell r="O182">
            <v>84073</v>
          </cell>
          <cell r="P182">
            <v>0</v>
          </cell>
          <cell r="Q182">
            <v>5605</v>
          </cell>
          <cell r="R182">
            <v>0</v>
          </cell>
        </row>
        <row r="183">
          <cell r="A183" t="str">
            <v/>
          </cell>
        </row>
        <row r="184">
          <cell r="A184" t="str">
            <v>DIR450.02</v>
          </cell>
          <cell r="B184" t="str">
            <v>Direct Assign  Disconnect Call - A/C 450.02</v>
          </cell>
          <cell r="C184" t="str">
            <v>CUS</v>
          </cell>
          <cell r="E184">
            <v>0.89279790505829737</v>
          </cell>
          <cell r="F184">
            <v>0.10206489531398476</v>
          </cell>
          <cell r="G184">
            <v>4.1527529087591331E-3</v>
          </cell>
          <cell r="H184">
            <v>3.175634577286396E-5</v>
          </cell>
          <cell r="I184">
            <v>2.222944204100477E-4</v>
          </cell>
          <cell r="J184">
            <v>0</v>
          </cell>
          <cell r="K184">
            <v>0</v>
          </cell>
          <cell r="L184">
            <v>0</v>
          </cell>
          <cell r="M184">
            <v>0</v>
          </cell>
          <cell r="N184">
            <v>0</v>
          </cell>
          <cell r="O184">
            <v>0</v>
          </cell>
          <cell r="P184">
            <v>7.3039595277587101E-4</v>
          </cell>
          <cell r="Q184">
            <v>0</v>
          </cell>
          <cell r="R184">
            <v>0</v>
          </cell>
          <cell r="S184">
            <v>0</v>
          </cell>
          <cell r="T184">
            <v>0</v>
          </cell>
          <cell r="U184">
            <v>0</v>
          </cell>
          <cell r="V184">
            <v>0</v>
          </cell>
          <cell r="W184">
            <v>0</v>
          </cell>
          <cell r="X184">
            <v>0</v>
          </cell>
        </row>
        <row r="185">
          <cell r="A185" t="str">
            <v/>
          </cell>
          <cell r="B185" t="str">
            <v>Historical Test Year Twelve Months ended September 2005</v>
          </cell>
          <cell r="D185">
            <v>409367</v>
          </cell>
          <cell r="E185">
            <v>365482</v>
          </cell>
          <cell r="F185">
            <v>41782</v>
          </cell>
          <cell r="G185">
            <v>1700</v>
          </cell>
          <cell r="H185">
            <v>13</v>
          </cell>
          <cell r="I185">
            <v>91</v>
          </cell>
          <cell r="J185">
            <v>0</v>
          </cell>
          <cell r="K185">
            <v>0</v>
          </cell>
          <cell r="L185">
            <v>0</v>
          </cell>
          <cell r="M185">
            <v>0</v>
          </cell>
          <cell r="N185">
            <v>0</v>
          </cell>
          <cell r="O185">
            <v>0</v>
          </cell>
          <cell r="P185">
            <v>299</v>
          </cell>
          <cell r="Q185">
            <v>0</v>
          </cell>
          <cell r="R185">
            <v>0</v>
          </cell>
        </row>
        <row r="186">
          <cell r="A186" t="str">
            <v/>
          </cell>
        </row>
        <row r="187">
          <cell r="A187" t="str">
            <v>DEM_12NCP_P</v>
          </cell>
          <cell r="B187" t="str">
            <v>12 NCP Distribution Demand (No HV)</v>
          </cell>
          <cell r="C187" t="str">
            <v>DMP</v>
          </cell>
          <cell r="E187">
            <v>0.5716406604117813</v>
          </cell>
          <cell r="F187">
            <v>0.12430613034877867</v>
          </cell>
          <cell r="G187">
            <v>0.14425826264255767</v>
          </cell>
          <cell r="H187">
            <v>8.0990231248058167E-2</v>
          </cell>
          <cell r="I187">
            <v>5.4799573690039613E-2</v>
          </cell>
          <cell r="J187">
            <v>4.5771245486446628E-4</v>
          </cell>
          <cell r="K187">
            <v>1.7697770756016164E-2</v>
          </cell>
          <cell r="L187">
            <v>0</v>
          </cell>
          <cell r="M187">
            <v>0</v>
          </cell>
          <cell r="N187">
            <v>0</v>
          </cell>
          <cell r="O187">
            <v>0</v>
          </cell>
          <cell r="P187">
            <v>5.4352521205011869E-3</v>
          </cell>
          <cell r="Q187">
            <v>0</v>
          </cell>
          <cell r="R187">
            <v>4.1440632740276275E-4</v>
          </cell>
          <cell r="S187">
            <v>0</v>
          </cell>
          <cell r="T187">
            <v>0</v>
          </cell>
          <cell r="U187">
            <v>0</v>
          </cell>
          <cell r="V187">
            <v>0</v>
          </cell>
          <cell r="W187">
            <v>0</v>
          </cell>
          <cell r="X187">
            <v>0</v>
          </cell>
        </row>
        <row r="188">
          <cell r="A188" t="str">
            <v/>
          </cell>
          <cell r="B188" t="str">
            <v>Historical Test Year Twelve Months ended September 2005</v>
          </cell>
          <cell r="D188">
            <v>4502827</v>
          </cell>
          <cell r="E188">
            <v>2573999</v>
          </cell>
          <cell r="F188">
            <v>559729</v>
          </cell>
          <cell r="G188">
            <v>649570</v>
          </cell>
          <cell r="H188">
            <v>364685</v>
          </cell>
          <cell r="I188">
            <v>246753</v>
          </cell>
          <cell r="J188">
            <v>2061</v>
          </cell>
          <cell r="K188">
            <v>79690</v>
          </cell>
          <cell r="L188">
            <v>0</v>
          </cell>
          <cell r="M188">
            <v>0</v>
          </cell>
          <cell r="N188">
            <v>0</v>
          </cell>
          <cell r="O188">
            <v>0</v>
          </cell>
          <cell r="P188">
            <v>24474</v>
          </cell>
          <cell r="Q188">
            <v>0</v>
          </cell>
          <cell r="R188">
            <v>1866</v>
          </cell>
        </row>
        <row r="189">
          <cell r="A189" t="str">
            <v/>
          </cell>
        </row>
        <row r="190">
          <cell r="A190" t="str">
            <v>DEM_12NCP_S</v>
          </cell>
          <cell r="B190" t="str">
            <v>Dist 12 NCP Dem, Excl Dir Assn Transf (No HV, PRI &amp; FR)</v>
          </cell>
          <cell r="C190" t="str">
            <v>DMS</v>
          </cell>
          <cell r="E190">
            <v>0.61690246298523865</v>
          </cell>
          <cell r="F190">
            <v>0.13414853646184971</v>
          </cell>
          <cell r="G190">
            <v>0.15568045398670377</v>
          </cell>
          <cell r="H190">
            <v>8.7402937885279586E-2</v>
          </cell>
          <cell r="I190">
            <v>0</v>
          </cell>
          <cell r="J190">
            <v>0</v>
          </cell>
          <cell r="K190">
            <v>0</v>
          </cell>
          <cell r="L190">
            <v>0</v>
          </cell>
          <cell r="M190">
            <v>0</v>
          </cell>
          <cell r="N190">
            <v>0</v>
          </cell>
          <cell r="O190">
            <v>0</v>
          </cell>
          <cell r="P190">
            <v>5.8656086809282873E-3</v>
          </cell>
          <cell r="Q190">
            <v>0</v>
          </cell>
          <cell r="R190">
            <v>0</v>
          </cell>
          <cell r="S190">
            <v>0</v>
          </cell>
          <cell r="T190">
            <v>0</v>
          </cell>
          <cell r="U190">
            <v>0</v>
          </cell>
          <cell r="V190">
            <v>0</v>
          </cell>
          <cell r="W190">
            <v>0</v>
          </cell>
          <cell r="X190">
            <v>0</v>
          </cell>
        </row>
        <row r="191">
          <cell r="A191" t="str">
            <v/>
          </cell>
          <cell r="B191" t="str">
            <v>Historical Test Year Twelve Months ended September 2005</v>
          </cell>
          <cell r="D191">
            <v>4172457</v>
          </cell>
          <cell r="E191">
            <v>2573999</v>
          </cell>
          <cell r="F191">
            <v>559729</v>
          </cell>
          <cell r="G191">
            <v>649570</v>
          </cell>
          <cell r="H191">
            <v>364685</v>
          </cell>
          <cell r="I191">
            <v>0</v>
          </cell>
          <cell r="J191">
            <v>0</v>
          </cell>
          <cell r="K191">
            <v>0</v>
          </cell>
          <cell r="L191">
            <v>0</v>
          </cell>
          <cell r="M191">
            <v>0</v>
          </cell>
          <cell r="N191">
            <v>0</v>
          </cell>
          <cell r="O191">
            <v>0</v>
          </cell>
          <cell r="P191">
            <v>24474</v>
          </cell>
          <cell r="Q191">
            <v>0</v>
          </cell>
          <cell r="R191">
            <v>0</v>
          </cell>
        </row>
        <row r="192">
          <cell r="A192" t="str">
            <v/>
          </cell>
        </row>
        <row r="193">
          <cell r="A193" t="str">
            <v>DIR_40</v>
          </cell>
          <cell r="B193" t="str">
            <v>Direct Assignment Schedule 40</v>
          </cell>
          <cell r="C193" t="str">
            <v>CUS</v>
          </cell>
          <cell r="E193">
            <v>0</v>
          </cell>
          <cell r="F193">
            <v>0</v>
          </cell>
          <cell r="G193">
            <v>0</v>
          </cell>
          <cell r="H193">
            <v>0</v>
          </cell>
          <cell r="I193">
            <v>0</v>
          </cell>
          <cell r="J193">
            <v>0</v>
          </cell>
          <cell r="K193">
            <v>0</v>
          </cell>
          <cell r="L193">
            <v>1</v>
          </cell>
          <cell r="M193">
            <v>0</v>
          </cell>
          <cell r="N193">
            <v>0</v>
          </cell>
          <cell r="O193">
            <v>0</v>
          </cell>
          <cell r="P193">
            <v>0</v>
          </cell>
          <cell r="Q193">
            <v>0</v>
          </cell>
          <cell r="R193">
            <v>0</v>
          </cell>
          <cell r="S193">
            <v>0</v>
          </cell>
          <cell r="T193">
            <v>0</v>
          </cell>
          <cell r="U193">
            <v>0</v>
          </cell>
          <cell r="V193">
            <v>0</v>
          </cell>
          <cell r="W193">
            <v>0</v>
          </cell>
          <cell r="X193">
            <v>0</v>
          </cell>
        </row>
        <row r="194">
          <cell r="A194" t="str">
            <v/>
          </cell>
          <cell r="B194" t="str">
            <v>Historical Test Year Twelve Months ended September 2005</v>
          </cell>
          <cell r="D194">
            <v>1</v>
          </cell>
          <cell r="E194">
            <v>0</v>
          </cell>
          <cell r="F194">
            <v>0</v>
          </cell>
          <cell r="G194">
            <v>0</v>
          </cell>
          <cell r="H194">
            <v>0</v>
          </cell>
          <cell r="I194">
            <v>0</v>
          </cell>
          <cell r="J194">
            <v>0</v>
          </cell>
          <cell r="K194">
            <v>0</v>
          </cell>
          <cell r="L194">
            <v>1</v>
          </cell>
          <cell r="M194">
            <v>0</v>
          </cell>
          <cell r="N194">
            <v>0</v>
          </cell>
          <cell r="O194">
            <v>0</v>
          </cell>
          <cell r="P194">
            <v>0</v>
          </cell>
          <cell r="Q194">
            <v>0</v>
          </cell>
          <cell r="R194">
            <v>0</v>
          </cell>
        </row>
        <row r="195">
          <cell r="A195" t="str">
            <v/>
          </cell>
        </row>
        <row r="196">
          <cell r="A196" t="str">
            <v>DEM_3B</v>
          </cell>
          <cell r="B196" t="str">
            <v>Top 75 CP - No Interruptibles</v>
          </cell>
          <cell r="C196" t="str">
            <v>DEM</v>
          </cell>
          <cell r="E196">
            <v>0.5550344459005877</v>
          </cell>
          <cell r="F196">
            <v>0.11431287341887425</v>
          </cell>
          <cell r="G196">
            <v>0.12019985625531962</v>
          </cell>
          <cell r="H196">
            <v>6.5487724457653038E-2</v>
          </cell>
          <cell r="I196">
            <v>4.7267476726340386E-2</v>
          </cell>
          <cell r="J196">
            <v>9.5606704611374291E-7</v>
          </cell>
          <cell r="K196">
            <v>0</v>
          </cell>
          <cell r="L196">
            <v>1.5715591087256175E-2</v>
          </cell>
          <cell r="M196">
            <v>1.3644510848612281E-2</v>
          </cell>
          <cell r="N196">
            <v>3.368224203458716E-3</v>
          </cell>
          <cell r="O196">
            <v>5.7168029022371253E-2</v>
          </cell>
          <cell r="P196">
            <v>3.386389477334877E-3</v>
          </cell>
          <cell r="Q196">
            <v>4.0362760519306934E-3</v>
          </cell>
          <cell r="R196">
            <v>3.7764648321492839E-4</v>
          </cell>
          <cell r="S196">
            <v>0</v>
          </cell>
          <cell r="T196">
            <v>0</v>
          </cell>
          <cell r="U196">
            <v>0</v>
          </cell>
          <cell r="V196">
            <v>0</v>
          </cell>
          <cell r="W196">
            <v>0</v>
          </cell>
          <cell r="X196">
            <v>0</v>
          </cell>
        </row>
        <row r="197">
          <cell r="A197" t="str">
            <v/>
          </cell>
          <cell r="B197" t="str">
            <v>Historical Test Year Twelve Months ended September 2005</v>
          </cell>
          <cell r="D197">
            <v>4183807</v>
          </cell>
          <cell r="E197">
            <v>2322157</v>
          </cell>
          <cell r="F197">
            <v>478263</v>
          </cell>
          <cell r="G197">
            <v>502893</v>
          </cell>
          <cell r="H197">
            <v>273988</v>
          </cell>
          <cell r="I197">
            <v>197758</v>
          </cell>
          <cell r="J197">
            <v>4</v>
          </cell>
          <cell r="K197">
            <v>0</v>
          </cell>
          <cell r="L197">
            <v>65751</v>
          </cell>
          <cell r="M197">
            <v>57086</v>
          </cell>
          <cell r="N197">
            <v>14092</v>
          </cell>
          <cell r="O197">
            <v>239180</v>
          </cell>
          <cell r="P197">
            <v>14168</v>
          </cell>
          <cell r="Q197">
            <v>16887</v>
          </cell>
          <cell r="R197">
            <v>1580</v>
          </cell>
        </row>
        <row r="198">
          <cell r="A198" t="str">
            <v/>
          </cell>
        </row>
        <row r="199">
          <cell r="A199" t="str">
            <v>DEM_3A</v>
          </cell>
          <cell r="B199" t="str">
            <v>Top 75 CP - No Interruptibles or Transportation</v>
          </cell>
          <cell r="C199" t="str">
            <v>DEM</v>
          </cell>
          <cell r="E199">
            <v>0.59334845647845691</v>
          </cell>
          <cell r="F199">
            <v>0.1222038875238652</v>
          </cell>
          <cell r="G199">
            <v>0.12849724860283807</v>
          </cell>
          <cell r="H199">
            <v>7.0008340044889067E-2</v>
          </cell>
          <cell r="I199">
            <v>5.0530349178055871E-2</v>
          </cell>
          <cell r="J199">
            <v>1.0220643246403356E-6</v>
          </cell>
          <cell r="K199">
            <v>0</v>
          </cell>
          <cell r="L199">
            <v>1.6800437852356676E-2</v>
          </cell>
          <cell r="M199">
            <v>1.4586391009104549E-2</v>
          </cell>
          <cell r="N199">
            <v>0</v>
          </cell>
          <cell r="O199">
            <v>0</v>
          </cell>
          <cell r="P199">
            <v>3.6201518378760687E-3</v>
          </cell>
          <cell r="Q199">
            <v>0</v>
          </cell>
          <cell r="R199">
            <v>4.0371540823293256E-4</v>
          </cell>
          <cell r="S199">
            <v>0</v>
          </cell>
          <cell r="T199">
            <v>0</v>
          </cell>
          <cell r="U199">
            <v>0</v>
          </cell>
          <cell r="V199">
            <v>0</v>
          </cell>
          <cell r="W199">
            <v>0</v>
          </cell>
          <cell r="X199">
            <v>0</v>
          </cell>
        </row>
        <row r="200">
          <cell r="A200" t="str">
            <v/>
          </cell>
          <cell r="B200" t="str">
            <v>Historical Test Year Twelve Months ended September 2005</v>
          </cell>
          <cell r="D200">
            <v>3913648</v>
          </cell>
          <cell r="E200">
            <v>2322157</v>
          </cell>
          <cell r="F200">
            <v>478263</v>
          </cell>
          <cell r="G200">
            <v>502893</v>
          </cell>
          <cell r="H200">
            <v>273988</v>
          </cell>
          <cell r="I200">
            <v>197758</v>
          </cell>
          <cell r="J200">
            <v>4</v>
          </cell>
          <cell r="K200">
            <v>0</v>
          </cell>
          <cell r="L200">
            <v>65751</v>
          </cell>
          <cell r="M200">
            <v>57086</v>
          </cell>
          <cell r="N200">
            <v>0</v>
          </cell>
          <cell r="O200">
            <v>0</v>
          </cell>
          <cell r="P200">
            <v>14168</v>
          </cell>
          <cell r="Q200">
            <v>0</v>
          </cell>
          <cell r="R200">
            <v>1580</v>
          </cell>
        </row>
        <row r="201">
          <cell r="A201" t="str">
            <v/>
          </cell>
        </row>
      </sheetData>
      <sheetData sheetId="4" refreshError="1">
        <row r="4">
          <cell r="A4" t="str">
            <v>D361.T</v>
          </cell>
          <cell r="B4" t="str">
            <v>Total Struct and Improvements</v>
          </cell>
          <cell r="C4">
            <v>5822059</v>
          </cell>
          <cell r="D4">
            <v>0</v>
          </cell>
          <cell r="E4">
            <v>0</v>
          </cell>
          <cell r="F4">
            <v>0</v>
          </cell>
          <cell r="G4">
            <v>0</v>
          </cell>
          <cell r="H4">
            <v>0</v>
          </cell>
          <cell r="I4">
            <v>0</v>
          </cell>
          <cell r="J4">
            <v>273947.40000000002</v>
          </cell>
          <cell r="K4">
            <v>309229</v>
          </cell>
          <cell r="L4">
            <v>4143093</v>
          </cell>
          <cell r="M4">
            <v>0</v>
          </cell>
          <cell r="N4">
            <v>0</v>
          </cell>
          <cell r="O4">
            <v>0</v>
          </cell>
          <cell r="P4">
            <v>0</v>
          </cell>
          <cell r="Q4">
            <v>0</v>
          </cell>
          <cell r="R4">
            <v>0</v>
          </cell>
          <cell r="S4">
            <v>0</v>
          </cell>
          <cell r="T4">
            <v>0</v>
          </cell>
          <cell r="U4">
            <v>0</v>
          </cell>
          <cell r="V4">
            <v>0</v>
          </cell>
          <cell r="W4">
            <v>0</v>
          </cell>
          <cell r="X4">
            <v>0</v>
          </cell>
          <cell r="Y4">
            <v>0</v>
          </cell>
          <cell r="Z4">
            <v>0</v>
          </cell>
          <cell r="AA4">
            <v>0</v>
          </cell>
          <cell r="AB4">
            <v>0</v>
          </cell>
          <cell r="AC4">
            <v>0</v>
          </cell>
          <cell r="AD4">
            <v>0</v>
          </cell>
          <cell r="AE4">
            <v>0</v>
          </cell>
          <cell r="AF4">
            <v>1095789.6000000001</v>
          </cell>
          <cell r="AG4">
            <v>0</v>
          </cell>
          <cell r="AH4">
            <v>0</v>
          </cell>
          <cell r="AI4">
            <v>0</v>
          </cell>
          <cell r="AJ4">
            <v>0</v>
          </cell>
          <cell r="AK4">
            <v>0</v>
          </cell>
          <cell r="AL4">
            <v>0</v>
          </cell>
          <cell r="AM4">
            <v>0</v>
          </cell>
          <cell r="AN4">
            <v>0</v>
          </cell>
          <cell r="AO4">
            <v>0</v>
          </cell>
          <cell r="AP4">
            <v>0</v>
          </cell>
          <cell r="AQ4">
            <v>0</v>
          </cell>
          <cell r="AR4">
            <v>0</v>
          </cell>
          <cell r="AS4">
            <v>0</v>
          </cell>
          <cell r="AT4">
            <v>0</v>
          </cell>
          <cell r="AU4">
            <v>0</v>
          </cell>
          <cell r="AV4">
            <v>0</v>
          </cell>
          <cell r="AW4">
            <v>0</v>
          </cell>
          <cell r="AX4">
            <v>0</v>
          </cell>
          <cell r="AY4">
            <v>0</v>
          </cell>
          <cell r="AZ4">
            <v>0</v>
          </cell>
          <cell r="BA4">
            <v>0</v>
          </cell>
          <cell r="BB4">
            <v>0</v>
          </cell>
          <cell r="BC4">
            <v>0</v>
          </cell>
          <cell r="BD4">
            <v>0</v>
          </cell>
          <cell r="BE4">
            <v>0</v>
          </cell>
          <cell r="BF4">
            <v>0</v>
          </cell>
          <cell r="BG4">
            <v>0</v>
          </cell>
          <cell r="BH4">
            <v>0</v>
          </cell>
          <cell r="BI4">
            <v>0</v>
          </cell>
          <cell r="BJ4">
            <v>0</v>
          </cell>
          <cell r="BK4">
            <v>0</v>
          </cell>
          <cell r="BL4">
            <v>0</v>
          </cell>
          <cell r="BM4">
            <v>0</v>
          </cell>
          <cell r="BN4">
            <v>0</v>
          </cell>
          <cell r="BO4">
            <v>0</v>
          </cell>
          <cell r="BP4">
            <v>0</v>
          </cell>
          <cell r="BQ4">
            <v>0</v>
          </cell>
          <cell r="BR4">
            <v>0</v>
          </cell>
          <cell r="BS4">
            <v>0</v>
          </cell>
          <cell r="BT4">
            <v>0</v>
          </cell>
          <cell r="BU4">
            <v>0</v>
          </cell>
          <cell r="BV4">
            <v>0</v>
          </cell>
          <cell r="BW4">
            <v>0</v>
          </cell>
          <cell r="BX4">
            <v>0</v>
          </cell>
          <cell r="BY4">
            <v>0</v>
          </cell>
        </row>
        <row r="5">
          <cell r="A5" t="str">
            <v/>
          </cell>
          <cell r="D5">
            <v>0</v>
          </cell>
          <cell r="E5">
            <v>0</v>
          </cell>
          <cell r="F5">
            <v>0</v>
          </cell>
          <cell r="G5">
            <v>0</v>
          </cell>
          <cell r="H5">
            <v>0</v>
          </cell>
          <cell r="I5">
            <v>0</v>
          </cell>
          <cell r="J5">
            <v>4.7053353461378532E-2</v>
          </cell>
          <cell r="K5">
            <v>5.3113340143066227E-2</v>
          </cell>
          <cell r="L5">
            <v>0.7116198925500411</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0.18821341384551413</v>
          </cell>
          <cell r="AG5">
            <v>0</v>
          </cell>
          <cell r="AH5">
            <v>0</v>
          </cell>
          <cell r="AI5">
            <v>0</v>
          </cell>
          <cell r="AJ5">
            <v>0</v>
          </cell>
          <cell r="AK5">
            <v>0</v>
          </cell>
          <cell r="AL5">
            <v>0</v>
          </cell>
          <cell r="AM5">
            <v>0</v>
          </cell>
          <cell r="AN5">
            <v>0</v>
          </cell>
          <cell r="AO5">
            <v>0</v>
          </cell>
          <cell r="AP5">
            <v>0</v>
          </cell>
          <cell r="AQ5">
            <v>0</v>
          </cell>
          <cell r="AR5">
            <v>0</v>
          </cell>
          <cell r="AS5">
            <v>0</v>
          </cell>
          <cell r="AT5">
            <v>0</v>
          </cell>
          <cell r="AU5">
            <v>0</v>
          </cell>
          <cell r="AV5">
            <v>0</v>
          </cell>
          <cell r="AW5">
            <v>0</v>
          </cell>
          <cell r="AX5">
            <v>0</v>
          </cell>
          <cell r="AY5">
            <v>0</v>
          </cell>
          <cell r="AZ5">
            <v>0</v>
          </cell>
          <cell r="BA5">
            <v>0</v>
          </cell>
          <cell r="BB5">
            <v>0</v>
          </cell>
          <cell r="BC5">
            <v>0</v>
          </cell>
          <cell r="BD5">
            <v>0</v>
          </cell>
          <cell r="BE5">
            <v>0</v>
          </cell>
          <cell r="BF5">
            <v>0</v>
          </cell>
          <cell r="BG5">
            <v>0</v>
          </cell>
          <cell r="BH5">
            <v>0</v>
          </cell>
          <cell r="BI5">
            <v>0</v>
          </cell>
          <cell r="BJ5">
            <v>0</v>
          </cell>
          <cell r="BK5">
            <v>0</v>
          </cell>
          <cell r="BL5">
            <v>0</v>
          </cell>
          <cell r="BM5">
            <v>0</v>
          </cell>
          <cell r="BN5">
            <v>0</v>
          </cell>
          <cell r="BO5">
            <v>0</v>
          </cell>
          <cell r="BP5">
            <v>0</v>
          </cell>
          <cell r="BQ5">
            <v>0</v>
          </cell>
          <cell r="BR5">
            <v>0</v>
          </cell>
          <cell r="BS5">
            <v>0</v>
          </cell>
          <cell r="BT5">
            <v>0</v>
          </cell>
          <cell r="BU5">
            <v>0</v>
          </cell>
          <cell r="BV5">
            <v>0</v>
          </cell>
          <cell r="BW5">
            <v>0</v>
          </cell>
          <cell r="BX5">
            <v>0</v>
          </cell>
          <cell r="BY5">
            <v>0</v>
          </cell>
        </row>
        <row r="6">
          <cell r="A6" t="str">
            <v/>
          </cell>
        </row>
        <row r="7">
          <cell r="A7" t="str">
            <v>D362.T</v>
          </cell>
          <cell r="B7" t="str">
            <v>Total Station Equip</v>
          </cell>
          <cell r="C7">
            <v>339335987</v>
          </cell>
          <cell r="D7">
            <v>0</v>
          </cell>
          <cell r="E7">
            <v>0</v>
          </cell>
          <cell r="F7">
            <v>0</v>
          </cell>
          <cell r="G7">
            <v>0</v>
          </cell>
          <cell r="H7">
            <v>0</v>
          </cell>
          <cell r="I7">
            <v>0</v>
          </cell>
          <cell r="J7">
            <v>19069282.600000001</v>
          </cell>
          <cell r="K7">
            <v>0</v>
          </cell>
          <cell r="L7">
            <v>0</v>
          </cell>
          <cell r="M7">
            <v>22575914</v>
          </cell>
          <cell r="N7">
            <v>221413660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76277130.400000006</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row>
        <row r="8">
          <cell r="A8" t="str">
            <v/>
          </cell>
          <cell r="D8">
            <v>0</v>
          </cell>
          <cell r="E8">
            <v>0</v>
          </cell>
          <cell r="F8">
            <v>0</v>
          </cell>
          <cell r="G8">
            <v>0</v>
          </cell>
          <cell r="H8">
            <v>0</v>
          </cell>
          <cell r="I8">
            <v>0</v>
          </cell>
          <cell r="J8">
            <v>5.6195874680394574E-2</v>
          </cell>
          <cell r="K8">
            <v>0</v>
          </cell>
          <cell r="L8">
            <v>0</v>
          </cell>
          <cell r="M8">
            <v>6.6529678150522839E-2</v>
          </cell>
          <cell r="N8">
            <v>0.65249094844750433</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0.2247834987215783</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cell r="BW8">
            <v>0</v>
          </cell>
          <cell r="BX8">
            <v>0</v>
          </cell>
          <cell r="BY8">
            <v>0</v>
          </cell>
        </row>
        <row r="9">
          <cell r="A9" t="str">
            <v/>
          </cell>
        </row>
        <row r="10">
          <cell r="A10" t="str">
            <v>D364.T</v>
          </cell>
          <cell r="B10" t="str">
            <v>Total OVHD Lines</v>
          </cell>
          <cell r="C10">
            <v>451209396</v>
          </cell>
          <cell r="D10">
            <v>0</v>
          </cell>
          <cell r="E10">
            <v>0</v>
          </cell>
          <cell r="F10">
            <v>0</v>
          </cell>
          <cell r="G10">
            <v>0</v>
          </cell>
          <cell r="H10">
            <v>0</v>
          </cell>
          <cell r="I10">
            <v>0</v>
          </cell>
          <cell r="J10">
            <v>0</v>
          </cell>
          <cell r="K10">
            <v>0</v>
          </cell>
          <cell r="L10">
            <v>0</v>
          </cell>
          <cell r="M10">
            <v>0</v>
          </cell>
          <cell r="N10">
            <v>0</v>
          </cell>
          <cell r="O10">
            <v>450003391</v>
          </cell>
          <cell r="P10">
            <v>1206005</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cell r="BX10">
            <v>0</v>
          </cell>
          <cell r="BY10">
            <v>0</v>
          </cell>
        </row>
        <row r="11">
          <cell r="A11" t="str">
            <v/>
          </cell>
          <cell r="D11">
            <v>0</v>
          </cell>
          <cell r="E11">
            <v>0</v>
          </cell>
          <cell r="F11">
            <v>0</v>
          </cell>
          <cell r="G11">
            <v>0</v>
          </cell>
          <cell r="H11">
            <v>0</v>
          </cell>
          <cell r="I11">
            <v>0</v>
          </cell>
          <cell r="J11">
            <v>0</v>
          </cell>
          <cell r="K11">
            <v>0</v>
          </cell>
          <cell r="L11">
            <v>0</v>
          </cell>
          <cell r="M11">
            <v>0</v>
          </cell>
          <cell r="N11">
            <v>0</v>
          </cell>
          <cell r="O11">
            <v>0.99732717223823064</v>
          </cell>
          <cell r="P11">
            <v>2.6728277617693937E-3</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row>
        <row r="12">
          <cell r="A12" t="str">
            <v/>
          </cell>
        </row>
        <row r="13">
          <cell r="A13" t="str">
            <v>D366.T</v>
          </cell>
          <cell r="B13" t="str">
            <v>Total UNGD Lines</v>
          </cell>
          <cell r="C13">
            <v>940340482</v>
          </cell>
          <cell r="D13">
            <v>0</v>
          </cell>
          <cell r="E13">
            <v>0</v>
          </cell>
          <cell r="F13">
            <v>0</v>
          </cell>
          <cell r="G13">
            <v>0</v>
          </cell>
          <cell r="H13">
            <v>0</v>
          </cell>
          <cell r="I13">
            <v>0</v>
          </cell>
          <cell r="J13">
            <v>0</v>
          </cell>
          <cell r="K13">
            <v>0</v>
          </cell>
          <cell r="L13">
            <v>0</v>
          </cell>
          <cell r="M13">
            <v>0</v>
          </cell>
          <cell r="N13">
            <v>0</v>
          </cell>
          <cell r="O13">
            <v>0</v>
          </cell>
          <cell r="P13">
            <v>0</v>
          </cell>
          <cell r="Q13">
            <v>927232068</v>
          </cell>
          <cell r="R13">
            <v>13108414</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row>
        <row r="14">
          <cell r="A14" t="str">
            <v/>
          </cell>
          <cell r="D14">
            <v>0</v>
          </cell>
          <cell r="E14">
            <v>0</v>
          </cell>
          <cell r="F14">
            <v>0</v>
          </cell>
          <cell r="G14">
            <v>0</v>
          </cell>
          <cell r="H14">
            <v>0</v>
          </cell>
          <cell r="I14">
            <v>0</v>
          </cell>
          <cell r="J14">
            <v>0</v>
          </cell>
          <cell r="K14">
            <v>0</v>
          </cell>
          <cell r="L14">
            <v>0</v>
          </cell>
          <cell r="M14">
            <v>0</v>
          </cell>
          <cell r="N14">
            <v>0</v>
          </cell>
          <cell r="O14">
            <v>0</v>
          </cell>
          <cell r="P14">
            <v>0</v>
          </cell>
          <cell r="Q14">
            <v>0.98605992802509168</v>
          </cell>
          <cell r="R14">
            <v>1.394007197490834E-2</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row>
        <row r="15">
          <cell r="A15" t="str">
            <v/>
          </cell>
        </row>
        <row r="16">
          <cell r="A16" t="str">
            <v>D368.T</v>
          </cell>
          <cell r="B16" t="str">
            <v>Total Transformers</v>
          </cell>
          <cell r="C16">
            <v>326103464</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115456007</v>
          </cell>
          <cell r="AJ16">
            <v>208973323</v>
          </cell>
          <cell r="AK16">
            <v>1674134</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row>
        <row r="17">
          <cell r="A17" t="str">
            <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0.35404716522729118</v>
          </cell>
          <cell r="AJ17">
            <v>0.64081908372491259</v>
          </cell>
          <cell r="AK17">
            <v>5.133751047796291E-3</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row>
        <row r="18">
          <cell r="A18" t="str">
            <v/>
          </cell>
        </row>
        <row r="19">
          <cell r="A19" t="str">
            <v>D370.T</v>
          </cell>
          <cell r="B19" t="str">
            <v>Total Meters</v>
          </cell>
          <cell r="C19">
            <v>121949908</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121949908</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row>
        <row r="20">
          <cell r="A20" t="str">
            <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1</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row>
        <row r="21">
          <cell r="A21" t="str">
            <v/>
          </cell>
        </row>
        <row r="22">
          <cell r="A22" t="str">
            <v>D108.05.T</v>
          </cell>
          <cell r="B22" t="str">
            <v>Total Dist Acc Depr - Subs &amp; Lines</v>
          </cell>
          <cell r="C22">
            <v>1720363718</v>
          </cell>
          <cell r="D22">
            <v>0</v>
          </cell>
          <cell r="E22">
            <v>0</v>
          </cell>
          <cell r="F22">
            <v>0</v>
          </cell>
          <cell r="G22">
            <v>0</v>
          </cell>
          <cell r="H22">
            <v>0</v>
          </cell>
          <cell r="I22">
            <v>12652224</v>
          </cell>
          <cell r="J22">
            <v>20983856.400000002</v>
          </cell>
          <cell r="K22">
            <v>0</v>
          </cell>
          <cell r="L22">
            <v>4143093</v>
          </cell>
          <cell r="M22">
            <v>0</v>
          </cell>
          <cell r="N22">
            <v>221413660</v>
          </cell>
          <cell r="O22">
            <v>450003391</v>
          </cell>
          <cell r="P22">
            <v>0</v>
          </cell>
          <cell r="Q22">
            <v>927232068</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83935425.600000009</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row>
        <row r="23">
          <cell r="D23">
            <v>0</v>
          </cell>
          <cell r="E23">
            <v>0</v>
          </cell>
          <cell r="F23">
            <v>0</v>
          </cell>
          <cell r="G23">
            <v>0</v>
          </cell>
          <cell r="H23">
            <v>0</v>
          </cell>
          <cell r="I23">
            <v>7.3543889978735302E-3</v>
          </cell>
          <cell r="J23">
            <v>1.2197337214478503E-2</v>
          </cell>
          <cell r="K23">
            <v>0</v>
          </cell>
          <cell r="L23">
            <v>2.4082657386058637E-3</v>
          </cell>
          <cell r="M23">
            <v>0</v>
          </cell>
          <cell r="N23">
            <v>0.12870165633195479</v>
          </cell>
          <cell r="O23">
            <v>0.26157456489674702</v>
          </cell>
          <cell r="P23">
            <v>0</v>
          </cell>
          <cell r="Q23">
            <v>0.53897443796242628</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4.8789348857914014E-2</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row>
        <row r="25">
          <cell r="A25" t="str">
            <v>D108.10.T</v>
          </cell>
          <cell r="B25" t="str">
            <v>Total Dist Acc Depr - Other</v>
          </cell>
          <cell r="C25">
            <v>705188683</v>
          </cell>
          <cell r="D25">
            <v>0</v>
          </cell>
          <cell r="E25">
            <v>0</v>
          </cell>
          <cell r="F25">
            <v>0</v>
          </cell>
          <cell r="G25">
            <v>0</v>
          </cell>
          <cell r="H25">
            <v>0</v>
          </cell>
          <cell r="I25">
            <v>0</v>
          </cell>
          <cell r="J25">
            <v>0</v>
          </cell>
          <cell r="K25">
            <v>0</v>
          </cell>
          <cell r="L25">
            <v>0</v>
          </cell>
          <cell r="M25">
            <v>0</v>
          </cell>
          <cell r="N25">
            <v>0</v>
          </cell>
          <cell r="O25">
            <v>1922251.4758986074</v>
          </cell>
          <cell r="P25">
            <v>5151.6164934657127</v>
          </cell>
          <cell r="Q25">
            <v>3960799.5114274989</v>
          </cell>
          <cell r="R25">
            <v>55994.396180427822</v>
          </cell>
          <cell r="S25">
            <v>0</v>
          </cell>
          <cell r="T25">
            <v>0</v>
          </cell>
          <cell r="U25">
            <v>0</v>
          </cell>
          <cell r="V25">
            <v>1255565</v>
          </cell>
          <cell r="W25">
            <v>0</v>
          </cell>
          <cell r="X25">
            <v>0</v>
          </cell>
          <cell r="Y25">
            <v>0</v>
          </cell>
          <cell r="Z25">
            <v>0</v>
          </cell>
          <cell r="AA25">
            <v>0</v>
          </cell>
          <cell r="AB25">
            <v>0</v>
          </cell>
          <cell r="AC25">
            <v>0</v>
          </cell>
          <cell r="AD25">
            <v>0</v>
          </cell>
          <cell r="AE25">
            <v>0</v>
          </cell>
          <cell r="AF25">
            <v>0</v>
          </cell>
          <cell r="AG25">
            <v>0</v>
          </cell>
          <cell r="AH25">
            <v>0</v>
          </cell>
          <cell r="AI25">
            <v>115456007</v>
          </cell>
          <cell r="AJ25">
            <v>208973323</v>
          </cell>
          <cell r="AK25">
            <v>1674134</v>
          </cell>
          <cell r="AL25">
            <v>43231546</v>
          </cell>
          <cell r="AM25">
            <v>125725426</v>
          </cell>
          <cell r="AN25">
            <v>121949908</v>
          </cell>
          <cell r="AO25">
            <v>2152931</v>
          </cell>
          <cell r="AP25">
            <v>29334640</v>
          </cell>
          <cell r="AQ25">
            <v>0</v>
          </cell>
          <cell r="AR25">
            <v>0</v>
          </cell>
          <cell r="AS25">
            <v>14843197.701933347</v>
          </cell>
          <cell r="AT25">
            <v>26084483.951444812</v>
          </cell>
          <cell r="AU25">
            <v>7814967.0161784003</v>
          </cell>
          <cell r="AV25">
            <v>371888.33044344105</v>
          </cell>
          <cell r="AW25">
            <v>376469</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v>0</v>
          </cell>
        </row>
        <row r="26">
          <cell r="A26" t="str">
            <v/>
          </cell>
          <cell r="D26">
            <v>0</v>
          </cell>
          <cell r="E26">
            <v>0</v>
          </cell>
          <cell r="F26">
            <v>0</v>
          </cell>
          <cell r="G26">
            <v>0</v>
          </cell>
          <cell r="H26">
            <v>0</v>
          </cell>
          <cell r="I26">
            <v>0</v>
          </cell>
          <cell r="J26">
            <v>0</v>
          </cell>
          <cell r="K26">
            <v>0</v>
          </cell>
          <cell r="L26">
            <v>0</v>
          </cell>
          <cell r="M26">
            <v>0</v>
          </cell>
          <cell r="N26">
            <v>0</v>
          </cell>
          <cell r="O26">
            <v>2.7258682991352081E-3</v>
          </cell>
          <cell r="P26">
            <v>7.3053022795967259E-6</v>
          </cell>
          <cell r="Q26">
            <v>5.6166521200787601E-3</v>
          </cell>
          <cell r="R26">
            <v>7.9403424261174395E-5</v>
          </cell>
          <cell r="S26">
            <v>0</v>
          </cell>
          <cell r="T26">
            <v>0</v>
          </cell>
          <cell r="U26">
            <v>0</v>
          </cell>
          <cell r="V26">
            <v>1.7804667463728995E-3</v>
          </cell>
          <cell r="W26">
            <v>0</v>
          </cell>
          <cell r="X26">
            <v>0</v>
          </cell>
          <cell r="Y26">
            <v>0</v>
          </cell>
          <cell r="Z26">
            <v>0</v>
          </cell>
          <cell r="AA26">
            <v>0</v>
          </cell>
          <cell r="AB26">
            <v>0</v>
          </cell>
          <cell r="AC26">
            <v>0</v>
          </cell>
          <cell r="AD26">
            <v>0</v>
          </cell>
          <cell r="AE26">
            <v>0</v>
          </cell>
          <cell r="AF26">
            <v>0</v>
          </cell>
          <cell r="AG26">
            <v>0</v>
          </cell>
          <cell r="AH26">
            <v>0</v>
          </cell>
          <cell r="AI26">
            <v>0.16372356758311732</v>
          </cell>
          <cell r="AJ26">
            <v>0.29633675077000632</v>
          </cell>
          <cell r="AK26">
            <v>2.3740227833463404E-3</v>
          </cell>
          <cell r="AL26">
            <v>6.1304934469573726E-2</v>
          </cell>
          <cell r="AM26">
            <v>0.17828622187347268</v>
          </cell>
          <cell r="AN26">
            <v>0.1729323100892701</v>
          </cell>
          <cell r="AO26">
            <v>3.0529857496309253E-3</v>
          </cell>
          <cell r="AP26">
            <v>4.1598285263463312E-2</v>
          </cell>
          <cell r="AQ26">
            <v>0</v>
          </cell>
          <cell r="AR26">
            <v>0</v>
          </cell>
          <cell r="AS26">
            <v>2.1048547799700505E-2</v>
          </cell>
          <cell r="AT26">
            <v>3.6989368349583697E-2</v>
          </cell>
          <cell r="AU26">
            <v>1.1082093636177086E-2</v>
          </cell>
          <cell r="AV26">
            <v>5.2736003768716333E-4</v>
          </cell>
          <cell r="AW26">
            <v>5.3385570284314953E-4</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row>
        <row r="27">
          <cell r="A27" t="str">
            <v/>
          </cell>
        </row>
        <row r="28">
          <cell r="A28" t="str">
            <v>D372.T</v>
          </cell>
          <cell r="B28" t="str">
            <v>Leased Property Assignment Factor</v>
          </cell>
          <cell r="C28">
            <v>2152931</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2152931</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row>
        <row r="29">
          <cell r="A29" t="str">
            <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1</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row>
        <row r="30">
          <cell r="A30" t="str">
            <v/>
          </cell>
        </row>
        <row r="31">
          <cell r="A31" t="str">
            <v>ADJPTDCE.T</v>
          </cell>
          <cell r="B31" t="str">
            <v>Adj Total Prod Trans Dist &amp; Cust Exp</v>
          </cell>
          <cell r="C31">
            <v>186758210</v>
          </cell>
          <cell r="D31">
            <v>0</v>
          </cell>
          <cell r="E31">
            <v>14590907.200000001</v>
          </cell>
          <cell r="F31">
            <v>278602.99666853523</v>
          </cell>
          <cell r="G31">
            <v>535312.60333146469</v>
          </cell>
          <cell r="H31">
            <v>0</v>
          </cell>
          <cell r="I31">
            <v>0</v>
          </cell>
          <cell r="J31">
            <v>276225.11296018958</v>
          </cell>
          <cell r="K31">
            <v>43.517236190581819</v>
          </cell>
          <cell r="L31">
            <v>583.04996181000536</v>
          </cell>
          <cell r="M31">
            <v>326974.23265779892</v>
          </cell>
          <cell r="N31">
            <v>3206805.3403487797</v>
          </cell>
          <cell r="O31">
            <v>28192488.090587143</v>
          </cell>
          <cell r="P31">
            <v>75555.611979129608</v>
          </cell>
          <cell r="Q31">
            <v>13426019.134766128</v>
          </cell>
          <cell r="R31">
            <v>189805.57647240069</v>
          </cell>
          <cell r="S31">
            <v>0</v>
          </cell>
          <cell r="T31">
            <v>0</v>
          </cell>
          <cell r="U31">
            <v>0</v>
          </cell>
          <cell r="V31">
            <v>0</v>
          </cell>
          <cell r="W31">
            <v>0</v>
          </cell>
          <cell r="X31">
            <v>0</v>
          </cell>
          <cell r="Y31">
            <v>0</v>
          </cell>
          <cell r="Z31">
            <v>31669</v>
          </cell>
          <cell r="AA31">
            <v>82108</v>
          </cell>
          <cell r="AB31">
            <v>5707562.4261067724</v>
          </cell>
          <cell r="AC31">
            <v>58363628.800000004</v>
          </cell>
          <cell r="AD31">
            <v>1114411.9866741409</v>
          </cell>
          <cell r="AE31">
            <v>2141250.4133258588</v>
          </cell>
          <cell r="AF31">
            <v>1104900.4518407583</v>
          </cell>
          <cell r="AG31">
            <v>7939405</v>
          </cell>
          <cell r="AH31">
            <v>0</v>
          </cell>
          <cell r="AI31">
            <v>134565.9152092454</v>
          </cell>
          <cell r="AJ31">
            <v>243561.91760392554</v>
          </cell>
          <cell r="AK31">
            <v>1951.2312936035873</v>
          </cell>
          <cell r="AL31">
            <v>0</v>
          </cell>
          <cell r="AM31">
            <v>2222</v>
          </cell>
          <cell r="AN31">
            <v>5670551.7877452234</v>
          </cell>
          <cell r="AO31">
            <v>31261.988619043648</v>
          </cell>
          <cell r="AP31">
            <v>2973381.6146118571</v>
          </cell>
          <cell r="AQ31">
            <v>0</v>
          </cell>
          <cell r="AR31">
            <v>0</v>
          </cell>
          <cell r="AS31">
            <v>14843197.701933347</v>
          </cell>
          <cell r="AT31">
            <v>13183812.951444812</v>
          </cell>
          <cell r="AU31">
            <v>7814967.0161784003</v>
          </cell>
          <cell r="AV31">
            <v>3898008.3304434409</v>
          </cell>
          <cell r="AW31">
            <v>376469</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row>
        <row r="32">
          <cell r="A32" t="str">
            <v/>
          </cell>
          <cell r="D32">
            <v>0</v>
          </cell>
          <cell r="E32">
            <v>7.8127259840410773E-2</v>
          </cell>
          <cell r="F32">
            <v>1.4917844664956643E-3</v>
          </cell>
          <cell r="G32">
            <v>2.8663404052301886E-3</v>
          </cell>
          <cell r="H32">
            <v>0</v>
          </cell>
          <cell r="I32">
            <v>0</v>
          </cell>
          <cell r="J32">
            <v>1.4790520478868885E-3</v>
          </cell>
          <cell r="K32">
            <v>2.3301377856738839E-7</v>
          </cell>
          <cell r="L32">
            <v>3.1219509000970044E-6</v>
          </cell>
          <cell r="M32">
            <v>1.7507890692344873E-3</v>
          </cell>
          <cell r="N32">
            <v>1.7170893533134526E-2</v>
          </cell>
          <cell r="O32">
            <v>0.1509571551932691</v>
          </cell>
          <cell r="P32">
            <v>4.045638046066602E-4</v>
          </cell>
          <cell r="Q32">
            <v>7.1889846956479861E-2</v>
          </cell>
          <cell r="R32">
            <v>1.0163171754130685E-3</v>
          </cell>
          <cell r="S32">
            <v>0</v>
          </cell>
          <cell r="T32">
            <v>0</v>
          </cell>
          <cell r="U32">
            <v>0</v>
          </cell>
          <cell r="V32">
            <v>0</v>
          </cell>
          <cell r="W32">
            <v>0</v>
          </cell>
          <cell r="X32">
            <v>0</v>
          </cell>
          <cell r="Y32">
            <v>0</v>
          </cell>
          <cell r="Z32">
            <v>1.6957219712054425E-4</v>
          </cell>
          <cell r="AA32">
            <v>4.3964867729241996E-4</v>
          </cell>
          <cell r="AB32">
            <v>3.0561239723312685E-2</v>
          </cell>
          <cell r="AC32">
            <v>0.31250903936164309</v>
          </cell>
          <cell r="AD32">
            <v>5.9671378659826571E-3</v>
          </cell>
          <cell r="AE32">
            <v>1.1465361620920754E-2</v>
          </cell>
          <cell r="AF32">
            <v>5.9162081915475539E-3</v>
          </cell>
          <cell r="AG32">
            <v>4.2511678603045083E-2</v>
          </cell>
          <cell r="AH32">
            <v>0</v>
          </cell>
          <cell r="AI32">
            <v>7.2053547316203875E-4</v>
          </cell>
          <cell r="AJ32">
            <v>1.3041564148849227E-3</v>
          </cell>
          <cell r="AK32">
            <v>1.0447901024557835E-5</v>
          </cell>
          <cell r="AL32">
            <v>0</v>
          </cell>
          <cell r="AM32">
            <v>1.1897736651042008E-5</v>
          </cell>
          <cell r="AN32">
            <v>3.0363065633072964E-2</v>
          </cell>
          <cell r="AO32">
            <v>1.6739284778454264E-4</v>
          </cell>
          <cell r="AP32">
            <v>1.5921022238389718E-2</v>
          </cell>
          <cell r="AQ32">
            <v>0</v>
          </cell>
          <cell r="AR32">
            <v>0</v>
          </cell>
          <cell r="AS32">
            <v>7.9478153607990501E-2</v>
          </cell>
          <cell r="AT32">
            <v>7.0592949843783642E-2</v>
          </cell>
          <cell r="AU32">
            <v>4.184537331011258E-2</v>
          </cell>
          <cell r="AV32">
            <v>2.0871951655798377E-2</v>
          </cell>
          <cell r="AW32">
            <v>2.0158096396404742E-3</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row>
        <row r="33">
          <cell r="A33" t="str">
            <v/>
          </cell>
        </row>
        <row r="34">
          <cell r="A34" t="str">
            <v>CAE.T</v>
          </cell>
          <cell r="B34" t="str">
            <v>Cust Accts Exp - Total</v>
          </cell>
          <cell r="C34">
            <v>35587389</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14843197.701933347</v>
          </cell>
          <cell r="AT34">
            <v>13183812.951444812</v>
          </cell>
          <cell r="AU34">
            <v>7814967.0161784003</v>
          </cell>
          <cell r="AV34">
            <v>-254588.66955655898</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row>
        <row r="35">
          <cell r="A35" t="str">
            <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0.41709150682376128</v>
          </cell>
          <cell r="AT35">
            <v>0.37046305789516654</v>
          </cell>
          <cell r="AU35">
            <v>0.2195993366127085</v>
          </cell>
          <cell r="AV35">
            <v>-7.153901331636299E-3</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row>
        <row r="36">
          <cell r="A36" t="str">
            <v/>
          </cell>
        </row>
        <row r="37">
          <cell r="A37" t="str">
            <v>CAES1.T</v>
          </cell>
          <cell r="B37" t="str">
            <v>Cust Accts Exp - Subtotal ID902.00 to ID905.00</v>
          </cell>
          <cell r="C37">
            <v>34823097</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14524418</v>
          </cell>
          <cell r="AT37">
            <v>12900671</v>
          </cell>
          <cell r="AU37">
            <v>7647129</v>
          </cell>
          <cell r="AV37">
            <v>-249121</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row>
        <row r="38">
          <cell r="A38" t="str">
            <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0.41709150682376123</v>
          </cell>
          <cell r="AT38">
            <v>0.37046305789516654</v>
          </cell>
          <cell r="AU38">
            <v>0.2195993366127085</v>
          </cell>
          <cell r="AV38">
            <v>-7.153901331636299E-3</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row>
        <row r="39">
          <cell r="A39" t="str">
            <v/>
          </cell>
        </row>
        <row r="40">
          <cell r="A40" t="str">
            <v>DES1.T</v>
          </cell>
          <cell r="B40" t="str">
            <v>Dist O&amp;M - ID581.00 to ID587.01 Subtotal</v>
          </cell>
          <cell r="C40">
            <v>17586747</v>
          </cell>
          <cell r="D40">
            <v>0</v>
          </cell>
          <cell r="E40">
            <v>0</v>
          </cell>
          <cell r="F40">
            <v>0</v>
          </cell>
          <cell r="G40">
            <v>0</v>
          </cell>
          <cell r="H40">
            <v>0</v>
          </cell>
          <cell r="I40">
            <v>0</v>
          </cell>
          <cell r="J40">
            <v>78382.343179462434</v>
          </cell>
          <cell r="K40">
            <v>0</v>
          </cell>
          <cell r="L40">
            <v>0</v>
          </cell>
          <cell r="M40">
            <v>92795.994262418157</v>
          </cell>
          <cell r="N40">
            <v>910098.28984026972</v>
          </cell>
          <cell r="O40">
            <v>3606667.1647617975</v>
          </cell>
          <cell r="P40">
            <v>9665.835238202797</v>
          </cell>
          <cell r="Q40">
            <v>2606314.1593588013</v>
          </cell>
          <cell r="R40">
            <v>36845.840641198731</v>
          </cell>
          <cell r="S40">
            <v>0</v>
          </cell>
          <cell r="T40">
            <v>0</v>
          </cell>
          <cell r="U40">
            <v>0</v>
          </cell>
          <cell r="V40">
            <v>0</v>
          </cell>
          <cell r="W40">
            <v>0</v>
          </cell>
          <cell r="X40">
            <v>0</v>
          </cell>
          <cell r="Y40">
            <v>0</v>
          </cell>
          <cell r="Z40">
            <v>0</v>
          </cell>
          <cell r="AA40">
            <v>0</v>
          </cell>
          <cell r="AB40">
            <v>4469064</v>
          </cell>
          <cell r="AC40">
            <v>0</v>
          </cell>
          <cell r="AD40">
            <v>0</v>
          </cell>
          <cell r="AE40">
            <v>0</v>
          </cell>
          <cell r="AF40">
            <v>313529.37271784974</v>
          </cell>
          <cell r="AG40">
            <v>0</v>
          </cell>
          <cell r="AH40">
            <v>0</v>
          </cell>
          <cell r="AI40">
            <v>0</v>
          </cell>
          <cell r="AJ40">
            <v>0</v>
          </cell>
          <cell r="AK40">
            <v>0</v>
          </cell>
          <cell r="AL40">
            <v>0</v>
          </cell>
          <cell r="AM40">
            <v>0</v>
          </cell>
          <cell r="AN40">
            <v>4217179</v>
          </cell>
          <cell r="AO40">
            <v>5017</v>
          </cell>
          <cell r="AP40">
            <v>1241188</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row>
        <row r="41">
          <cell r="A41" t="str">
            <v/>
          </cell>
          <cell r="D41">
            <v>0</v>
          </cell>
          <cell r="E41">
            <v>0</v>
          </cell>
          <cell r="F41">
            <v>0</v>
          </cell>
          <cell r="G41">
            <v>0</v>
          </cell>
          <cell r="H41">
            <v>0</v>
          </cell>
          <cell r="I41">
            <v>0</v>
          </cell>
          <cell r="J41">
            <v>4.4568983211882469E-3</v>
          </cell>
          <cell r="K41">
            <v>0</v>
          </cell>
          <cell r="L41">
            <v>0</v>
          </cell>
          <cell r="M41">
            <v>5.2764729180682568E-3</v>
          </cell>
          <cell r="N41">
            <v>5.1749097763234421E-2</v>
          </cell>
          <cell r="O41">
            <v>0.20507869731461978</v>
          </cell>
          <cell r="P41">
            <v>5.4960904584587457E-4</v>
          </cell>
          <cell r="Q41">
            <v>0.14819762627840163</v>
          </cell>
          <cell r="R41">
            <v>2.0950913003524034E-3</v>
          </cell>
          <cell r="S41">
            <v>0</v>
          </cell>
          <cell r="T41">
            <v>0</v>
          </cell>
          <cell r="U41">
            <v>0</v>
          </cell>
          <cell r="V41">
            <v>0</v>
          </cell>
          <cell r="W41">
            <v>0</v>
          </cell>
          <cell r="X41">
            <v>0</v>
          </cell>
          <cell r="Y41">
            <v>0</v>
          </cell>
          <cell r="Z41">
            <v>0</v>
          </cell>
          <cell r="AA41">
            <v>0</v>
          </cell>
          <cell r="AB41">
            <v>0.25411544272513842</v>
          </cell>
          <cell r="AC41">
            <v>0</v>
          </cell>
          <cell r="AD41">
            <v>0</v>
          </cell>
          <cell r="AE41">
            <v>0</v>
          </cell>
          <cell r="AF41">
            <v>1.7827593284752988E-2</v>
          </cell>
          <cell r="AG41">
            <v>0</v>
          </cell>
          <cell r="AH41">
            <v>0</v>
          </cell>
          <cell r="AI41">
            <v>0</v>
          </cell>
          <cell r="AJ41">
            <v>0</v>
          </cell>
          <cell r="AK41">
            <v>0</v>
          </cell>
          <cell r="AL41">
            <v>0</v>
          </cell>
          <cell r="AM41">
            <v>0</v>
          </cell>
          <cell r="AN41">
            <v>0.23979301004330136</v>
          </cell>
          <cell r="AO41">
            <v>2.852716309616554E-4</v>
          </cell>
          <cell r="AP41">
            <v>7.057518937413497E-2</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row>
        <row r="42">
          <cell r="A42" t="str">
            <v/>
          </cell>
        </row>
        <row r="43">
          <cell r="A43" t="str">
            <v>DES2.T</v>
          </cell>
          <cell r="B43" t="str">
            <v>Dist O&amp;M - ID591.00 to ID597.00 Subtotal</v>
          </cell>
          <cell r="C43">
            <v>39493252</v>
          </cell>
          <cell r="D43">
            <v>0</v>
          </cell>
          <cell r="E43">
            <v>0</v>
          </cell>
          <cell r="F43">
            <v>0</v>
          </cell>
          <cell r="G43">
            <v>0</v>
          </cell>
          <cell r="H43">
            <v>0</v>
          </cell>
          <cell r="I43">
            <v>0</v>
          </cell>
          <cell r="J43">
            <v>178632.84775025709</v>
          </cell>
          <cell r="K43">
            <v>43.499825577171244</v>
          </cell>
          <cell r="L43">
            <v>582.81669199848363</v>
          </cell>
          <cell r="M43">
            <v>211435.84118047581</v>
          </cell>
          <cell r="N43">
            <v>2073660.6035506632</v>
          </cell>
          <cell r="O43">
            <v>23695705.723914292</v>
          </cell>
          <cell r="P43">
            <v>63504.276085708996</v>
          </cell>
          <cell r="Q43">
            <v>10179253.420531576</v>
          </cell>
          <cell r="R43">
            <v>143905.5794684228</v>
          </cell>
          <cell r="S43">
            <v>0</v>
          </cell>
          <cell r="T43">
            <v>0</v>
          </cell>
          <cell r="U43">
            <v>0</v>
          </cell>
          <cell r="V43">
            <v>0</v>
          </cell>
          <cell r="W43">
            <v>0</v>
          </cell>
          <cell r="X43">
            <v>0</v>
          </cell>
          <cell r="Y43">
            <v>0</v>
          </cell>
          <cell r="Z43">
            <v>0</v>
          </cell>
          <cell r="AA43">
            <v>0</v>
          </cell>
          <cell r="AB43">
            <v>0</v>
          </cell>
          <cell r="AC43">
            <v>0</v>
          </cell>
          <cell r="AD43">
            <v>0</v>
          </cell>
          <cell r="AE43">
            <v>0</v>
          </cell>
          <cell r="AF43">
            <v>714531.39100102836</v>
          </cell>
          <cell r="AG43">
            <v>0</v>
          </cell>
          <cell r="AH43">
            <v>0</v>
          </cell>
          <cell r="AI43">
            <v>134512.07734330907</v>
          </cell>
          <cell r="AJ43">
            <v>243464.47202235486</v>
          </cell>
          <cell r="AK43">
            <v>1950.4506343361015</v>
          </cell>
          <cell r="AL43">
            <v>0</v>
          </cell>
          <cell r="AM43">
            <v>0</v>
          </cell>
          <cell r="AN43">
            <v>423505</v>
          </cell>
          <cell r="AO43">
            <v>0</v>
          </cell>
          <cell r="AP43">
            <v>1428564</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row>
        <row r="44">
          <cell r="A44" t="str">
            <v/>
          </cell>
          <cell r="D44">
            <v>0</v>
          </cell>
          <cell r="E44">
            <v>0</v>
          </cell>
          <cell r="F44">
            <v>0</v>
          </cell>
          <cell r="G44">
            <v>0</v>
          </cell>
          <cell r="H44">
            <v>0</v>
          </cell>
          <cell r="I44">
            <v>0</v>
          </cell>
          <cell r="J44">
            <v>4.5231232857263085E-3</v>
          </cell>
          <cell r="K44">
            <v>1.1014495736428907E-6</v>
          </cell>
          <cell r="L44">
            <v>1.47573740445199E-5</v>
          </cell>
          <cell r="M44">
            <v>5.3537207110844103E-3</v>
          </cell>
          <cell r="N44">
            <v>5.250670680527051E-2</v>
          </cell>
          <cell r="O44">
            <v>0.59999378435369899</v>
          </cell>
          <cell r="P44">
            <v>1.6079778916587824E-3</v>
          </cell>
          <cell r="Q44">
            <v>0.25774665050453621</v>
          </cell>
          <cell r="R44">
            <v>3.6438017175294351E-3</v>
          </cell>
          <cell r="S44">
            <v>0</v>
          </cell>
          <cell r="T44">
            <v>0</v>
          </cell>
          <cell r="U44">
            <v>0</v>
          </cell>
          <cell r="V44">
            <v>0</v>
          </cell>
          <cell r="W44">
            <v>0</v>
          </cell>
          <cell r="X44">
            <v>0</v>
          </cell>
          <cell r="Y44">
            <v>0</v>
          </cell>
          <cell r="Z44">
            <v>0</v>
          </cell>
          <cell r="AA44">
            <v>0</v>
          </cell>
          <cell r="AB44">
            <v>0</v>
          </cell>
          <cell r="AC44">
            <v>0</v>
          </cell>
          <cell r="AD44">
            <v>0</v>
          </cell>
          <cell r="AE44">
            <v>0</v>
          </cell>
          <cell r="AF44">
            <v>1.8092493142905234E-2</v>
          </cell>
          <cell r="AG44">
            <v>0</v>
          </cell>
          <cell r="AH44">
            <v>0</v>
          </cell>
          <cell r="AI44">
            <v>3.4059509037976683E-3</v>
          </cell>
          <cell r="AJ44">
            <v>6.1647106706319062E-3</v>
          </cell>
          <cell r="AK44">
            <v>4.9386934110569105E-5</v>
          </cell>
          <cell r="AL44">
            <v>0</v>
          </cell>
          <cell r="AM44">
            <v>0</v>
          </cell>
          <cell r="AN44">
            <v>1.0723477519653231E-2</v>
          </cell>
          <cell r="AO44">
            <v>0</v>
          </cell>
          <cell r="AP44">
            <v>3.6172356735778559E-2</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row>
        <row r="45">
          <cell r="A45" t="str">
            <v/>
          </cell>
        </row>
        <row r="46">
          <cell r="A46" t="str">
            <v>DP.T</v>
          </cell>
          <cell r="B46" t="str">
            <v>Total Distribution Plant</v>
          </cell>
          <cell r="C46">
            <v>2413916693</v>
          </cell>
          <cell r="D46">
            <v>0</v>
          </cell>
          <cell r="E46">
            <v>0</v>
          </cell>
          <cell r="F46">
            <v>0</v>
          </cell>
          <cell r="G46">
            <v>0</v>
          </cell>
          <cell r="H46">
            <v>655736</v>
          </cell>
          <cell r="I46">
            <v>12652224</v>
          </cell>
          <cell r="J46">
            <v>20983856.400000002</v>
          </cell>
          <cell r="K46">
            <v>309229</v>
          </cell>
          <cell r="L46">
            <v>4143093</v>
          </cell>
          <cell r="M46">
            <v>22575914</v>
          </cell>
          <cell r="N46">
            <v>221413660</v>
          </cell>
          <cell r="O46">
            <v>451925642.47589862</v>
          </cell>
          <cell r="P46">
            <v>1211156.6164934656</v>
          </cell>
          <cell r="Q46">
            <v>931192867.51142752</v>
          </cell>
          <cell r="R46">
            <v>13164408.396180429</v>
          </cell>
          <cell r="S46">
            <v>0</v>
          </cell>
          <cell r="T46">
            <v>0</v>
          </cell>
          <cell r="U46">
            <v>0</v>
          </cell>
          <cell r="V46">
            <v>1255565</v>
          </cell>
          <cell r="W46">
            <v>0</v>
          </cell>
          <cell r="X46">
            <v>0</v>
          </cell>
          <cell r="Y46">
            <v>0</v>
          </cell>
          <cell r="Z46">
            <v>0</v>
          </cell>
          <cell r="AA46">
            <v>0</v>
          </cell>
          <cell r="AB46">
            <v>0</v>
          </cell>
          <cell r="AC46">
            <v>0</v>
          </cell>
          <cell r="AD46">
            <v>0</v>
          </cell>
          <cell r="AE46">
            <v>0</v>
          </cell>
          <cell r="AF46">
            <v>83935425.600000009</v>
          </cell>
          <cell r="AG46">
            <v>0</v>
          </cell>
          <cell r="AH46">
            <v>0</v>
          </cell>
          <cell r="AI46">
            <v>115456007</v>
          </cell>
          <cell r="AJ46">
            <v>208973323</v>
          </cell>
          <cell r="AK46">
            <v>1674134</v>
          </cell>
          <cell r="AL46">
            <v>43231546</v>
          </cell>
          <cell r="AM46">
            <v>125725426</v>
          </cell>
          <cell r="AN46">
            <v>121949908</v>
          </cell>
          <cell r="AO46">
            <v>2152931</v>
          </cell>
          <cell r="AP46">
            <v>29334640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row>
        <row r="47">
          <cell r="A47" t="str">
            <v/>
          </cell>
          <cell r="D47">
            <v>0</v>
          </cell>
          <cell r="E47">
            <v>0</v>
          </cell>
          <cell r="F47">
            <v>0</v>
          </cell>
          <cell r="G47">
            <v>0</v>
          </cell>
          <cell r="H47">
            <v>2.7164814838123328E-4</v>
          </cell>
          <cell r="I47">
            <v>5.2413672918744754E-3</v>
          </cell>
          <cell r="J47">
            <v>8.6928668503142917E-3</v>
          </cell>
          <cell r="K47">
            <v>1.281025981123202E-4</v>
          </cell>
          <cell r="L47">
            <v>1.7163363640569514E-3</v>
          </cell>
          <cell r="M47">
            <v>9.3523998013132752E-3</v>
          </cell>
          <cell r="N47">
            <v>9.1723819899032444E-2</v>
          </cell>
          <cell r="O47">
            <v>0.18721675184003486</v>
          </cell>
          <cell r="P47">
            <v>5.0173919423385238E-4</v>
          </cell>
          <cell r="Q47">
            <v>0.38576015080045994</v>
          </cell>
          <cell r="R47">
            <v>5.4535471063915575E-3</v>
          </cell>
          <cell r="S47">
            <v>0</v>
          </cell>
          <cell r="T47">
            <v>0</v>
          </cell>
          <cell r="U47">
            <v>0</v>
          </cell>
          <cell r="V47">
            <v>5.2013601117261094E-4</v>
          </cell>
          <cell r="W47">
            <v>0</v>
          </cell>
          <cell r="X47">
            <v>0</v>
          </cell>
          <cell r="Y47">
            <v>0</v>
          </cell>
          <cell r="Z47">
            <v>0</v>
          </cell>
          <cell r="AA47">
            <v>0</v>
          </cell>
          <cell r="AB47">
            <v>0</v>
          </cell>
          <cell r="AC47">
            <v>0</v>
          </cell>
          <cell r="AD47">
            <v>0</v>
          </cell>
          <cell r="AE47">
            <v>0</v>
          </cell>
          <cell r="AF47">
            <v>3.4771467401257167E-2</v>
          </cell>
          <cell r="AG47">
            <v>0</v>
          </cell>
          <cell r="AH47">
            <v>0</v>
          </cell>
          <cell r="AI47">
            <v>4.782932540083313E-2</v>
          </cell>
          <cell r="AJ47">
            <v>8.6570229869983334E-2</v>
          </cell>
          <cell r="AK47">
            <v>6.9353429008330741E-4</v>
          </cell>
          <cell r="AL47">
            <v>1.7909294933567951E-2</v>
          </cell>
          <cell r="AM47">
            <v>5.2083581162757221E-2</v>
          </cell>
          <cell r="AN47">
            <v>5.0519518073526164E-2</v>
          </cell>
          <cell r="AO47">
            <v>8.9188289150291737E-4</v>
          </cell>
          <cell r="AP47">
            <v>1.215230007111103E-2</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row>
        <row r="48">
          <cell r="A48" t="str">
            <v/>
          </cell>
        </row>
        <row r="49">
          <cell r="A49" t="str">
            <v>EPIS.T</v>
          </cell>
          <cell r="B49" t="str">
            <v>Total Elec Plant In Service</v>
          </cell>
          <cell r="C49">
            <v>5051680542</v>
          </cell>
          <cell r="D49">
            <v>0</v>
          </cell>
          <cell r="E49">
            <v>365118611.05329591</v>
          </cell>
          <cell r="F49">
            <v>36376444.498803161</v>
          </cell>
          <cell r="G49">
            <v>69894327.905468881</v>
          </cell>
          <cell r="H49">
            <v>712182.87643389963</v>
          </cell>
          <cell r="I49">
            <v>13741349.081956793</v>
          </cell>
          <cell r="J49">
            <v>22790182.649157427</v>
          </cell>
          <cell r="K49">
            <v>335847.96121728612</v>
          </cell>
          <cell r="L49">
            <v>4499737.5316791432</v>
          </cell>
          <cell r="M49">
            <v>24519287.29037958</v>
          </cell>
          <cell r="N49">
            <v>240473326.55299917</v>
          </cell>
          <cell r="O49">
            <v>490828174.74215776</v>
          </cell>
          <cell r="P49">
            <v>1315415.0495721842</v>
          </cell>
          <cell r="Q49">
            <v>1011351542.2350147</v>
          </cell>
          <cell r="R49">
            <v>14297623.18698738</v>
          </cell>
          <cell r="S49">
            <v>0</v>
          </cell>
          <cell r="T49">
            <v>0</v>
          </cell>
          <cell r="U49">
            <v>0</v>
          </cell>
          <cell r="V49">
            <v>1363646.1826859119</v>
          </cell>
          <cell r="W49">
            <v>0</v>
          </cell>
          <cell r="X49">
            <v>0</v>
          </cell>
          <cell r="Y49">
            <v>0</v>
          </cell>
          <cell r="Z49">
            <v>0</v>
          </cell>
          <cell r="AA49">
            <v>0</v>
          </cell>
          <cell r="AB49">
            <v>0</v>
          </cell>
          <cell r="AC49">
            <v>1460474444.2131836</v>
          </cell>
          <cell r="AD49">
            <v>145505777.99521264</v>
          </cell>
          <cell r="AE49">
            <v>279577311.62187552</v>
          </cell>
          <cell r="AF49">
            <v>91160730.596629709</v>
          </cell>
          <cell r="AG49">
            <v>0</v>
          </cell>
          <cell r="AH49">
            <v>0</v>
          </cell>
          <cell r="AI49">
            <v>125394657.55552912</v>
          </cell>
          <cell r="AJ49">
            <v>226962104.06640843</v>
          </cell>
          <cell r="AK49">
            <v>1818246.318115507</v>
          </cell>
          <cell r="AL49">
            <v>46952991.421798475</v>
          </cell>
          <cell r="AM49">
            <v>136548085.70759785</v>
          </cell>
          <cell r="AN49">
            <v>132447564.66060948</v>
          </cell>
          <cell r="AO49">
            <v>2338258.9827975156</v>
          </cell>
          <cell r="AP49">
            <v>34683691.763724253</v>
          </cell>
          <cell r="AQ49">
            <v>0</v>
          </cell>
          <cell r="AR49">
            <v>0</v>
          </cell>
          <cell r="AS49">
            <v>25986855.673212785</v>
          </cell>
          <cell r="AT49">
            <v>23081673.590267211</v>
          </cell>
          <cell r="AU49">
            <v>13682120.525410384</v>
          </cell>
          <cell r="AV49">
            <v>7448328.5098183705</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row>
        <row r="50">
          <cell r="D50">
            <v>0</v>
          </cell>
          <cell r="E50">
            <v>7.2276662789278953E-2</v>
          </cell>
          <cell r="F50">
            <v>7.2008600299181711E-3</v>
          </cell>
          <cell r="G50">
            <v>1.3835856666779086E-2</v>
          </cell>
          <cell r="H50">
            <v>1.4097939695765894E-4</v>
          </cell>
          <cell r="I50">
            <v>2.7201540096825848E-3</v>
          </cell>
          <cell r="J50">
            <v>4.5114061468611031E-3</v>
          </cell>
          <cell r="K50">
            <v>6.6482422715574422E-5</v>
          </cell>
          <cell r="L50">
            <v>8.9074071376209034E-4</v>
          </cell>
          <cell r="M50">
            <v>4.8536892003610745E-3</v>
          </cell>
          <cell r="N50">
            <v>4.7602639270968999E-2</v>
          </cell>
          <cell r="O50">
            <v>9.7161364552128829E-2</v>
          </cell>
          <cell r="P50">
            <v>2.6039157437524762E-4</v>
          </cell>
          <cell r="Q50">
            <v>0.20020100911500091</v>
          </cell>
          <cell r="R50">
            <v>2.8302706531254328E-3</v>
          </cell>
          <cell r="S50">
            <v>0</v>
          </cell>
          <cell r="T50">
            <v>0</v>
          </cell>
          <cell r="U50">
            <v>0</v>
          </cell>
          <cell r="V50">
            <v>2.6993911656694616E-4</v>
          </cell>
          <cell r="W50">
            <v>0</v>
          </cell>
          <cell r="X50">
            <v>0</v>
          </cell>
          <cell r="Y50">
            <v>0</v>
          </cell>
          <cell r="Z50">
            <v>0</v>
          </cell>
          <cell r="AA50">
            <v>0</v>
          </cell>
          <cell r="AB50">
            <v>0</v>
          </cell>
          <cell r="AC50">
            <v>0.28910665115711581</v>
          </cell>
          <cell r="AD50">
            <v>2.8803440119672685E-2</v>
          </cell>
          <cell r="AE50">
            <v>5.5343426667116342E-2</v>
          </cell>
          <cell r="AF50">
            <v>1.8045624587444412E-2</v>
          </cell>
          <cell r="AG50">
            <v>0</v>
          </cell>
          <cell r="AH50">
            <v>0</v>
          </cell>
          <cell r="AI50">
            <v>2.4822364857197479E-2</v>
          </cell>
          <cell r="AJ50">
            <v>4.4928039724489853E-2</v>
          </cell>
          <cell r="AK50">
            <v>3.5992899847852396E-4</v>
          </cell>
          <cell r="AL50">
            <v>9.2945290248320836E-3</v>
          </cell>
          <cell r="AM50">
            <v>2.7030229756677644E-2</v>
          </cell>
          <cell r="AN50">
            <v>2.6218515513685363E-2</v>
          </cell>
          <cell r="AO50">
            <v>4.6286754741458382E-4</v>
          </cell>
          <cell r="AP50">
            <v>6.8657729789842782E-3</v>
          </cell>
          <cell r="AQ50">
            <v>0</v>
          </cell>
          <cell r="AR50">
            <v>0</v>
          </cell>
          <cell r="AS50">
            <v>5.1442001245241816E-3</v>
          </cell>
          <cell r="AT50">
            <v>4.5691079232672528E-3</v>
          </cell>
          <cell r="AU50">
            <v>2.7084294843382011E-3</v>
          </cell>
          <cell r="AV50">
            <v>1.4744258762786925E-3</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row>
        <row r="52">
          <cell r="A52" t="str">
            <v>GP.T</v>
          </cell>
          <cell r="B52" t="str">
            <v>Total General Plant</v>
          </cell>
          <cell r="C52">
            <v>228124597</v>
          </cell>
          <cell r="D52">
            <v>0</v>
          </cell>
          <cell r="E52">
            <v>12473829.62728172</v>
          </cell>
          <cell r="F52">
            <v>804955.83202498453</v>
          </cell>
          <cell r="G52">
            <v>1546656.020074334</v>
          </cell>
          <cell r="H52">
            <v>30275.404930507848</v>
          </cell>
          <cell r="I52">
            <v>584154.60623099783</v>
          </cell>
          <cell r="J52">
            <v>968827.01195851481</v>
          </cell>
          <cell r="K52">
            <v>14277.137737223531</v>
          </cell>
          <cell r="L52">
            <v>191287.07016200505</v>
          </cell>
          <cell r="M52">
            <v>1042332.4905546152</v>
          </cell>
          <cell r="N52">
            <v>10222693.604813198</v>
          </cell>
          <cell r="O52">
            <v>20865457.782457795</v>
          </cell>
          <cell r="P52">
            <v>55919.237312887293</v>
          </cell>
          <cell r="Q52">
            <v>42993279.509298265</v>
          </cell>
          <cell r="R52">
            <v>607802.21745479864</v>
          </cell>
          <cell r="S52">
            <v>0</v>
          </cell>
          <cell r="T52">
            <v>0</v>
          </cell>
          <cell r="U52">
            <v>0</v>
          </cell>
          <cell r="V52">
            <v>57969.577378050133</v>
          </cell>
          <cell r="W52">
            <v>0</v>
          </cell>
          <cell r="X52">
            <v>0</v>
          </cell>
          <cell r="Y52">
            <v>0</v>
          </cell>
          <cell r="Z52">
            <v>0</v>
          </cell>
          <cell r="AA52">
            <v>0</v>
          </cell>
          <cell r="AB52">
            <v>0</v>
          </cell>
          <cell r="AC52">
            <v>49895318.509126879</v>
          </cell>
          <cell r="AD52">
            <v>3219823.3280999381</v>
          </cell>
          <cell r="AE52">
            <v>6186624.080297336</v>
          </cell>
          <cell r="AF52">
            <v>3875308.0478340592</v>
          </cell>
          <cell r="AG52">
            <v>0</v>
          </cell>
          <cell r="AH52">
            <v>0</v>
          </cell>
          <cell r="AI52">
            <v>5330616.8390702168</v>
          </cell>
          <cell r="AJ52">
            <v>9648321.8452224806</v>
          </cell>
          <cell r="AK52">
            <v>77294.95522272808</v>
          </cell>
          <cell r="AL52">
            <v>1996005.3450197591</v>
          </cell>
          <cell r="AM52">
            <v>5804757.0702395476</v>
          </cell>
          <cell r="AN52">
            <v>5630440.9792022686</v>
          </cell>
          <cell r="AO52">
            <v>99401.066606749038</v>
          </cell>
          <cell r="AP52">
            <v>2999707.824896493</v>
          </cell>
          <cell r="AQ52">
            <v>0</v>
          </cell>
          <cell r="AR52">
            <v>0</v>
          </cell>
          <cell r="AS52">
            <v>15141176.77634568</v>
          </cell>
          <cell r="AT52">
            <v>13448479.666756785</v>
          </cell>
          <cell r="AU52">
            <v>7971853.4691386316</v>
          </cell>
          <cell r="AV52">
            <v>4339750.0672505433</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row>
        <row r="53">
          <cell r="A53" t="str">
            <v/>
          </cell>
          <cell r="D53">
            <v>0</v>
          </cell>
          <cell r="E53">
            <v>5.4679897702051478E-2</v>
          </cell>
          <cell r="F53">
            <v>3.5285797437484769E-3</v>
          </cell>
          <cell r="G53">
            <v>6.7798739829635028E-3</v>
          </cell>
          <cell r="H53">
            <v>1.3271433825484346E-4</v>
          </cell>
          <cell r="I53">
            <v>2.560682249582222E-3</v>
          </cell>
          <cell r="J53">
            <v>4.2469204316381319E-3</v>
          </cell>
          <cell r="K53">
            <v>6.2584823929457859E-5</v>
          </cell>
          <cell r="L53">
            <v>8.385201450328702E-4</v>
          </cell>
          <cell r="M53">
            <v>4.5691367974432639E-3</v>
          </cell>
          <cell r="N53">
            <v>4.4811886746316962E-2</v>
          </cell>
          <cell r="O53">
            <v>9.1465181996388562E-2</v>
          </cell>
          <cell r="P53">
            <v>2.4512585687060871E-4</v>
          </cell>
          <cell r="Q53">
            <v>0.18846402393556125</v>
          </cell>
          <cell r="R53">
            <v>2.6643431942360808E-3</v>
          </cell>
          <cell r="S53">
            <v>0</v>
          </cell>
          <cell r="T53">
            <v>0</v>
          </cell>
          <cell r="U53">
            <v>0</v>
          </cell>
          <cell r="V53">
            <v>2.5411366481471585E-4</v>
          </cell>
          <cell r="W53">
            <v>0</v>
          </cell>
          <cell r="X53">
            <v>0</v>
          </cell>
          <cell r="Y53">
            <v>0</v>
          </cell>
          <cell r="Z53">
            <v>0</v>
          </cell>
          <cell r="AA53">
            <v>0</v>
          </cell>
          <cell r="AB53">
            <v>0</v>
          </cell>
          <cell r="AC53">
            <v>0.21871959080820591</v>
          </cell>
          <cell r="AD53">
            <v>1.4114318974993907E-2</v>
          </cell>
          <cell r="AE53">
            <v>2.7119495931854011E-2</v>
          </cell>
          <cell r="AF53">
            <v>1.6987681726552527E-2</v>
          </cell>
          <cell r="AG53">
            <v>0</v>
          </cell>
          <cell r="AH53">
            <v>0</v>
          </cell>
          <cell r="AI53">
            <v>2.3367128793526006E-2</v>
          </cell>
          <cell r="AJ53">
            <v>4.2294088283792039E-2</v>
          </cell>
          <cell r="AK53">
            <v>3.3882779954117826E-4</v>
          </cell>
          <cell r="AL53">
            <v>8.7496279281964462E-3</v>
          </cell>
          <cell r="AM53">
            <v>2.5445555396376426E-2</v>
          </cell>
          <cell r="AN53">
            <v>2.4681428715914701E-2</v>
          </cell>
          <cell r="AO53">
            <v>4.3573147268617001E-4</v>
          </cell>
          <cell r="AP53">
            <v>1.3149427393384034E-2</v>
          </cell>
          <cell r="AQ53">
            <v>0</v>
          </cell>
          <cell r="AR53">
            <v>0</v>
          </cell>
          <cell r="AS53">
            <v>6.6372399011167038E-2</v>
          </cell>
          <cell r="AT53">
            <v>5.895234377885513E-2</v>
          </cell>
          <cell r="AU53">
            <v>3.4945172830874664E-2</v>
          </cell>
          <cell r="AV53">
            <v>1.9023595545247334E-2</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row>
        <row r="54">
          <cell r="A54" t="str">
            <v/>
          </cell>
        </row>
        <row r="55">
          <cell r="A55" t="str">
            <v>LINE.T</v>
          </cell>
          <cell r="B55" t="str">
            <v>Total Distribution OH &amp; UG Lines</v>
          </cell>
          <cell r="C55">
            <v>1391549878</v>
          </cell>
          <cell r="D55">
            <v>0</v>
          </cell>
          <cell r="E55">
            <v>0</v>
          </cell>
          <cell r="F55">
            <v>0</v>
          </cell>
          <cell r="G55">
            <v>0</v>
          </cell>
          <cell r="H55">
            <v>0</v>
          </cell>
          <cell r="I55">
            <v>0</v>
          </cell>
          <cell r="J55">
            <v>0</v>
          </cell>
          <cell r="K55">
            <v>0</v>
          </cell>
          <cell r="L55">
            <v>0</v>
          </cell>
          <cell r="M55">
            <v>0</v>
          </cell>
          <cell r="N55">
            <v>0</v>
          </cell>
          <cell r="O55">
            <v>450003391</v>
          </cell>
          <cell r="P55">
            <v>1206005</v>
          </cell>
          <cell r="Q55">
            <v>927232068</v>
          </cell>
          <cell r="R55">
            <v>13108414</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row>
        <row r="56">
          <cell r="A56" t="str">
            <v/>
          </cell>
          <cell r="D56">
            <v>0</v>
          </cell>
          <cell r="E56">
            <v>0</v>
          </cell>
          <cell r="F56">
            <v>0</v>
          </cell>
          <cell r="G56">
            <v>0</v>
          </cell>
          <cell r="H56">
            <v>0</v>
          </cell>
          <cell r="I56">
            <v>0</v>
          </cell>
          <cell r="J56">
            <v>0</v>
          </cell>
          <cell r="K56">
            <v>0</v>
          </cell>
          <cell r="L56">
            <v>0</v>
          </cell>
          <cell r="M56">
            <v>0</v>
          </cell>
          <cell r="N56">
            <v>0</v>
          </cell>
          <cell r="O56">
            <v>0.3233828683501922</v>
          </cell>
          <cell r="P56">
            <v>8.6666314953318547E-4</v>
          </cell>
          <cell r="Q56">
            <v>0.66633045833230276</v>
          </cell>
          <cell r="R56">
            <v>9.4200101679718599E-3</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row>
        <row r="57">
          <cell r="A57" t="str">
            <v/>
          </cell>
        </row>
        <row r="58">
          <cell r="A58" t="str">
            <v>POWER.T</v>
          </cell>
          <cell r="B58" t="str">
            <v>Sales of Electricity - Non Firm</v>
          </cell>
          <cell r="C58">
            <v>968420020.98000026</v>
          </cell>
          <cell r="D58">
            <v>0</v>
          </cell>
          <cell r="E58">
            <v>190797182.13400003</v>
          </cell>
          <cell r="F58">
            <v>278602.99666853523</v>
          </cell>
          <cell r="G58">
            <v>535312.60333146469</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2342772.31</v>
          </cell>
          <cell r="Z58">
            <v>31669</v>
          </cell>
          <cell r="AA58">
            <v>82108</v>
          </cell>
          <cell r="AB58">
            <v>0</v>
          </cell>
          <cell r="AC58">
            <v>763188728.53600013</v>
          </cell>
          <cell r="AD58">
            <v>1114411.9866741409</v>
          </cell>
          <cell r="AE58">
            <v>2141250.4133258588</v>
          </cell>
          <cell r="AF58">
            <v>0</v>
          </cell>
          <cell r="AG58">
            <v>7939405</v>
          </cell>
          <cell r="AH58">
            <v>-31422</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row>
        <row r="59">
          <cell r="D59">
            <v>0</v>
          </cell>
          <cell r="E59">
            <v>0.19701903926038344</v>
          </cell>
          <cell r="F59">
            <v>2.8768818346671597E-4</v>
          </cell>
          <cell r="G59">
            <v>5.527690379529234E-4</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2.4191696363621367E-3</v>
          </cell>
          <cell r="Z59">
            <v>3.2701719619501782E-5</v>
          </cell>
          <cell r="AA59">
            <v>8.4785525103983457E-5</v>
          </cell>
          <cell r="AB59">
            <v>0</v>
          </cell>
          <cell r="AC59">
            <v>0.78807615704153378</v>
          </cell>
          <cell r="AD59">
            <v>1.1507527338668639E-3</v>
          </cell>
          <cell r="AE59">
            <v>2.2110761518116936E-3</v>
          </cell>
          <cell r="AF59">
            <v>0</v>
          </cell>
          <cell r="AG59">
            <v>8.1983073748988135E-3</v>
          </cell>
          <cell r="AH59">
            <v>-3.2446664999967948E-5</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row>
        <row r="61">
          <cell r="A61" t="str">
            <v>PP.T</v>
          </cell>
          <cell r="B61" t="str">
            <v>Total Production Plant</v>
          </cell>
          <cell r="C61">
            <v>1718411998</v>
          </cell>
          <cell r="D61">
            <v>0</v>
          </cell>
          <cell r="E61">
            <v>343682399.60000002</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1374729598.4000001</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row>
        <row r="62">
          <cell r="D62">
            <v>0</v>
          </cell>
          <cell r="E62">
            <v>0.2</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0.8</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row>
        <row r="64">
          <cell r="A64" t="str">
            <v>PTDGP.T</v>
          </cell>
          <cell r="B64" t="str">
            <v>Total Prod, Trans, Dist &amp; Gen Plant</v>
          </cell>
          <cell r="C64">
            <v>4870994604</v>
          </cell>
          <cell r="D64">
            <v>0</v>
          </cell>
          <cell r="E64">
            <v>356156229.22728175</v>
          </cell>
          <cell r="F64">
            <v>35756575.032024987</v>
          </cell>
          <cell r="G64">
            <v>68703300.020074338</v>
          </cell>
          <cell r="H64">
            <v>686011.40493050788</v>
          </cell>
          <cell r="I64">
            <v>13236378.606230998</v>
          </cell>
          <cell r="J64">
            <v>21952683.411958516</v>
          </cell>
          <cell r="K64">
            <v>323506.13773722353</v>
          </cell>
          <cell r="L64">
            <v>4334380.0701620048</v>
          </cell>
          <cell r="M64">
            <v>23618246.490554616</v>
          </cell>
          <cell r="N64">
            <v>231636353.60481319</v>
          </cell>
          <cell r="O64">
            <v>472791100.25835639</v>
          </cell>
          <cell r="P64">
            <v>1267075.8538063529</v>
          </cell>
          <cell r="Q64">
            <v>974186147.02072573</v>
          </cell>
          <cell r="R64">
            <v>13772210.613635227</v>
          </cell>
          <cell r="S64">
            <v>0</v>
          </cell>
          <cell r="T64">
            <v>0</v>
          </cell>
          <cell r="U64">
            <v>0</v>
          </cell>
          <cell r="V64">
            <v>1313534.5773780502</v>
          </cell>
          <cell r="W64">
            <v>0</v>
          </cell>
          <cell r="X64">
            <v>0</v>
          </cell>
          <cell r="Y64">
            <v>0</v>
          </cell>
          <cell r="Z64">
            <v>0</v>
          </cell>
          <cell r="AA64">
            <v>0</v>
          </cell>
          <cell r="AB64">
            <v>0</v>
          </cell>
          <cell r="AC64">
            <v>1424624916.909127</v>
          </cell>
          <cell r="AD64">
            <v>143026300.12809995</v>
          </cell>
          <cell r="AE64">
            <v>274813200.08029735</v>
          </cell>
          <cell r="AF64">
            <v>87810733.647834063</v>
          </cell>
          <cell r="AG64">
            <v>0</v>
          </cell>
          <cell r="AH64">
            <v>0</v>
          </cell>
          <cell r="AI64">
            <v>120786623.83907022</v>
          </cell>
          <cell r="AJ64">
            <v>218621644.84522247</v>
          </cell>
          <cell r="AK64">
            <v>1751428.9552227282</v>
          </cell>
          <cell r="AL64">
            <v>45227551.345019758</v>
          </cell>
          <cell r="AM64">
            <v>131530183.07023954</v>
          </cell>
          <cell r="AN64">
            <v>127580348.97920227</v>
          </cell>
          <cell r="AO64">
            <v>2252332.0666067488</v>
          </cell>
          <cell r="AP64">
            <v>32334347.824896492</v>
          </cell>
          <cell r="AQ64">
            <v>0</v>
          </cell>
          <cell r="AR64">
            <v>0</v>
          </cell>
          <cell r="AS64">
            <v>15141176.77634568</v>
          </cell>
          <cell r="AT64">
            <v>13448479.666756785</v>
          </cell>
          <cell r="AU64">
            <v>7971853.4691386316</v>
          </cell>
          <cell r="AV64">
            <v>4339750.0672505433</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row>
        <row r="65">
          <cell r="D65">
            <v>0</v>
          </cell>
          <cell r="E65">
            <v>7.3117763040593531E-2</v>
          </cell>
          <cell r="F65">
            <v>7.3407133324808315E-3</v>
          </cell>
          <cell r="G65">
            <v>1.4104573214607145E-2</v>
          </cell>
          <cell r="H65">
            <v>1.4083600182335736E-4</v>
          </cell>
          <cell r="I65">
            <v>2.717387244765463E-3</v>
          </cell>
          <cell r="J65">
            <v>4.5068174359978235E-3</v>
          </cell>
          <cell r="K65">
            <v>6.6414801090431164E-5</v>
          </cell>
          <cell r="L65">
            <v>8.8983470985631267E-4</v>
          </cell>
          <cell r="M65">
            <v>4.8487523412897252E-3</v>
          </cell>
          <cell r="N65">
            <v>4.7554220941775693E-2</v>
          </cell>
          <cell r="O65">
            <v>9.7062538289429887E-2</v>
          </cell>
          <cell r="P65">
            <v>2.6012672088896301E-4</v>
          </cell>
          <cell r="Q65">
            <v>0.19999737758295527</v>
          </cell>
          <cell r="R65">
            <v>2.8273918846729289E-3</v>
          </cell>
          <cell r="S65">
            <v>0</v>
          </cell>
          <cell r="T65">
            <v>0</v>
          </cell>
          <cell r="U65">
            <v>0</v>
          </cell>
          <cell r="V65">
            <v>2.6966455193758415E-4</v>
          </cell>
          <cell r="W65">
            <v>0</v>
          </cell>
          <cell r="X65">
            <v>0</v>
          </cell>
          <cell r="Y65">
            <v>0</v>
          </cell>
          <cell r="Z65">
            <v>0</v>
          </cell>
          <cell r="AA65">
            <v>0</v>
          </cell>
          <cell r="AB65">
            <v>0</v>
          </cell>
          <cell r="AC65">
            <v>0.29247105216237412</v>
          </cell>
          <cell r="AD65">
            <v>2.9362853329923326E-2</v>
          </cell>
          <cell r="AE65">
            <v>5.641829285842858E-2</v>
          </cell>
          <cell r="AF65">
            <v>1.8027269743991294E-2</v>
          </cell>
          <cell r="AG65">
            <v>0</v>
          </cell>
          <cell r="AH65">
            <v>0</v>
          </cell>
          <cell r="AI65">
            <v>2.4797117151368172E-2</v>
          </cell>
          <cell r="AJ65">
            <v>4.4882341825156838E-2</v>
          </cell>
          <cell r="AK65">
            <v>3.5956290195527556E-4</v>
          </cell>
          <cell r="AL65">
            <v>9.2850752304014985E-3</v>
          </cell>
          <cell r="AM65">
            <v>2.7002736353316549E-2</v>
          </cell>
          <cell r="AN65">
            <v>2.6191847733609656E-2</v>
          </cell>
          <cell r="AO65">
            <v>4.6239674844992889E-4</v>
          </cell>
          <cell r="AP65">
            <v>6.638140760481223E-3</v>
          </cell>
          <cell r="AQ65">
            <v>0</v>
          </cell>
          <cell r="AR65">
            <v>0</v>
          </cell>
          <cell r="AS65">
            <v>3.1084363681930451E-3</v>
          </cell>
          <cell r="AT65">
            <v>2.7609309309669654E-3</v>
          </cell>
          <cell r="AU65">
            <v>1.6365966537085148E-3</v>
          </cell>
          <cell r="AV65">
            <v>8.9093715351004383E-4</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row>
        <row r="67">
          <cell r="A67" t="str">
            <v>PTDP.T</v>
          </cell>
          <cell r="B67" t="str">
            <v>Prod Trans Dist Allocation Factor</v>
          </cell>
          <cell r="C67">
            <v>4642870007</v>
          </cell>
          <cell r="D67">
            <v>0</v>
          </cell>
          <cell r="E67">
            <v>343682399.60000002</v>
          </cell>
          <cell r="F67">
            <v>34951619.200000003</v>
          </cell>
          <cell r="G67">
            <v>67156644</v>
          </cell>
          <cell r="H67">
            <v>655736</v>
          </cell>
          <cell r="I67">
            <v>12652224</v>
          </cell>
          <cell r="J67">
            <v>20983856.400000002</v>
          </cell>
          <cell r="K67">
            <v>309229</v>
          </cell>
          <cell r="L67">
            <v>4143093</v>
          </cell>
          <cell r="M67">
            <v>22575914</v>
          </cell>
          <cell r="N67">
            <v>221413660</v>
          </cell>
          <cell r="O67">
            <v>451925642.47589862</v>
          </cell>
          <cell r="P67">
            <v>1211156.6164934656</v>
          </cell>
          <cell r="Q67">
            <v>931192867.51142752</v>
          </cell>
          <cell r="R67">
            <v>13164408.396180429</v>
          </cell>
          <cell r="S67">
            <v>0</v>
          </cell>
          <cell r="T67">
            <v>0</v>
          </cell>
          <cell r="U67">
            <v>0</v>
          </cell>
          <cell r="V67">
            <v>1255565</v>
          </cell>
          <cell r="W67">
            <v>0</v>
          </cell>
          <cell r="X67">
            <v>0</v>
          </cell>
          <cell r="Y67">
            <v>0</v>
          </cell>
          <cell r="Z67">
            <v>0</v>
          </cell>
          <cell r="AA67">
            <v>0</v>
          </cell>
          <cell r="AB67">
            <v>0</v>
          </cell>
          <cell r="AC67">
            <v>1374729598.4000001</v>
          </cell>
          <cell r="AD67">
            <v>139806476.80000001</v>
          </cell>
          <cell r="AE67">
            <v>268626576</v>
          </cell>
          <cell r="AF67">
            <v>83935425.600000009</v>
          </cell>
          <cell r="AG67">
            <v>0</v>
          </cell>
          <cell r="AH67">
            <v>0</v>
          </cell>
          <cell r="AI67">
            <v>115456007</v>
          </cell>
          <cell r="AJ67">
            <v>208973323</v>
          </cell>
          <cell r="AK67">
            <v>1674134</v>
          </cell>
          <cell r="AL67">
            <v>43231546</v>
          </cell>
          <cell r="AM67">
            <v>125725426</v>
          </cell>
          <cell r="AN67">
            <v>121949908</v>
          </cell>
          <cell r="AO67">
            <v>2152931</v>
          </cell>
          <cell r="AP67">
            <v>29334640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row>
        <row r="68">
          <cell r="D68">
            <v>0</v>
          </cell>
          <cell r="E68">
            <v>7.4023696352005147E-2</v>
          </cell>
          <cell r="F68">
            <v>7.5280202002864305E-3</v>
          </cell>
          <cell r="G68">
            <v>1.446446786120411E-2</v>
          </cell>
          <cell r="H68">
            <v>1.4123505482844763E-4</v>
          </cell>
          <cell r="I68">
            <v>2.725086849497055E-3</v>
          </cell>
          <cell r="J68">
            <v>4.5195873174055899E-3</v>
          </cell>
          <cell r="K68">
            <v>6.6602984691317889E-5</v>
          </cell>
          <cell r="L68">
            <v>8.9235601982254678E-4</v>
          </cell>
          <cell r="M68">
            <v>4.8624910811550966E-3</v>
          </cell>
          <cell r="N68">
            <v>4.7688963866353622E-2</v>
          </cell>
          <cell r="O68">
            <v>9.733756099019264E-2</v>
          </cell>
          <cell r="P68">
            <v>2.6086377922867086E-4</v>
          </cell>
          <cell r="Q68">
            <v>0.2005640619072856</v>
          </cell>
          <cell r="R68">
            <v>2.8354031830166698E-3</v>
          </cell>
          <cell r="S68">
            <v>0</v>
          </cell>
          <cell r="T68">
            <v>0</v>
          </cell>
          <cell r="U68">
            <v>0</v>
          </cell>
          <cell r="V68">
            <v>2.7042863532836362E-4</v>
          </cell>
          <cell r="W68">
            <v>0</v>
          </cell>
          <cell r="X68">
            <v>0</v>
          </cell>
          <cell r="Y68">
            <v>0</v>
          </cell>
          <cell r="Z68">
            <v>0</v>
          </cell>
          <cell r="AA68">
            <v>0</v>
          </cell>
          <cell r="AB68">
            <v>0</v>
          </cell>
          <cell r="AC68">
            <v>0.29609478540802059</v>
          </cell>
          <cell r="AD68">
            <v>3.0112080801145722E-2</v>
          </cell>
          <cell r="AE68">
            <v>5.7857871444816439E-2</v>
          </cell>
          <cell r="AF68">
            <v>1.807834926962236E-2</v>
          </cell>
          <cell r="AG68">
            <v>0</v>
          </cell>
          <cell r="AH68">
            <v>0</v>
          </cell>
          <cell r="AI68">
            <v>2.4867378760535692E-2</v>
          </cell>
          <cell r="AJ68">
            <v>4.5009514090408174E-2</v>
          </cell>
          <cell r="AK68">
            <v>3.605817086146991E-4</v>
          </cell>
          <cell r="AL68">
            <v>9.3113841082822293E-3</v>
          </cell>
          <cell r="AM68">
            <v>2.7079247493564385E-2</v>
          </cell>
          <cell r="AN68">
            <v>2.6266061254383081E-2</v>
          </cell>
          <cell r="AO68">
            <v>4.6370693057398797E-4</v>
          </cell>
          <cell r="AP68">
            <v>6.3182126477313626E-3</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row>
        <row r="70">
          <cell r="A70" t="str">
            <v>RB.T</v>
          </cell>
          <cell r="B70" t="str">
            <v>Total Ratebase</v>
          </cell>
          <cell r="C70">
            <v>2973018832</v>
          </cell>
          <cell r="D70">
            <v>0</v>
          </cell>
          <cell r="E70">
            <v>251959233.5977357</v>
          </cell>
          <cell r="F70">
            <v>20196163.925389327</v>
          </cell>
          <cell r="G70">
            <v>36970828.203112632</v>
          </cell>
          <cell r="H70">
            <v>644804.85132929159</v>
          </cell>
          <cell r="I70">
            <v>7705208.9858028647</v>
          </cell>
          <cell r="J70">
            <v>12779176.126669664</v>
          </cell>
          <cell r="K70">
            <v>304074.13863461127</v>
          </cell>
          <cell r="L70">
            <v>2523145.1334261033</v>
          </cell>
          <cell r="M70">
            <v>22199572.496237621</v>
          </cell>
          <cell r="N70">
            <v>134840998.9114562</v>
          </cell>
          <cell r="O70">
            <v>275198976.94900107</v>
          </cell>
          <cell r="P70">
            <v>1188974.1199953721</v>
          </cell>
          <cell r="Q70">
            <v>567047541.44376349</v>
          </cell>
          <cell r="R70">
            <v>12923300.483982256</v>
          </cell>
          <cell r="S70">
            <v>0</v>
          </cell>
          <cell r="T70">
            <v>0</v>
          </cell>
          <cell r="U70">
            <v>0</v>
          </cell>
          <cell r="V70">
            <v>749027.01174798422</v>
          </cell>
          <cell r="W70">
            <v>-15399122</v>
          </cell>
          <cell r="X70">
            <v>0</v>
          </cell>
          <cell r="Y70">
            <v>0</v>
          </cell>
          <cell r="Z70">
            <v>0</v>
          </cell>
          <cell r="AA70">
            <v>0</v>
          </cell>
          <cell r="AB70">
            <v>0</v>
          </cell>
          <cell r="AC70">
            <v>1007836934.3909428</v>
          </cell>
          <cell r="AD70">
            <v>80784655.701557308</v>
          </cell>
          <cell r="AE70">
            <v>147883312.81245053</v>
          </cell>
          <cell r="AF70">
            <v>51116704.506678656</v>
          </cell>
          <cell r="AG70">
            <v>0</v>
          </cell>
          <cell r="AH70">
            <v>0</v>
          </cell>
          <cell r="AI70">
            <v>68877093.508949637</v>
          </cell>
          <cell r="AJ70">
            <v>124666316.48838276</v>
          </cell>
          <cell r="AK70">
            <v>998730.91977372731</v>
          </cell>
          <cell r="AL70">
            <v>25790457.454313807</v>
          </cell>
          <cell r="AM70">
            <v>75003476.632051945</v>
          </cell>
          <cell r="AN70">
            <v>72751132.097646549</v>
          </cell>
          <cell r="AO70">
            <v>1284364.7867132318</v>
          </cell>
          <cell r="AP70">
            <v>18970403.101879254</v>
          </cell>
          <cell r="AQ70">
            <v>-10291319</v>
          </cell>
          <cell r="AR70">
            <v>-41895870</v>
          </cell>
          <cell r="AS70">
            <v>7790270.2810167633</v>
          </cell>
          <cell r="AT70">
            <v>1929844.1233757623</v>
          </cell>
          <cell r="AU70">
            <v>4101589.5978621263</v>
          </cell>
          <cell r="AV70">
            <v>3734434.9708235646</v>
          </cell>
          <cell r="AW70">
            <v>-145604.75270267981</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row>
        <row r="71">
          <cell r="D71">
            <v>0</v>
          </cell>
          <cell r="E71">
            <v>8.4748616754720812E-2</v>
          </cell>
          <cell r="F71">
            <v>6.7931503520961643E-3</v>
          </cell>
          <cell r="G71">
            <v>1.243545039310825E-2</v>
          </cell>
          <cell r="H71">
            <v>2.1688555901124934E-4</v>
          </cell>
          <cell r="I71">
            <v>2.5917121354456542E-3</v>
          </cell>
          <cell r="J71">
            <v>4.2983838477985339E-3</v>
          </cell>
          <cell r="K71">
            <v>1.0227790532697549E-4</v>
          </cell>
          <cell r="L71">
            <v>8.4868118098288027E-4</v>
          </cell>
          <cell r="M71">
            <v>7.4670137495575816E-3</v>
          </cell>
          <cell r="N71">
            <v>4.5354909111270707E-2</v>
          </cell>
          <cell r="O71">
            <v>9.2565500758658187E-2</v>
          </cell>
          <cell r="P71">
            <v>3.9992148963130823E-4</v>
          </cell>
          <cell r="Q71">
            <v>0.19073123094289349</v>
          </cell>
          <cell r="R71">
            <v>4.3468612929331947E-3</v>
          </cell>
          <cell r="S71">
            <v>0</v>
          </cell>
          <cell r="T71">
            <v>0</v>
          </cell>
          <cell r="U71">
            <v>0</v>
          </cell>
          <cell r="V71">
            <v>2.5194156312965602E-4</v>
          </cell>
          <cell r="W71">
            <v>-5.1796247754141373E-3</v>
          </cell>
          <cell r="X71">
            <v>0</v>
          </cell>
          <cell r="Y71">
            <v>0</v>
          </cell>
          <cell r="Z71">
            <v>0</v>
          </cell>
          <cell r="AA71">
            <v>0</v>
          </cell>
          <cell r="AB71">
            <v>0</v>
          </cell>
          <cell r="AC71">
            <v>0.33899446701888325</v>
          </cell>
          <cell r="AD71">
            <v>2.7172601408384657E-2</v>
          </cell>
          <cell r="AE71">
            <v>4.9741801572432999E-2</v>
          </cell>
          <cell r="AF71">
            <v>1.7193535391194135E-2</v>
          </cell>
          <cell r="AG71">
            <v>0</v>
          </cell>
          <cell r="AH71">
            <v>0</v>
          </cell>
          <cell r="AI71">
            <v>2.316739227064191E-2</v>
          </cell>
          <cell r="AJ71">
            <v>4.1932568723258852E-2</v>
          </cell>
          <cell r="AK71">
            <v>3.3593158207540316E-4</v>
          </cell>
          <cell r="AL71">
            <v>8.6748382407534665E-3</v>
          </cell>
          <cell r="AM71">
            <v>2.5228052989356896E-2</v>
          </cell>
          <cell r="AN71">
            <v>2.4470457877559301E-2</v>
          </cell>
          <cell r="AO71">
            <v>4.3200694623559376E-4</v>
          </cell>
          <cell r="AP71">
            <v>6.3808553439661676E-3</v>
          </cell>
          <cell r="AQ71">
            <v>-3.4615720859988148E-3</v>
          </cell>
          <cell r="AR71">
            <v>-1.4092029807902676E-2</v>
          </cell>
          <cell r="AS71">
            <v>2.6203232206827689E-3</v>
          </cell>
          <cell r="AT71">
            <v>6.4911937408668326E-4</v>
          </cell>
          <cell r="AU71">
            <v>1.3796043111852466E-3</v>
          </cell>
          <cell r="AV71">
            <v>1.2561087506840134E-3</v>
          </cell>
          <cell r="AW71">
            <v>-4.8975388630393916E-5</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row>
        <row r="73">
          <cell r="A73" t="str">
            <v>REVFAC1.T</v>
          </cell>
          <cell r="B73" t="str">
            <v>REVFAC1 = (OME.T+DAE.T+RRB.T)</v>
          </cell>
          <cell r="C73">
            <v>1592039735.6632004</v>
          </cell>
          <cell r="D73">
            <v>0</v>
          </cell>
          <cell r="E73">
            <v>234242090.75526002</v>
          </cell>
          <cell r="F73">
            <v>2821553.4865771062</v>
          </cell>
          <cell r="G73">
            <v>5260567.1551483767</v>
          </cell>
          <cell r="H73">
            <v>84552.045161032322</v>
          </cell>
          <cell r="I73">
            <v>1216217.5559488628</v>
          </cell>
          <cell r="J73">
            <v>2351056.5207784288</v>
          </cell>
          <cell r="K73">
            <v>39925.279570566876</v>
          </cell>
          <cell r="L73">
            <v>398967.07619737729</v>
          </cell>
          <cell r="M73">
            <v>3306287.892228052</v>
          </cell>
          <cell r="N73">
            <v>25160691.552714482</v>
          </cell>
          <cell r="O73">
            <v>77523739.233483508</v>
          </cell>
          <cell r="P73">
            <v>247338.48219280259</v>
          </cell>
          <cell r="Q73">
            <v>105739816.2267805</v>
          </cell>
          <cell r="R73">
            <v>1925017.2540084319</v>
          </cell>
          <cell r="S73">
            <v>0</v>
          </cell>
          <cell r="T73">
            <v>0</v>
          </cell>
          <cell r="U73">
            <v>0</v>
          </cell>
          <cell r="V73">
            <v>119324.75617583763</v>
          </cell>
          <cell r="W73">
            <v>-1349956.6272855455</v>
          </cell>
          <cell r="X73">
            <v>5160</v>
          </cell>
          <cell r="Y73">
            <v>2343138.3835877138</v>
          </cell>
          <cell r="Z73">
            <v>38291.600816686652</v>
          </cell>
          <cell r="AA73">
            <v>99278.371904907239</v>
          </cell>
          <cell r="AB73">
            <v>6900232.348460651</v>
          </cell>
          <cell r="AC73">
            <v>936968363.02104008</v>
          </cell>
          <cell r="AD73">
            <v>11286213.946308425</v>
          </cell>
          <cell r="AE73">
            <v>21042268.620593507</v>
          </cell>
          <cell r="AF73">
            <v>9404226.0831137151</v>
          </cell>
          <cell r="AG73">
            <v>9620328.2434559371</v>
          </cell>
          <cell r="AH73">
            <v>-31426.909894241126</v>
          </cell>
          <cell r="AI73">
            <v>11135243.304518219</v>
          </cell>
          <cell r="AJ73">
            <v>20154592.699179981</v>
          </cell>
          <cell r="AK73">
            <v>161463.13993317215</v>
          </cell>
          <cell r="AL73">
            <v>4108583.5345478002</v>
          </cell>
          <cell r="AM73">
            <v>11951216.103431126</v>
          </cell>
          <cell r="AN73">
            <v>18445204.862559341</v>
          </cell>
          <cell r="AO73">
            <v>242402.05148214812</v>
          </cell>
          <cell r="AP73">
            <v>6928934.9687620653</v>
          </cell>
          <cell r="AQ73">
            <v>-902183.53277282009</v>
          </cell>
          <cell r="AR73">
            <v>-3672781.3028816623</v>
          </cell>
          <cell r="AS73">
            <v>22469506.787084579</v>
          </cell>
          <cell r="AT73">
            <v>19520140.492228191</v>
          </cell>
          <cell r="AU73">
            <v>11830230.785647405</v>
          </cell>
          <cell r="AV73">
            <v>6141029.6575404666</v>
          </cell>
          <cell r="AW73">
            <v>442372.757612827</v>
          </cell>
          <cell r="AX73">
            <v>230164</v>
          </cell>
          <cell r="AY73">
            <v>6090353</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row>
        <row r="74">
          <cell r="D74">
            <v>0</v>
          </cell>
          <cell r="E74">
            <v>0.14713331929349185</v>
          </cell>
          <cell r="F74">
            <v>1.7722883564848485E-3</v>
          </cell>
          <cell r="G74">
            <v>3.3042938799244027E-3</v>
          </cell>
          <cell r="H74">
            <v>5.3109255546194166E-5</v>
          </cell>
          <cell r="I74">
            <v>7.6393668367970714E-4</v>
          </cell>
          <cell r="J74">
            <v>1.4767574377149842E-3</v>
          </cell>
          <cell r="K74">
            <v>2.5078067259379736E-5</v>
          </cell>
          <cell r="L74">
            <v>2.5060120502028708E-4</v>
          </cell>
          <cell r="M74">
            <v>2.0767621675289046E-3</v>
          </cell>
          <cell r="N74">
            <v>1.5804060030092919E-2</v>
          </cell>
          <cell r="O74">
            <v>4.8694600704290353E-2</v>
          </cell>
          <cell r="P74">
            <v>1.5535949050277199E-4</v>
          </cell>
          <cell r="Q74">
            <v>6.6417824793005037E-2</v>
          </cell>
          <cell r="R74">
            <v>1.2091515122934556E-3</v>
          </cell>
          <cell r="S74">
            <v>0</v>
          </cell>
          <cell r="T74">
            <v>0</v>
          </cell>
          <cell r="U74">
            <v>0</v>
          </cell>
          <cell r="V74">
            <v>7.4950865548673119E-5</v>
          </cell>
          <cell r="W74">
            <v>-8.479415413103306E-4</v>
          </cell>
          <cell r="X74">
            <v>3.2411251330046009E-6</v>
          </cell>
          <cell r="Y74">
            <v>1.471783857587968E-3</v>
          </cell>
          <cell r="Z74">
            <v>2.4051912749988879E-5</v>
          </cell>
          <cell r="AA74">
            <v>6.2359229911777662E-5</v>
          </cell>
          <cell r="AB74">
            <v>4.3342086217378253E-3</v>
          </cell>
          <cell r="AC74">
            <v>0.58853327717396742</v>
          </cell>
          <cell r="AD74">
            <v>7.0891534259393939E-3</v>
          </cell>
          <cell r="AE74">
            <v>1.3217175519697611E-2</v>
          </cell>
          <cell r="AF74">
            <v>5.907029750859937E-3</v>
          </cell>
          <cell r="AG74">
            <v>6.0427689258951631E-3</v>
          </cell>
          <cell r="AH74">
            <v>-1.9740028587382923E-5</v>
          </cell>
          <cell r="AI74">
            <v>6.9943249876734895E-3</v>
          </cell>
          <cell r="AJ74">
            <v>1.2659604058678929E-2</v>
          </cell>
          <cell r="AK74">
            <v>1.0141903893241145E-4</v>
          </cell>
          <cell r="AL74">
            <v>2.5807041385410372E-3</v>
          </cell>
          <cell r="AM74">
            <v>7.5068579230232434E-3</v>
          </cell>
          <cell r="AN74">
            <v>1.1585894779740263E-2</v>
          </cell>
          <cell r="AO74">
            <v>1.5225879483540027E-4</v>
          </cell>
          <cell r="AP74">
            <v>4.3522374558544923E-3</v>
          </cell>
          <cell r="AQ74">
            <v>-5.666840547776874E-4</v>
          </cell>
          <cell r="AR74">
            <v>-2.3069658505424687E-3</v>
          </cell>
          <cell r="AS74">
            <v>1.4113659529813428E-2</v>
          </cell>
          <cell r="AT74">
            <v>1.2261088749833641E-2</v>
          </cell>
          <cell r="AU74">
            <v>7.4308640171718158E-3</v>
          </cell>
          <cell r="AV74">
            <v>3.8573344119343109E-3</v>
          </cell>
          <cell r="AW74">
            <v>2.7786539977819495E-4</v>
          </cell>
          <cell r="AX74">
            <v>1.4457176843272692E-4</v>
          </cell>
          <cell r="AY74">
            <v>3.8255031351104593E-3</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row>
        <row r="76">
          <cell r="A76" t="str">
            <v>SW.T</v>
          </cell>
          <cell r="B76" t="str">
            <v>Salary &amp; Wages - Total</v>
          </cell>
          <cell r="C76">
            <v>57795545</v>
          </cell>
          <cell r="D76">
            <v>0</v>
          </cell>
          <cell r="E76">
            <v>3102669.6763198031</v>
          </cell>
          <cell r="F76">
            <v>207396.12854266498</v>
          </cell>
          <cell r="G76">
            <v>398494.49869029212</v>
          </cell>
          <cell r="H76">
            <v>7430.296585170363</v>
          </cell>
          <cell r="I76">
            <v>143365.28234230011</v>
          </cell>
          <cell r="J76">
            <v>237772.93995239743</v>
          </cell>
          <cell r="K76">
            <v>3503.945463930067</v>
          </cell>
          <cell r="L76">
            <v>46946.346959665534</v>
          </cell>
          <cell r="M76">
            <v>255812.91358305753</v>
          </cell>
          <cell r="N76">
            <v>2508889.4948699959</v>
          </cell>
          <cell r="O76">
            <v>5120874.1902832724</v>
          </cell>
          <cell r="P76">
            <v>13723.89631137819</v>
          </cell>
          <cell r="Q76">
            <v>10551562.189059559</v>
          </cell>
          <cell r="R76">
            <v>149168.96243599177</v>
          </cell>
          <cell r="S76">
            <v>0</v>
          </cell>
          <cell r="T76">
            <v>0</v>
          </cell>
          <cell r="U76">
            <v>0</v>
          </cell>
          <cell r="V76">
            <v>14227.097996692919</v>
          </cell>
          <cell r="W76">
            <v>0</v>
          </cell>
          <cell r="X76">
            <v>0</v>
          </cell>
          <cell r="Y76">
            <v>0</v>
          </cell>
          <cell r="Z76">
            <v>0</v>
          </cell>
          <cell r="AA76">
            <v>0</v>
          </cell>
          <cell r="AB76">
            <v>0</v>
          </cell>
          <cell r="AC76">
            <v>12410678.705279212</v>
          </cell>
          <cell r="AD76">
            <v>829584.51417065994</v>
          </cell>
          <cell r="AE76">
            <v>1593977.9947611685</v>
          </cell>
          <cell r="AF76">
            <v>951091.75980958971</v>
          </cell>
          <cell r="AG76">
            <v>0</v>
          </cell>
          <cell r="AH76">
            <v>0</v>
          </cell>
          <cell r="AI76">
            <v>1308258.7726608049</v>
          </cell>
          <cell r="AJ76">
            <v>2367925.1532302685</v>
          </cell>
          <cell r="AK76">
            <v>18970.000340560229</v>
          </cell>
          <cell r="AL76">
            <v>489866.66679187282</v>
          </cell>
          <cell r="AM76">
            <v>1424623.9393244984</v>
          </cell>
          <cell r="AN76">
            <v>1381842.6698766577</v>
          </cell>
          <cell r="AO76">
            <v>24395.360110482598</v>
          </cell>
          <cell r="AP76">
            <v>792587.60424805409</v>
          </cell>
          <cell r="AQ76">
            <v>0</v>
          </cell>
          <cell r="AR76">
            <v>0</v>
          </cell>
          <cell r="AS76">
            <v>4234921.0966917733</v>
          </cell>
          <cell r="AT76">
            <v>3761481.098890142</v>
          </cell>
          <cell r="AU76">
            <v>2229692.6411249982</v>
          </cell>
          <cell r="AV76">
            <v>1213809.1632930867</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row>
        <row r="77">
          <cell r="A77" t="str">
            <v/>
          </cell>
          <cell r="D77">
            <v>0</v>
          </cell>
          <cell r="E77">
            <v>5.3683543884218123E-2</v>
          </cell>
          <cell r="F77">
            <v>3.5884448973128461E-3</v>
          </cell>
          <cell r="G77">
            <v>6.8948999216166592E-3</v>
          </cell>
          <cell r="H77">
            <v>1.2856175307578402E-4</v>
          </cell>
          <cell r="I77">
            <v>2.4805593985193861E-3</v>
          </cell>
          <cell r="J77">
            <v>4.1140357782316513E-3</v>
          </cell>
          <cell r="K77">
            <v>6.0626566700427638E-5</v>
          </cell>
          <cell r="L77">
            <v>8.1228314327108663E-4</v>
          </cell>
          <cell r="M77">
            <v>4.4261701067626847E-3</v>
          </cell>
          <cell r="N77">
            <v>4.3409738499221626E-2</v>
          </cell>
          <cell r="O77">
            <v>8.8603268474815353E-2</v>
          </cell>
          <cell r="P77">
            <v>2.3745595463072784E-4</v>
          </cell>
          <cell r="Q77">
            <v>0.18256705061020809</v>
          </cell>
          <cell r="R77">
            <v>2.5809768285080066E-3</v>
          </cell>
          <cell r="S77">
            <v>0</v>
          </cell>
          <cell r="T77">
            <v>0</v>
          </cell>
          <cell r="U77">
            <v>0</v>
          </cell>
          <cell r="V77">
            <v>2.4616253721100682E-4</v>
          </cell>
          <cell r="W77">
            <v>0</v>
          </cell>
          <cell r="X77">
            <v>0</v>
          </cell>
          <cell r="Y77">
            <v>0</v>
          </cell>
          <cell r="Z77">
            <v>0</v>
          </cell>
          <cell r="AA77">
            <v>0</v>
          </cell>
          <cell r="AB77">
            <v>0</v>
          </cell>
          <cell r="AC77">
            <v>0.21473417553687249</v>
          </cell>
          <cell r="AD77">
            <v>1.4353779589251384E-2</v>
          </cell>
          <cell r="AE77">
            <v>2.7579599686466637E-2</v>
          </cell>
          <cell r="AF77">
            <v>1.6456143112926605E-2</v>
          </cell>
          <cell r="AG77">
            <v>0</v>
          </cell>
          <cell r="AH77">
            <v>0</v>
          </cell>
          <cell r="AI77">
            <v>2.2635979514697972E-2</v>
          </cell>
          <cell r="AJ77">
            <v>4.0970721069076663E-2</v>
          </cell>
          <cell r="AK77">
            <v>3.2822599632134674E-4</v>
          </cell>
          <cell r="AL77">
            <v>8.4758551336763556E-3</v>
          </cell>
          <cell r="AM77">
            <v>2.4649372876828109E-2</v>
          </cell>
          <cell r="AN77">
            <v>2.3909155452667807E-2</v>
          </cell>
          <cell r="AO77">
            <v>4.2209758746080859E-4</v>
          </cell>
          <cell r="AP77">
            <v>1.3713645303423543E-2</v>
          </cell>
          <cell r="AQ77">
            <v>0</v>
          </cell>
          <cell r="AR77">
            <v>0</v>
          </cell>
          <cell r="AS77">
            <v>7.3274178774363541E-2</v>
          </cell>
          <cell r="AT77">
            <v>6.5082543972725615E-2</v>
          </cell>
          <cell r="AU77">
            <v>3.8578970768854214E-2</v>
          </cell>
          <cell r="AV77">
            <v>2.1001777270083476E-2</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row>
        <row r="78">
          <cell r="A78" t="str">
            <v/>
          </cell>
        </row>
        <row r="79">
          <cell r="A79" t="str">
            <v>SWPTD.T</v>
          </cell>
          <cell r="B79" t="str">
            <v>Salary &amp; Wages - PTD Subtotal</v>
          </cell>
          <cell r="C79">
            <v>28577582.000000007</v>
          </cell>
          <cell r="D79">
            <v>0</v>
          </cell>
          <cell r="E79">
            <v>1820737</v>
          </cell>
          <cell r="F79">
            <v>77026.8608847508</v>
          </cell>
          <cell r="G79">
            <v>148000.73911524919</v>
          </cell>
          <cell r="H79">
            <v>4984.40640744349</v>
          </cell>
          <cell r="I79">
            <v>96172.585269087402</v>
          </cell>
          <cell r="J79">
            <v>159503.31885550602</v>
          </cell>
          <cell r="K79">
            <v>2350.5237000368184</v>
          </cell>
          <cell r="L79">
            <v>31492.642307017264</v>
          </cell>
          <cell r="M79">
            <v>171604.93002594518</v>
          </cell>
          <cell r="N79">
            <v>1683018.2658867505</v>
          </cell>
          <cell r="O79">
            <v>3435195.0602756063</v>
          </cell>
          <cell r="P79">
            <v>9206.2915558511468</v>
          </cell>
          <cell r="Q79">
            <v>7078220.0388412969</v>
          </cell>
          <cell r="R79">
            <v>100065.82155032604</v>
          </cell>
          <cell r="S79">
            <v>0</v>
          </cell>
          <cell r="T79">
            <v>0</v>
          </cell>
          <cell r="U79">
            <v>0</v>
          </cell>
          <cell r="V79">
            <v>9543.8503162275447</v>
          </cell>
          <cell r="W79">
            <v>0</v>
          </cell>
          <cell r="X79">
            <v>0</v>
          </cell>
          <cell r="Y79">
            <v>0</v>
          </cell>
          <cell r="Z79">
            <v>0</v>
          </cell>
          <cell r="AA79">
            <v>0</v>
          </cell>
          <cell r="AB79">
            <v>0</v>
          </cell>
          <cell r="AC79">
            <v>7282948</v>
          </cell>
          <cell r="AD79">
            <v>308107.4435390032</v>
          </cell>
          <cell r="AE79">
            <v>592002.95646099676</v>
          </cell>
          <cell r="AF79">
            <v>638013.27542202407</v>
          </cell>
          <cell r="AG79">
            <v>0</v>
          </cell>
          <cell r="AH79">
            <v>0</v>
          </cell>
          <cell r="AI79">
            <v>877608.76491246547</v>
          </cell>
          <cell r="AJ79">
            <v>1588456.2844589255</v>
          </cell>
          <cell r="AK79">
            <v>12725.493546974698</v>
          </cell>
          <cell r="AL79">
            <v>328613.33659595932</v>
          </cell>
          <cell r="AM79">
            <v>955669.07861237205</v>
          </cell>
          <cell r="AN79">
            <v>926970.46192727587</v>
          </cell>
          <cell r="AO79">
            <v>16364.944232410178</v>
          </cell>
          <cell r="AP79">
            <v>222979.62530049914</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row>
        <row r="80">
          <cell r="A80" t="str">
            <v/>
          </cell>
          <cell r="D80">
            <v>0</v>
          </cell>
          <cell r="E80">
            <v>6.3712073330766741E-2</v>
          </cell>
          <cell r="F80">
            <v>2.6953596313624706E-3</v>
          </cell>
          <cell r="G80">
            <v>5.1789104870821178E-3</v>
          </cell>
          <cell r="H80">
            <v>1.744166601444268E-4</v>
          </cell>
          <cell r="I80">
            <v>3.3653156963765296E-3</v>
          </cell>
          <cell r="J80">
            <v>5.5814140907899761E-3</v>
          </cell>
          <cell r="K80">
            <v>8.2250615186295955E-5</v>
          </cell>
          <cell r="L80">
            <v>1.1020051418981934E-3</v>
          </cell>
          <cell r="M80">
            <v>6.0048792800575339E-3</v>
          </cell>
          <cell r="N80">
            <v>5.8892955530203711E-2</v>
          </cell>
          <cell r="O80">
            <v>0.1202059383567023</v>
          </cell>
          <cell r="P80">
            <v>3.2215082283207672E-4</v>
          </cell>
          <cell r="Q80">
            <v>0.24768435757935348</v>
          </cell>
          <cell r="R80">
            <v>3.5015496255185628E-3</v>
          </cell>
          <cell r="S80">
            <v>0</v>
          </cell>
          <cell r="T80">
            <v>0</v>
          </cell>
          <cell r="U80">
            <v>0</v>
          </cell>
          <cell r="V80">
            <v>3.3396283549208403E-4</v>
          </cell>
          <cell r="W80">
            <v>0</v>
          </cell>
          <cell r="X80">
            <v>0</v>
          </cell>
          <cell r="Y80">
            <v>0</v>
          </cell>
          <cell r="Z80">
            <v>0</v>
          </cell>
          <cell r="AA80">
            <v>0</v>
          </cell>
          <cell r="AB80">
            <v>0</v>
          </cell>
          <cell r="AC80">
            <v>0.25484829332306697</v>
          </cell>
          <cell r="AD80">
            <v>1.0781438525449882E-2</v>
          </cell>
          <cell r="AE80">
            <v>2.0715641948328471E-2</v>
          </cell>
          <cell r="AF80">
            <v>2.2325656363159904E-2</v>
          </cell>
          <cell r="AG80">
            <v>0</v>
          </cell>
          <cell r="AH80">
            <v>0</v>
          </cell>
          <cell r="AI80">
            <v>3.070969282539248E-2</v>
          </cell>
          <cell r="AJ80">
            <v>5.5583998830234307E-2</v>
          </cell>
          <cell r="AK80">
            <v>4.4529637066476426E-4</v>
          </cell>
          <cell r="AL80">
            <v>1.1498990243329867E-2</v>
          </cell>
          <cell r="AM80">
            <v>3.3441215516847152E-2</v>
          </cell>
          <cell r="AN80">
            <v>3.2436980215025737E-2</v>
          </cell>
          <cell r="AO80">
            <v>5.7264971656489948E-4</v>
          </cell>
          <cell r="AP80">
            <v>7.8026064381688798E-3</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row>
        <row r="81">
          <cell r="A81" t="str">
            <v/>
          </cell>
        </row>
        <row r="82">
          <cell r="A82" t="str">
            <v>TDP.T</v>
          </cell>
          <cell r="B82" t="str">
            <v>Total Transmission &amp; Distribution Plant</v>
          </cell>
          <cell r="C82">
            <v>2924458009</v>
          </cell>
          <cell r="D82">
            <v>0</v>
          </cell>
          <cell r="E82">
            <v>0</v>
          </cell>
          <cell r="F82">
            <v>34951619.200000003</v>
          </cell>
          <cell r="G82">
            <v>67156644</v>
          </cell>
          <cell r="H82">
            <v>655736</v>
          </cell>
          <cell r="I82">
            <v>12652224</v>
          </cell>
          <cell r="J82">
            <v>20983856.400000002</v>
          </cell>
          <cell r="K82">
            <v>309229</v>
          </cell>
          <cell r="L82">
            <v>4143093</v>
          </cell>
          <cell r="M82">
            <v>22575914</v>
          </cell>
          <cell r="N82">
            <v>221413660</v>
          </cell>
          <cell r="O82">
            <v>451925642.47589862</v>
          </cell>
          <cell r="P82">
            <v>1211156.6164934656</v>
          </cell>
          <cell r="Q82">
            <v>931192867.51142752</v>
          </cell>
          <cell r="R82">
            <v>13164408.396180429</v>
          </cell>
          <cell r="S82">
            <v>0</v>
          </cell>
          <cell r="T82">
            <v>0</v>
          </cell>
          <cell r="U82">
            <v>0</v>
          </cell>
          <cell r="V82">
            <v>1255565</v>
          </cell>
          <cell r="W82">
            <v>0</v>
          </cell>
          <cell r="X82">
            <v>0</v>
          </cell>
          <cell r="Y82">
            <v>0</v>
          </cell>
          <cell r="Z82">
            <v>0</v>
          </cell>
          <cell r="AA82">
            <v>0</v>
          </cell>
          <cell r="AB82">
            <v>0</v>
          </cell>
          <cell r="AC82">
            <v>0</v>
          </cell>
          <cell r="AD82">
            <v>139806476.80000001</v>
          </cell>
          <cell r="AE82">
            <v>268626576</v>
          </cell>
          <cell r="AF82">
            <v>83935425.600000009</v>
          </cell>
          <cell r="AG82">
            <v>0</v>
          </cell>
          <cell r="AH82">
            <v>0</v>
          </cell>
          <cell r="AI82">
            <v>115456007</v>
          </cell>
          <cell r="AJ82">
            <v>208973323</v>
          </cell>
          <cell r="AK82">
            <v>1674134</v>
          </cell>
          <cell r="AL82">
            <v>43231546</v>
          </cell>
          <cell r="AM82">
            <v>125725426</v>
          </cell>
          <cell r="AN82">
            <v>121949908</v>
          </cell>
          <cell r="AO82">
            <v>2152931</v>
          </cell>
          <cell r="AP82">
            <v>29334640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row>
        <row r="83">
          <cell r="D83">
            <v>0</v>
          </cell>
          <cell r="E83">
            <v>0</v>
          </cell>
          <cell r="F83">
            <v>1.1951486084750279E-2</v>
          </cell>
          <cell r="G83">
            <v>2.2963791510538321E-2</v>
          </cell>
          <cell r="H83">
            <v>2.2422479583634875E-4</v>
          </cell>
          <cell r="I83">
            <v>4.3263483220011591E-3</v>
          </cell>
          <cell r="J83">
            <v>7.1752975544262642E-3</v>
          </cell>
          <cell r="K83">
            <v>1.0573890924347342E-4</v>
          </cell>
          <cell r="L83">
            <v>1.4167045610672675E-3</v>
          </cell>
          <cell r="M83">
            <v>7.7196916250884011E-3</v>
          </cell>
          <cell r="N83">
            <v>7.5711006729657582E-2</v>
          </cell>
          <cell r="O83">
            <v>0.1545331275351195</v>
          </cell>
          <cell r="P83">
            <v>4.141473779982955E-4</v>
          </cell>
          <cell r="Q83">
            <v>0.3184155370484677</v>
          </cell>
          <cell r="R83">
            <v>4.5014865508983372E-3</v>
          </cell>
          <cell r="S83">
            <v>0</v>
          </cell>
          <cell r="T83">
            <v>0</v>
          </cell>
          <cell r="U83">
            <v>0</v>
          </cell>
          <cell r="V83">
            <v>4.293325450856217E-4</v>
          </cell>
          <cell r="W83">
            <v>0</v>
          </cell>
          <cell r="X83">
            <v>0</v>
          </cell>
          <cell r="Y83">
            <v>0</v>
          </cell>
          <cell r="Z83">
            <v>0</v>
          </cell>
          <cell r="AA83">
            <v>0</v>
          </cell>
          <cell r="AB83">
            <v>0</v>
          </cell>
          <cell r="AC83">
            <v>0</v>
          </cell>
          <cell r="AD83">
            <v>4.7805944339001115E-2</v>
          </cell>
          <cell r="AE83">
            <v>9.1855166042153283E-2</v>
          </cell>
          <cell r="AF83">
            <v>2.8701190217705057E-2</v>
          </cell>
          <cell r="AG83">
            <v>0</v>
          </cell>
          <cell r="AH83">
            <v>0</v>
          </cell>
          <cell r="AI83">
            <v>3.9479454533005741E-2</v>
          </cell>
          <cell r="AJ83">
            <v>7.1457111832991277E-2</v>
          </cell>
          <cell r="AK83">
            <v>5.7245957878275695E-4</v>
          </cell>
          <cell r="AL83">
            <v>1.4782754912860846E-2</v>
          </cell>
          <cell r="AM83">
            <v>4.2991017690485155E-2</v>
          </cell>
          <cell r="AN83">
            <v>4.1700003085939331E-2</v>
          </cell>
          <cell r="AO83">
            <v>7.3618119780635228E-4</v>
          </cell>
          <cell r="AP83">
            <v>1.0030795419090594E-2</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row>
        <row r="85">
          <cell r="A85" t="str">
            <v>IBFIT.T</v>
          </cell>
          <cell r="B85" t="str">
            <v>Total Income Before FIT</v>
          </cell>
          <cell r="C85">
            <v>11</v>
          </cell>
          <cell r="D85">
            <v>9.9999999999999998E-17</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1</v>
          </cell>
          <cell r="AR85">
            <v>1</v>
          </cell>
          <cell r="AS85">
            <v>1</v>
          </cell>
          <cell r="AT85">
            <v>1</v>
          </cell>
          <cell r="AU85">
            <v>1</v>
          </cell>
          <cell r="AV85">
            <v>1</v>
          </cell>
          <cell r="AW85">
            <v>1</v>
          </cell>
          <cell r="AX85">
            <v>1</v>
          </cell>
          <cell r="AY85">
            <v>1</v>
          </cell>
          <cell r="AZ85">
            <v>1</v>
          </cell>
          <cell r="BA85">
            <v>1</v>
          </cell>
          <cell r="BB85">
            <v>1</v>
          </cell>
          <cell r="BC85">
            <v>1</v>
          </cell>
          <cell r="BD85">
            <v>1</v>
          </cell>
          <cell r="BE85">
            <v>1</v>
          </cell>
          <cell r="BF85">
            <v>1</v>
          </cell>
          <cell r="BG85">
            <v>1</v>
          </cell>
          <cell r="BH85">
            <v>1</v>
          </cell>
          <cell r="BI85">
            <v>1</v>
          </cell>
          <cell r="BJ85">
            <v>1</v>
          </cell>
          <cell r="BK85">
            <v>1</v>
          </cell>
          <cell r="BL85">
            <v>1</v>
          </cell>
          <cell r="BM85">
            <v>1</v>
          </cell>
          <cell r="BN85">
            <v>1</v>
          </cell>
          <cell r="BO85">
            <v>1</v>
          </cell>
          <cell r="BP85">
            <v>1</v>
          </cell>
          <cell r="BQ85">
            <v>1</v>
          </cell>
          <cell r="BR85">
            <v>1</v>
          </cell>
          <cell r="BS85">
            <v>1</v>
          </cell>
          <cell r="BT85">
            <v>1</v>
          </cell>
          <cell r="BU85">
            <v>1</v>
          </cell>
          <cell r="BV85">
            <v>1</v>
          </cell>
          <cell r="BW85">
            <v>1</v>
          </cell>
          <cell r="BX85">
            <v>1</v>
          </cell>
          <cell r="BY85">
            <v>1</v>
          </cell>
        </row>
        <row r="86">
          <cell r="A86" t="str">
            <v/>
          </cell>
          <cell r="D86">
            <v>9.0909090909090904E-18</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9.0909090909090912E-2</v>
          </cell>
          <cell r="AR86">
            <v>9.0909090909090912E-2</v>
          </cell>
          <cell r="AS86">
            <v>9.0909090909090912E-2</v>
          </cell>
          <cell r="AT86">
            <v>9.0909090909090912E-2</v>
          </cell>
          <cell r="AU86">
            <v>9.0909090909090912E-2</v>
          </cell>
          <cell r="AV86">
            <v>9.0909090909090912E-2</v>
          </cell>
          <cell r="AW86">
            <v>9.0909090909090912E-2</v>
          </cell>
          <cell r="AX86">
            <v>9.0909090909090912E-2</v>
          </cell>
          <cell r="AY86">
            <v>9.0909090909090912E-2</v>
          </cell>
          <cell r="AZ86">
            <v>9.0909090909090912E-2</v>
          </cell>
          <cell r="BA86">
            <v>9.0909090909090912E-2</v>
          </cell>
          <cell r="BB86">
            <v>9.0909090909090912E-2</v>
          </cell>
          <cell r="BC86">
            <v>9.0909090909090912E-2</v>
          </cell>
          <cell r="BD86">
            <v>9.0909090909090912E-2</v>
          </cell>
          <cell r="BE86">
            <v>9.0909090909090912E-2</v>
          </cell>
          <cell r="BF86">
            <v>9.0909090909090912E-2</v>
          </cell>
          <cell r="BG86">
            <v>9.0909090909090912E-2</v>
          </cell>
          <cell r="BH86">
            <v>9.0909090909090912E-2</v>
          </cell>
          <cell r="BI86">
            <v>9.0909090909090912E-2</v>
          </cell>
          <cell r="BJ86">
            <v>9.0909090909090912E-2</v>
          </cell>
          <cell r="BK86">
            <v>9.0909090909090912E-2</v>
          </cell>
          <cell r="BL86">
            <v>9.0909090909090912E-2</v>
          </cell>
          <cell r="BM86">
            <v>9.0909090909090912E-2</v>
          </cell>
          <cell r="BN86">
            <v>9.0909090909090912E-2</v>
          </cell>
          <cell r="BO86">
            <v>9.0909090909090912E-2</v>
          </cell>
          <cell r="BP86">
            <v>9.0909090909090912E-2</v>
          </cell>
          <cell r="BQ86">
            <v>9.0909090909090912E-2</v>
          </cell>
          <cell r="BR86">
            <v>9.0909090909090912E-2</v>
          </cell>
          <cell r="BS86">
            <v>9.0909090909090912E-2</v>
          </cell>
          <cell r="BT86">
            <v>9.0909090909090912E-2</v>
          </cell>
          <cell r="BU86">
            <v>9.0909090909090912E-2</v>
          </cell>
          <cell r="BV86">
            <v>9.0909090909090912E-2</v>
          </cell>
          <cell r="BW86">
            <v>9.0909090909090912E-2</v>
          </cell>
          <cell r="BX86">
            <v>9.0909090909090912E-2</v>
          </cell>
          <cell r="BY86">
            <v>9.0909090909090912E-2</v>
          </cell>
        </row>
        <row r="87">
          <cell r="A87" t="str">
            <v/>
          </cell>
        </row>
        <row r="88">
          <cell r="A88" t="str">
            <v>EBFIT.T</v>
          </cell>
          <cell r="B88" t="str">
            <v>Total Expenses Before FIT</v>
          </cell>
          <cell r="C88">
            <v>1440764037.9799998</v>
          </cell>
          <cell r="D88">
            <v>0</v>
          </cell>
          <cell r="E88">
            <v>215376495.03318271</v>
          </cell>
          <cell r="F88">
            <v>1353598.5359734497</v>
          </cell>
          <cell r="G88">
            <v>2600597.5602930393</v>
          </cell>
          <cell r="H88">
            <v>34075.517751004729</v>
          </cell>
          <cell r="I88">
            <v>656882.76386775542</v>
          </cell>
          <cell r="J88">
            <v>1423625.3200400972</v>
          </cell>
          <cell r="K88">
            <v>16121.824916692543</v>
          </cell>
          <cell r="L88">
            <v>215807.98342274057</v>
          </cell>
          <cell r="M88">
            <v>1568738.3866049557</v>
          </cell>
          <cell r="N88">
            <v>15375036.044922194</v>
          </cell>
          <cell r="O88">
            <v>57570579.838935532</v>
          </cell>
          <cell r="P88">
            <v>154345.23633954048</v>
          </cell>
          <cell r="Q88">
            <v>64588835.304331452</v>
          </cell>
          <cell r="R88">
            <v>913716.9763252961</v>
          </cell>
          <cell r="S88">
            <v>0</v>
          </cell>
          <cell r="T88">
            <v>0</v>
          </cell>
          <cell r="U88">
            <v>0</v>
          </cell>
          <cell r="V88">
            <v>65184.922368263957</v>
          </cell>
          <cell r="W88">
            <v>-1930.8572091346769</v>
          </cell>
          <cell r="X88">
            <v>5163.5827494453988</v>
          </cell>
          <cell r="Y88">
            <v>2344765.2978792433</v>
          </cell>
          <cell r="Z88">
            <v>38318.187873196228</v>
          </cell>
          <cell r="AA88">
            <v>99347.303984729413</v>
          </cell>
          <cell r="AB88">
            <v>6905023.3956737462</v>
          </cell>
          <cell r="AC88">
            <v>861505980.13273084</v>
          </cell>
          <cell r="AD88">
            <v>5414394.1438937988</v>
          </cell>
          <cell r="AE88">
            <v>10402390.241172157</v>
          </cell>
          <cell r="AF88">
            <v>7399012.2801603889</v>
          </cell>
          <cell r="AG88">
            <v>9627007.938354928</v>
          </cell>
          <cell r="AH88">
            <v>-31448.730581061704</v>
          </cell>
          <cell r="AI88">
            <v>6156905.1016732007</v>
          </cell>
          <cell r="AJ88">
            <v>11143888.93158501</v>
          </cell>
          <cell r="AK88">
            <v>89276.29175227377</v>
          </cell>
          <cell r="AL88">
            <v>2244443.7124880296</v>
          </cell>
          <cell r="AM88">
            <v>6529950.5161018856</v>
          </cell>
          <cell r="AN88">
            <v>13191497.3380227</v>
          </cell>
          <cell r="AO88">
            <v>149594.12991362545</v>
          </cell>
          <cell r="AP88">
            <v>5579029.5414827019</v>
          </cell>
          <cell r="AQ88">
            <v>-1290.4026270234547</v>
          </cell>
          <cell r="AR88">
            <v>-5253.2178537496638</v>
          </cell>
          <cell r="AS88">
            <v>22179338.608226512</v>
          </cell>
          <cell r="AT88">
            <v>19699189.569579199</v>
          </cell>
          <cell r="AU88">
            <v>11677456.781523954</v>
          </cell>
          <cell r="AV88">
            <v>5926114.4922700524</v>
          </cell>
          <cell r="AW88">
            <v>455434.88719609275</v>
          </cell>
          <cell r="AX88">
            <v>230323.81006654084</v>
          </cell>
          <cell r="AY88">
            <v>69857948.712642074</v>
          </cell>
          <cell r="AZ88">
            <v>38525.01</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row>
        <row r="89">
          <cell r="A89" t="str">
            <v/>
          </cell>
          <cell r="D89">
            <v>0</v>
          </cell>
          <cell r="E89">
            <v>0.14948769496991879</v>
          </cell>
          <cell r="F89">
            <v>9.3950050132514471E-4</v>
          </cell>
          <cell r="G89">
            <v>1.8050128207941431E-3</v>
          </cell>
          <cell r="H89">
            <v>2.3651005197755882E-5</v>
          </cell>
          <cell r="I89">
            <v>4.5592667956144119E-4</v>
          </cell>
          <cell r="J89">
            <v>9.8810442411935017E-4</v>
          </cell>
          <cell r="K89">
            <v>1.1189774655463979E-5</v>
          </cell>
          <cell r="L89">
            <v>1.4978718078312859E-4</v>
          </cell>
          <cell r="M89">
            <v>1.0888239470526904E-3</v>
          </cell>
          <cell r="N89">
            <v>1.067144628795602E-2</v>
          </cell>
          <cell r="O89">
            <v>3.9958368144482177E-2</v>
          </cell>
          <cell r="P89">
            <v>1.0712735206518463E-4</v>
          </cell>
          <cell r="Q89">
            <v>4.4829572089325045E-2</v>
          </cell>
          <cell r="R89">
            <v>6.3418918867961084E-4</v>
          </cell>
          <cell r="S89">
            <v>0</v>
          </cell>
          <cell r="T89">
            <v>0</v>
          </cell>
          <cell r="U89">
            <v>0</v>
          </cell>
          <cell r="V89">
            <v>4.5243301921704984E-5</v>
          </cell>
          <cell r="W89">
            <v>-1.3401619961599017E-6</v>
          </cell>
          <cell r="X89">
            <v>3.5839197907000216E-6</v>
          </cell>
          <cell r="Y89">
            <v>1.6274457413350517E-3</v>
          </cell>
          <cell r="Z89">
            <v>2.659574146986597E-5</v>
          </cell>
          <cell r="AA89">
            <v>6.8954597259394195E-5</v>
          </cell>
          <cell r="AB89">
            <v>4.7926122624179484E-3</v>
          </cell>
          <cell r="AC89">
            <v>0.59795077987967515</v>
          </cell>
          <cell r="AD89">
            <v>3.7580020053005789E-3</v>
          </cell>
          <cell r="AE89">
            <v>7.2200512831765724E-3</v>
          </cell>
          <cell r="AF89">
            <v>5.1354781804063181E-3</v>
          </cell>
          <cell r="AG89">
            <v>6.6818768962697882E-3</v>
          </cell>
          <cell r="AH89">
            <v>-2.1827814792735868E-5</v>
          </cell>
          <cell r="AI89">
            <v>4.2733611746066285E-3</v>
          </cell>
          <cell r="AJ89">
            <v>7.7347078618155421E-3</v>
          </cell>
          <cell r="AK89">
            <v>6.1964547558698204E-5</v>
          </cell>
          <cell r="AL89">
            <v>1.5578149185586393E-3</v>
          </cell>
          <cell r="AM89">
            <v>4.5322831108812918E-3</v>
          </cell>
          <cell r="AN89">
            <v>9.1559040830291871E-3</v>
          </cell>
          <cell r="AO89">
            <v>1.03829722265529E-4</v>
          </cell>
          <cell r="AP89">
            <v>3.8722715131790015E-3</v>
          </cell>
          <cell r="AQ89">
            <v>-8.956377262390885E-7</v>
          </cell>
          <cell r="AR89">
            <v>-3.646133381504201E-6</v>
          </cell>
          <cell r="AS89">
            <v>1.5394150619779974E-2</v>
          </cell>
          <cell r="AT89">
            <v>1.3672738248796196E-2</v>
          </cell>
          <cell r="AU89">
            <v>8.1050445969599195E-3</v>
          </cell>
          <cell r="AV89">
            <v>4.1131749100141802E-3</v>
          </cell>
          <cell r="AW89">
            <v>3.161065068188598E-4</v>
          </cell>
          <cell r="AX89">
            <v>1.5986227029199219E-4</v>
          </cell>
          <cell r="AY89">
            <v>4.848673819662052E-2</v>
          </cell>
          <cell r="AZ89">
            <v>2.6739291781611496E-5</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row>
        <row r="90">
          <cell r="A90" t="str">
            <v/>
          </cell>
        </row>
        <row r="91">
          <cell r="A91" t="str">
            <v>TP.T</v>
          </cell>
          <cell r="B91" t="str">
            <v>Total Transmission Plant</v>
          </cell>
          <cell r="C91">
            <v>510541316</v>
          </cell>
          <cell r="D91">
            <v>0</v>
          </cell>
          <cell r="E91">
            <v>0</v>
          </cell>
          <cell r="F91">
            <v>34951619.200000003</v>
          </cell>
          <cell r="G91">
            <v>67156644</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139806476.80000001</v>
          </cell>
          <cell r="AE91">
            <v>268626576</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0</v>
          </cell>
          <cell r="BV91">
            <v>0</v>
          </cell>
          <cell r="BW91">
            <v>0</v>
          </cell>
          <cell r="BX91">
            <v>0</v>
          </cell>
          <cell r="BY91">
            <v>0</v>
          </cell>
        </row>
        <row r="92">
          <cell r="D92">
            <v>0</v>
          </cell>
          <cell r="E92">
            <v>0</v>
          </cell>
          <cell r="F92">
            <v>6.8459923035886092E-2</v>
          </cell>
          <cell r="G92">
            <v>0.13154007696411391</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0.27383969214354437</v>
          </cell>
          <cell r="AE92">
            <v>0.52616030785645562</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0</v>
          </cell>
          <cell r="BV92">
            <v>0</v>
          </cell>
          <cell r="BW92">
            <v>0</v>
          </cell>
          <cell r="BX92">
            <v>0</v>
          </cell>
          <cell r="BY92">
            <v>0</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N01"/>
      <sheetName val="JAN01WA"/>
      <sheetName val="Master"/>
      <sheetName val="Table"/>
      <sheetName val="Scheds"/>
      <sheetName val="WA SBC"/>
      <sheetName val="WA Centralia"/>
      <sheetName val="WA Deferred"/>
    </sheetNames>
    <sheetDataSet>
      <sheetData sheetId="0" refreshError="1"/>
      <sheetData sheetId="1" refreshError="1"/>
      <sheetData sheetId="2" refreshError="1"/>
      <sheetData sheetId="3" refreshError="1">
        <row r="2">
          <cell r="R2">
            <v>1</v>
          </cell>
          <cell r="S2" t="str">
            <v>January</v>
          </cell>
        </row>
        <row r="3">
          <cell r="R3">
            <v>2</v>
          </cell>
          <cell r="S3" t="str">
            <v>February</v>
          </cell>
        </row>
        <row r="4">
          <cell r="R4">
            <v>3</v>
          </cell>
          <cell r="S4" t="str">
            <v>March</v>
          </cell>
        </row>
        <row r="5">
          <cell r="R5">
            <v>4</v>
          </cell>
          <cell r="S5" t="str">
            <v>April</v>
          </cell>
        </row>
        <row r="6">
          <cell r="R6">
            <v>5</v>
          </cell>
          <cell r="S6" t="str">
            <v>May</v>
          </cell>
        </row>
        <row r="7">
          <cell r="R7">
            <v>6</v>
          </cell>
          <cell r="S7" t="str">
            <v>June</v>
          </cell>
        </row>
        <row r="8">
          <cell r="R8">
            <v>7</v>
          </cell>
          <cell r="S8" t="str">
            <v>July</v>
          </cell>
        </row>
        <row r="9">
          <cell r="R9">
            <v>8</v>
          </cell>
          <cell r="S9" t="str">
            <v>August</v>
          </cell>
        </row>
        <row r="10">
          <cell r="R10">
            <v>9</v>
          </cell>
          <cell r="S10" t="str">
            <v>September</v>
          </cell>
        </row>
        <row r="11">
          <cell r="R11">
            <v>10</v>
          </cell>
          <cell r="S11" t="str">
            <v>October</v>
          </cell>
        </row>
        <row r="12">
          <cell r="R12">
            <v>11</v>
          </cell>
          <cell r="S12" t="str">
            <v>November</v>
          </cell>
        </row>
        <row r="13">
          <cell r="R13">
            <v>12</v>
          </cell>
          <cell r="S13" t="str">
            <v>December</v>
          </cell>
        </row>
      </sheetData>
      <sheetData sheetId="4" refreshError="1"/>
      <sheetData sheetId="5" refreshError="1">
        <row r="40">
          <cell r="D40">
            <v>165489017.34000003</v>
          </cell>
          <cell r="E40">
            <v>372014853</v>
          </cell>
          <cell r="F40">
            <v>328275526</v>
          </cell>
          <cell r="G40">
            <v>307956109</v>
          </cell>
          <cell r="H40">
            <v>297004741</v>
          </cell>
          <cell r="I40">
            <v>299080847</v>
          </cell>
          <cell r="J40">
            <v>330097222</v>
          </cell>
          <cell r="K40">
            <v>329996296</v>
          </cell>
          <cell r="L40">
            <v>331533822</v>
          </cell>
          <cell r="M40">
            <v>321655581</v>
          </cell>
          <cell r="N40">
            <v>315539410</v>
          </cell>
          <cell r="O40">
            <v>375498985</v>
          </cell>
        </row>
      </sheetData>
      <sheetData sheetId="6" refreshError="1"/>
      <sheetData sheetId="7"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hly"/>
      <sheetName val="QTD"/>
      <sheetName val="YTD"/>
      <sheetName val="YTD Detail"/>
      <sheetName val="12ME"/>
      <sheetName val="12ME Detail"/>
    </sheetNames>
    <sheetDataSet>
      <sheetData sheetId="0">
        <row r="11">
          <cell r="B11">
            <v>44233239.039999999</v>
          </cell>
          <cell r="D11">
            <v>42263600</v>
          </cell>
        </row>
        <row r="32">
          <cell r="B32">
            <v>3725069</v>
          </cell>
          <cell r="D32">
            <v>3467692</v>
          </cell>
        </row>
      </sheetData>
      <sheetData sheetId="1"/>
      <sheetData sheetId="2"/>
      <sheetData sheetId="3"/>
      <sheetData sheetId="4"/>
      <sheetData sheetId="5"/>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gress"/>
      <sheetName val="xxxxxxxxx FYI"/>
      <sheetName val="Introduction"/>
      <sheetName val="Variables"/>
      <sheetName val="Cover"/>
      <sheetName val="Table of Cnts"/>
      <sheetName val="Table 1"/>
      <sheetName val="Table 2"/>
      <sheetName val="Table 3"/>
      <sheetName val="Table 4"/>
      <sheetName val="Table 5"/>
      <sheetName val="Table 6"/>
      <sheetName val="Table 7"/>
      <sheetName val="Billing Costs"/>
      <sheetName val="Full MC %"/>
      <sheetName val="10 Yr UC"/>
      <sheetName val="10 Yr FC"/>
      <sheetName val="1 Year MC"/>
      <sheetName val="Capacity"/>
      <sheetName val="Energy"/>
      <sheetName val="Transm1"/>
      <sheetName val="Transm2"/>
      <sheetName val="Tran_OM"/>
      <sheetName val="TransLF"/>
      <sheetName val="Dist Sub 1"/>
      <sheetName val="Dist Sub 2"/>
      <sheetName val="PC 1"/>
      <sheetName val="PC 2"/>
      <sheetName val="PC 3"/>
      <sheetName val="XFMR 1"/>
      <sheetName val="XFMR 2"/>
      <sheetName val="XFMR 3"/>
      <sheetName val="XFMR 4"/>
      <sheetName val="XFMR 5"/>
      <sheetName val="Dist OM"/>
      <sheetName val="Meters 1"/>
      <sheetName val="Meters 2"/>
      <sheetName val="Meters 2a"/>
      <sheetName val="Meters 3"/>
      <sheetName val="Meters 4"/>
      <sheetName val="Meters 5"/>
      <sheetName val="Services 1"/>
      <sheetName val="Services 2"/>
      <sheetName val="Services 2a"/>
      <sheetName val="Services 3"/>
      <sheetName val="Cust Exp Sum"/>
      <sheetName val="Cust Exp Year"/>
      <sheetName val="Acct 902"/>
      <sheetName val="Acct 903"/>
      <sheetName val="AG Expenses"/>
      <sheetName val="Charge 1"/>
      <sheetName val="Charge 2"/>
      <sheetName val="Charge 3"/>
      <sheetName val="Charge 4"/>
      <sheetName val="Charge 5"/>
      <sheetName val="Charge 6"/>
      <sheetName val="Losses"/>
      <sheetName val="Cust Data 1"/>
      <sheetName val="Cust Data 2"/>
      <sheetName val="Cust Data 3"/>
      <sheetName val="Cust Data 4"/>
      <sheetName val="Cust Data 5"/>
      <sheetName val="Index"/>
      <sheetName val="SumTable"/>
      <sheetName val="ModData"/>
    </sheetNames>
    <sheetDataSet>
      <sheetData sheetId="0" refreshError="1"/>
      <sheetData sheetId="1" refreshError="1"/>
      <sheetData sheetId="2" refreshError="1"/>
      <sheetData sheetId="3" refreshError="1">
        <row r="14">
          <cell r="E14">
            <v>2002</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
      <sheetName val="Inputs"/>
      <sheetName val="Summary Table"/>
      <sheetName val="Summary Table Target"/>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Functional Factor Table"/>
      <sheetName val="Functional Dist Factor Table"/>
      <sheetName val="Download JAM"/>
      <sheetName val="Functional Allocation Options"/>
      <sheetName val="Functional Study"/>
      <sheetName val="COS Allocation Options"/>
      <sheetName val="COS Factor Table"/>
      <sheetName val="Demand Factors"/>
      <sheetName val="Dist. Factors"/>
      <sheetName val="Energy Factor"/>
      <sheetName val="Cust Factors"/>
      <sheetName val="Cust Advances"/>
      <sheetName val="MetersServices"/>
      <sheetName val="Uncollectables"/>
      <sheetName val="Revenues"/>
      <sheetName val="TransInvest"/>
      <sheetName val="DistInvest"/>
      <sheetName val="Error Check"/>
      <sheetName val="Message"/>
      <sheetName val="Dialog"/>
      <sheetName val="Print Module"/>
      <sheetName val="Menu_Options"/>
      <sheetName val="Menu_Unbundle"/>
    </sheetNames>
    <sheetDataSet>
      <sheetData sheetId="0" refreshError="1"/>
      <sheetData sheetId="1" refreshError="1">
        <row r="14">
          <cell r="N14">
            <v>1</v>
          </cell>
        </row>
        <row r="18">
          <cell r="N18">
            <v>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Summary"/>
      <sheetName val="Unit Costs"/>
      <sheetName val="Class Summary"/>
      <sheetName val="Function Summary"/>
      <sheetName val="Generation Summary"/>
      <sheetName val="Transmission Summary"/>
      <sheetName val="Distribution Summary"/>
      <sheetName val="Distribution Substations"/>
      <sheetName val="Distribution Poles &amp; Wires"/>
      <sheetName val="Distribution Transformers"/>
      <sheetName val="Distribution Meters"/>
      <sheetName val="Distribution Services"/>
      <sheetName val="Distribution Customer"/>
      <sheetName val="Distribution Misc"/>
      <sheetName val="G+T+D"/>
      <sheetName val="Generation"/>
      <sheetName val="Transmission"/>
      <sheetName val="Distribution"/>
      <sheetName val="Dist Misc"/>
      <sheetName val="Factor Summary"/>
      <sheetName val="FuncFac"/>
      <sheetName val="DisFac"/>
      <sheetName val="Variables"/>
      <sheetName val="IJA Factors"/>
      <sheetName val="IJA Link"/>
      <sheetName val="IJA Inputs"/>
      <sheetName val="Option Inputs"/>
      <sheetName val="Demand Factors"/>
      <sheetName val="Dist. Factors"/>
      <sheetName val="Energy Factor"/>
      <sheetName val="Cust Factors"/>
      <sheetName val="Cust Advances"/>
      <sheetName val="MetersServices"/>
      <sheetName val="Uncollectables"/>
      <sheetName val="CustSrvDSM"/>
      <sheetName val="SalesExp"/>
      <sheetName val="Revenues"/>
      <sheetName val="Rev_Recon"/>
      <sheetName val="TransInvest"/>
      <sheetName val="DistInvest"/>
      <sheetName val="WorkArea"/>
      <sheetName val="Diagram"/>
      <sheetName val="Message"/>
      <sheetName val="Progres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row r="120">
          <cell r="F120" t="str">
            <v>BaseCase</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
      <sheetName val="INPUTS"/>
      <sheetName val="CLASSIFIERS"/>
      <sheetName val="EXTERNAL"/>
      <sheetName val="INTERNAL"/>
      <sheetName val="ACCOUNTS"/>
      <sheetName val="CLASS"/>
      <sheetName val="FUNCALLOC"/>
      <sheetName val="CLASSALLOC"/>
      <sheetName val="ACCOUNTALLOC"/>
      <sheetName val="ALLOC"/>
      <sheetName val="REV REQ"/>
      <sheetName val="SUMMARY"/>
      <sheetName val="ErrorCheck"/>
      <sheetName val="Class Summary"/>
      <sheetName val="Energy Summary"/>
      <sheetName val="Demand Summary"/>
      <sheetName val="Customer Summary"/>
      <sheetName val="Revenue Summary"/>
      <sheetName val="Expense Summary"/>
      <sheetName val="Ratebase Summary"/>
      <sheetName val="Basic Charge"/>
      <sheetName val="Salary &amp; Wage Summary"/>
      <sheetName val="Account Summary"/>
      <sheetName val="BC detail"/>
    </sheetNames>
    <sheetDataSet>
      <sheetData sheetId="0" refreshError="1"/>
      <sheetData sheetId="1" refreshError="1">
        <row r="8">
          <cell r="C8">
            <v>2</v>
          </cell>
        </row>
        <row r="40">
          <cell r="F40">
            <v>0.62073339999999999</v>
          </cell>
        </row>
        <row r="41">
          <cell r="F41">
            <v>0.62073339999999999</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pivot"/>
      <sheetName val="pivoted data"/>
      <sheetName val="$Comp to Orig"/>
      <sheetName val="$Comp to Prior"/>
    </sheetNames>
    <sheetDataSet>
      <sheetData sheetId="0"/>
      <sheetData sheetId="1"/>
      <sheetData sheetId="2" refreshError="1">
        <row r="3">
          <cell r="D3" t="str">
            <v>New Turbines</v>
          </cell>
          <cell r="E3">
            <v>16785081.419999998</v>
          </cell>
          <cell r="F3">
            <v>5386267.870000001</v>
          </cell>
          <cell r="G3">
            <v>1868046.4403313401</v>
          </cell>
          <cell r="H3">
            <v>27569.465911695101</v>
          </cell>
          <cell r="I3">
            <v>53077.888157302499</v>
          </cell>
          <cell r="J3">
            <v>214677.05068385199</v>
          </cell>
          <cell r="K3">
            <v>809096.63523381995</v>
          </cell>
          <cell r="L3">
            <v>2029492.1961423201</v>
          </cell>
          <cell r="M3">
            <v>1312661.9755933499</v>
          </cell>
          <cell r="N3">
            <v>907588.10507479205</v>
          </cell>
          <cell r="O3">
            <v>764518.71465521003</v>
          </cell>
          <cell r="P3">
            <v>895841.757280436</v>
          </cell>
        </row>
        <row r="4">
          <cell r="D4" t="str">
            <v>Colstrip 1&amp;2</v>
          </cell>
          <cell r="E4">
            <v>1012817.55</v>
          </cell>
          <cell r="F4">
            <v>904007.35</v>
          </cell>
          <cell r="G4">
            <v>1125734.8999999999</v>
          </cell>
          <cell r="H4">
            <v>977142.6</v>
          </cell>
          <cell r="I4">
            <v>749818.1</v>
          </cell>
          <cell r="J4">
            <v>751284</v>
          </cell>
          <cell r="K4">
            <v>1011118.3</v>
          </cell>
          <cell r="L4">
            <v>1011118.3</v>
          </cell>
          <cell r="M4">
            <v>978501.6</v>
          </cell>
          <cell r="N4">
            <v>1012477.4</v>
          </cell>
          <cell r="O4">
            <v>978501.6</v>
          </cell>
          <cell r="P4">
            <v>1011118.3</v>
          </cell>
        </row>
        <row r="5">
          <cell r="D5" t="str">
            <v>Colstrip 3&amp;4</v>
          </cell>
          <cell r="E5">
            <v>442702.79</v>
          </cell>
          <cell r="F5">
            <v>972456.94</v>
          </cell>
          <cell r="G5">
            <v>1446157.5</v>
          </cell>
          <cell r="H5">
            <v>1451732.9</v>
          </cell>
          <cell r="I5">
            <v>1502210.4</v>
          </cell>
          <cell r="J5">
            <v>1453752</v>
          </cell>
          <cell r="K5">
            <v>1502210.4</v>
          </cell>
          <cell r="L5">
            <v>1502210.4</v>
          </cell>
          <cell r="M5">
            <v>1453752</v>
          </cell>
          <cell r="N5">
            <v>1504229.5</v>
          </cell>
          <cell r="O5">
            <v>1453752</v>
          </cell>
          <cell r="P5">
            <v>1502210.4</v>
          </cell>
        </row>
        <row r="6">
          <cell r="D6" t="str">
            <v>Encogen CCCT</v>
          </cell>
          <cell r="E6">
            <v>3329316.07</v>
          </cell>
          <cell r="F6">
            <v>2912815.44</v>
          </cell>
          <cell r="G6">
            <v>3853527.4094221601</v>
          </cell>
          <cell r="H6">
            <v>3442125.57782035</v>
          </cell>
          <cell r="I6">
            <v>2518481.3934901701</v>
          </cell>
          <cell r="J6">
            <v>2931341.0222960701</v>
          </cell>
          <cell r="K6">
            <v>3432449.7253082199</v>
          </cell>
          <cell r="L6">
            <v>3715174.1967090499</v>
          </cell>
          <cell r="M6">
            <v>3514962.9649730502</v>
          </cell>
          <cell r="N6">
            <v>3611747.64512834</v>
          </cell>
          <cell r="O6">
            <v>3025484.74993503</v>
          </cell>
          <cell r="P6">
            <v>3090343.6104933</v>
          </cell>
        </row>
        <row r="7">
          <cell r="D7" t="str">
            <v>CT Total Fuel for Load</v>
          </cell>
          <cell r="E7">
            <v>128149.4</v>
          </cell>
          <cell r="F7">
            <v>11502084.779999999</v>
          </cell>
          <cell r="G7">
            <v>14717714</v>
          </cell>
          <cell r="H7">
            <v>6646.4</v>
          </cell>
          <cell r="I7">
            <v>32802.9</v>
          </cell>
          <cell r="J7">
            <v>159899.9</v>
          </cell>
          <cell r="K7">
            <v>1205586.7</v>
          </cell>
          <cell r="L7">
            <v>4169854.8</v>
          </cell>
          <cell r="M7">
            <v>2591863</v>
          </cell>
          <cell r="N7">
            <v>3133184.3</v>
          </cell>
          <cell r="O7">
            <v>1880228</v>
          </cell>
          <cell r="P7">
            <v>2110753.9</v>
          </cell>
        </row>
        <row r="8">
          <cell r="D8" t="str">
            <v>Baker Replacement</v>
          </cell>
          <cell r="E8">
            <v>0</v>
          </cell>
          <cell r="F8">
            <v>0</v>
          </cell>
          <cell r="G8">
            <v>0</v>
          </cell>
          <cell r="H8">
            <v>0</v>
          </cell>
          <cell r="I8">
            <v>0</v>
          </cell>
          <cell r="J8">
            <v>0</v>
          </cell>
          <cell r="K8">
            <v>0</v>
          </cell>
          <cell r="L8">
            <v>0</v>
          </cell>
          <cell r="M8">
            <v>0</v>
          </cell>
          <cell r="N8">
            <v>0</v>
          </cell>
          <cell r="O8">
            <v>0</v>
          </cell>
          <cell r="P8">
            <v>0</v>
          </cell>
        </row>
        <row r="9">
          <cell r="D9" t="str">
            <v>BC Hydro Point Roberts</v>
          </cell>
          <cell r="E9">
            <v>149222.39999999999</v>
          </cell>
          <cell r="F9">
            <v>126319.5</v>
          </cell>
          <cell r="G9">
            <v>129600</v>
          </cell>
          <cell r="H9">
            <v>110800</v>
          </cell>
          <cell r="I9">
            <v>94700</v>
          </cell>
          <cell r="J9">
            <v>82000</v>
          </cell>
          <cell r="K9">
            <v>89700</v>
          </cell>
          <cell r="L9">
            <v>94700</v>
          </cell>
          <cell r="M9">
            <v>82000</v>
          </cell>
          <cell r="N9">
            <v>104800</v>
          </cell>
          <cell r="O9">
            <v>139900</v>
          </cell>
          <cell r="P9">
            <v>184400</v>
          </cell>
        </row>
        <row r="10">
          <cell r="D10" t="str">
            <v>BPA 20 Year SP Contracts</v>
          </cell>
          <cell r="G10">
            <v>0</v>
          </cell>
          <cell r="H10">
            <v>0</v>
          </cell>
          <cell r="I10">
            <v>0</v>
          </cell>
          <cell r="J10">
            <v>0</v>
          </cell>
          <cell r="K10">
            <v>0</v>
          </cell>
          <cell r="L10">
            <v>0</v>
          </cell>
          <cell r="M10">
            <v>0</v>
          </cell>
          <cell r="N10">
            <v>0</v>
          </cell>
          <cell r="O10">
            <v>0</v>
          </cell>
          <cell r="P10">
            <v>0</v>
          </cell>
        </row>
        <row r="11">
          <cell r="D11" t="str">
            <v>BPA Snohomish Conservation</v>
          </cell>
          <cell r="E11">
            <v>308448</v>
          </cell>
          <cell r="F11">
            <v>279936</v>
          </cell>
          <cell r="G11">
            <v>461700</v>
          </cell>
          <cell r="H11">
            <v>374300</v>
          </cell>
          <cell r="I11">
            <v>331600</v>
          </cell>
          <cell r="J11">
            <v>290200</v>
          </cell>
          <cell r="K11">
            <v>277700</v>
          </cell>
          <cell r="L11">
            <v>280800</v>
          </cell>
          <cell r="M11">
            <v>304000</v>
          </cell>
          <cell r="N11">
            <v>318700</v>
          </cell>
          <cell r="O11">
            <v>429800</v>
          </cell>
          <cell r="P11">
            <v>606500</v>
          </cell>
        </row>
        <row r="12">
          <cell r="D12" t="str">
            <v>CSPE</v>
          </cell>
          <cell r="G12">
            <v>0</v>
          </cell>
          <cell r="H12">
            <v>0</v>
          </cell>
          <cell r="I12">
            <v>0</v>
          </cell>
          <cell r="J12">
            <v>0</v>
          </cell>
          <cell r="K12">
            <v>0</v>
          </cell>
          <cell r="L12">
            <v>0</v>
          </cell>
          <cell r="M12">
            <v>0</v>
          </cell>
          <cell r="N12">
            <v>0</v>
          </cell>
          <cell r="O12">
            <v>0</v>
          </cell>
          <cell r="P12">
            <v>0</v>
          </cell>
        </row>
        <row r="13">
          <cell r="D13" t="str">
            <v>Mid-Columbia</v>
          </cell>
          <cell r="E13">
            <v>4640209.0199999996</v>
          </cell>
          <cell r="F13">
            <v>4732709.29</v>
          </cell>
          <cell r="G13">
            <v>4559964.9000000004</v>
          </cell>
          <cell r="H13">
            <v>5694487.2000000002</v>
          </cell>
          <cell r="I13">
            <v>6521798</v>
          </cell>
          <cell r="J13">
            <v>16596856.1</v>
          </cell>
          <cell r="K13">
            <v>5179529</v>
          </cell>
          <cell r="L13">
            <v>5489525.5999999996</v>
          </cell>
          <cell r="M13">
            <v>5676120.9000000004</v>
          </cell>
          <cell r="N13">
            <v>6158769.2000000002</v>
          </cell>
          <cell r="O13">
            <v>6158769.2000000002</v>
          </cell>
          <cell r="P13">
            <v>15140172</v>
          </cell>
        </row>
        <row r="14">
          <cell r="D14" t="str">
            <v>MPC Firm Contract</v>
          </cell>
          <cell r="E14">
            <v>2568482.2999999998</v>
          </cell>
          <cell r="F14">
            <v>2582370.9</v>
          </cell>
          <cell r="G14">
            <v>2598497.7999999998</v>
          </cell>
          <cell r="H14">
            <v>2696947.8</v>
          </cell>
          <cell r="I14">
            <v>2711542.8</v>
          </cell>
          <cell r="J14">
            <v>2702407.8</v>
          </cell>
          <cell r="K14">
            <v>2718155.8</v>
          </cell>
          <cell r="L14">
            <v>2722447.8</v>
          </cell>
          <cell r="M14">
            <v>2715399.8</v>
          </cell>
          <cell r="N14">
            <v>2724480.8</v>
          </cell>
          <cell r="O14">
            <v>2707366.8</v>
          </cell>
          <cell r="P14">
            <v>2714368.8</v>
          </cell>
        </row>
        <row r="15">
          <cell r="D15" t="str">
            <v>North Wasco</v>
          </cell>
          <cell r="E15">
            <v>114913.28</v>
          </cell>
          <cell r="G15">
            <v>264600</v>
          </cell>
          <cell r="H15">
            <v>141600</v>
          </cell>
          <cell r="I15">
            <v>150900</v>
          </cell>
          <cell r="J15">
            <v>145900</v>
          </cell>
          <cell r="K15">
            <v>155900</v>
          </cell>
          <cell r="L15">
            <v>154800</v>
          </cell>
          <cell r="M15">
            <v>277600</v>
          </cell>
          <cell r="N15">
            <v>289700</v>
          </cell>
          <cell r="O15">
            <v>270100</v>
          </cell>
          <cell r="P15">
            <v>152000</v>
          </cell>
        </row>
        <row r="16">
          <cell r="D16" t="str">
            <v>PG&amp;E Exchange Storage Acctg</v>
          </cell>
          <cell r="E16">
            <v>1658360.1</v>
          </cell>
          <cell r="F16">
            <v>1289581.44</v>
          </cell>
          <cell r="G16">
            <v>0</v>
          </cell>
          <cell r="H16">
            <v>0</v>
          </cell>
          <cell r="I16">
            <v>0</v>
          </cell>
          <cell r="J16">
            <v>-271500</v>
          </cell>
          <cell r="K16">
            <v>-1558700</v>
          </cell>
          <cell r="L16">
            <v>-5107300</v>
          </cell>
          <cell r="M16">
            <v>-3564300</v>
          </cell>
          <cell r="N16">
            <v>0</v>
          </cell>
          <cell r="O16">
            <v>4572400</v>
          </cell>
          <cell r="P16">
            <v>2981400</v>
          </cell>
        </row>
        <row r="17">
          <cell r="D17" t="str">
            <v>PPL Contract 15 yr</v>
          </cell>
          <cell r="E17">
            <v>4748714.76</v>
          </cell>
          <cell r="F17">
            <v>4622864</v>
          </cell>
          <cell r="G17">
            <v>4538107</v>
          </cell>
          <cell r="H17">
            <v>4121861</v>
          </cell>
          <cell r="I17">
            <v>4049757</v>
          </cell>
          <cell r="J17">
            <v>3999808</v>
          </cell>
          <cell r="K17">
            <v>4202882</v>
          </cell>
          <cell r="L17">
            <v>4950251</v>
          </cell>
          <cell r="M17">
            <v>4887856</v>
          </cell>
          <cell r="N17">
            <v>4952851</v>
          </cell>
          <cell r="O17">
            <v>4887856</v>
          </cell>
          <cell r="P17">
            <v>4950251</v>
          </cell>
        </row>
        <row r="18">
          <cell r="D18" t="str">
            <v>QF Koma Kulshan Hydro</v>
          </cell>
          <cell r="E18">
            <v>176862.71</v>
          </cell>
          <cell r="F18">
            <v>14543.59</v>
          </cell>
          <cell r="G18">
            <v>102574</v>
          </cell>
          <cell r="H18">
            <v>154977.60000000001</v>
          </cell>
          <cell r="I18">
            <v>419287.1</v>
          </cell>
          <cell r="J18">
            <v>583347.30000000005</v>
          </cell>
          <cell r="K18">
            <v>449545.4</v>
          </cell>
          <cell r="L18">
            <v>213681.2</v>
          </cell>
          <cell r="M18">
            <v>94560.2</v>
          </cell>
          <cell r="N18">
            <v>165748.5</v>
          </cell>
          <cell r="O18">
            <v>245359.3</v>
          </cell>
          <cell r="P18">
            <v>229503.6</v>
          </cell>
        </row>
        <row r="19">
          <cell r="D19" t="str">
            <v>QF Louis Kahn</v>
          </cell>
          <cell r="F19">
            <v>865.01</v>
          </cell>
        </row>
        <row r="20">
          <cell r="D20" t="str">
            <v>QF March Point Cogen Phase 1</v>
          </cell>
          <cell r="E20">
            <v>3829336.67</v>
          </cell>
          <cell r="F20">
            <v>3458781.94</v>
          </cell>
          <cell r="G20">
            <v>3851864.1</v>
          </cell>
          <cell r="H20">
            <v>1654635.6</v>
          </cell>
          <cell r="I20">
            <v>2745438.1</v>
          </cell>
          <cell r="J20">
            <v>2322795.6</v>
          </cell>
          <cell r="K20">
            <v>2745438.1</v>
          </cell>
          <cell r="L20">
            <v>2703678.1</v>
          </cell>
          <cell r="M20">
            <v>3719625.8</v>
          </cell>
          <cell r="N20">
            <v>3843613.4</v>
          </cell>
          <cell r="O20">
            <v>3719625.8</v>
          </cell>
          <cell r="P20">
            <v>3843613.4</v>
          </cell>
        </row>
        <row r="21">
          <cell r="D21" t="str">
            <v>QF March Point Cogen Phase 2</v>
          </cell>
          <cell r="E21">
            <v>2907563.06</v>
          </cell>
          <cell r="F21">
            <v>2634281.46</v>
          </cell>
          <cell r="G21">
            <v>2894801.7</v>
          </cell>
          <cell r="H21">
            <v>2167935.7999999998</v>
          </cell>
          <cell r="I21">
            <v>2260142.6</v>
          </cell>
          <cell r="J21">
            <v>1950091.8</v>
          </cell>
          <cell r="K21">
            <v>2262595.6</v>
          </cell>
          <cell r="L21">
            <v>2343396.1</v>
          </cell>
          <cell r="M21">
            <v>2740931.1</v>
          </cell>
          <cell r="N21">
            <v>2843045.5</v>
          </cell>
          <cell r="O21">
            <v>2686757.6</v>
          </cell>
          <cell r="P21">
            <v>2753737.1</v>
          </cell>
        </row>
        <row r="22">
          <cell r="D22" t="str">
            <v>QF Port Townsend Hydro</v>
          </cell>
          <cell r="F22">
            <v>7896.53</v>
          </cell>
          <cell r="G22">
            <v>6327.3</v>
          </cell>
          <cell r="H22">
            <v>5217.8999999999996</v>
          </cell>
          <cell r="I22">
            <v>4543.1000000000004</v>
          </cell>
          <cell r="J22">
            <v>5180.8999999999996</v>
          </cell>
          <cell r="K22">
            <v>6704.4</v>
          </cell>
          <cell r="L22">
            <v>7187.6</v>
          </cell>
          <cell r="M22">
            <v>5616</v>
          </cell>
          <cell r="N22">
            <v>5171.6000000000004</v>
          </cell>
          <cell r="O22">
            <v>3495</v>
          </cell>
          <cell r="P22">
            <v>4275.6000000000004</v>
          </cell>
        </row>
        <row r="23">
          <cell r="D23" t="str">
            <v>QF Shipp Hutch Creek</v>
          </cell>
          <cell r="F23">
            <v>-7.0000000000000007E-2</v>
          </cell>
          <cell r="G23">
            <v>3622.9</v>
          </cell>
          <cell r="H23">
            <v>2803.2</v>
          </cell>
          <cell r="I23">
            <v>4248.7</v>
          </cell>
          <cell r="J23">
            <v>8237.7000000000007</v>
          </cell>
          <cell r="K23">
            <v>10734.4</v>
          </cell>
          <cell r="L23">
            <v>9017</v>
          </cell>
          <cell r="M23">
            <v>3218.5</v>
          </cell>
          <cell r="N23">
            <v>1798.6</v>
          </cell>
          <cell r="O23">
            <v>13379.8</v>
          </cell>
          <cell r="P23">
            <v>2139.8000000000002</v>
          </cell>
        </row>
        <row r="24">
          <cell r="D24" t="str">
            <v>QF PERC Puyallup</v>
          </cell>
          <cell r="E24">
            <v>46311.78</v>
          </cell>
          <cell r="F24">
            <v>45374.36</v>
          </cell>
          <cell r="G24">
            <v>72015.600000000006</v>
          </cell>
          <cell r="H24">
            <v>62300</v>
          </cell>
          <cell r="I24">
            <v>56783</v>
          </cell>
          <cell r="J24">
            <v>57575</v>
          </cell>
          <cell r="K24">
            <v>63094</v>
          </cell>
          <cell r="L24">
            <v>75161.100000000006</v>
          </cell>
          <cell r="M24">
            <v>67936.3</v>
          </cell>
          <cell r="N24">
            <v>72340</v>
          </cell>
          <cell r="O24">
            <v>67997</v>
          </cell>
          <cell r="P24">
            <v>72771.600000000006</v>
          </cell>
        </row>
        <row r="25">
          <cell r="D25" t="str">
            <v>QF Spokane MSW</v>
          </cell>
          <cell r="E25">
            <v>1289937.6000000001</v>
          </cell>
          <cell r="F25">
            <v>827369.6</v>
          </cell>
          <cell r="G25">
            <v>1243152.3999999999</v>
          </cell>
          <cell r="H25">
            <v>853498.3</v>
          </cell>
          <cell r="I25">
            <v>863971.8</v>
          </cell>
          <cell r="J25">
            <v>694935.2</v>
          </cell>
          <cell r="K25">
            <v>824997.6</v>
          </cell>
          <cell r="L25">
            <v>815666.6</v>
          </cell>
          <cell r="M25">
            <v>1111341.8</v>
          </cell>
          <cell r="N25">
            <v>1061337.3</v>
          </cell>
          <cell r="O25">
            <v>1310610.2</v>
          </cell>
          <cell r="P25">
            <v>1349371.8</v>
          </cell>
        </row>
        <row r="26">
          <cell r="D26" t="str">
            <v>QF Sumas</v>
          </cell>
          <cell r="E26">
            <v>7988458.4400000004</v>
          </cell>
          <cell r="F26">
            <v>7210950.5700000003</v>
          </cell>
          <cell r="G26">
            <v>7946502.4000000004</v>
          </cell>
          <cell r="H26">
            <v>4971531.3</v>
          </cell>
          <cell r="I26">
            <v>4965193.0999999996</v>
          </cell>
          <cell r="J26">
            <v>4029615.3</v>
          </cell>
          <cell r="K26">
            <v>5396484.2000000002</v>
          </cell>
          <cell r="L26">
            <v>5536933.2000000002</v>
          </cell>
          <cell r="M26">
            <v>7506756.5999999996</v>
          </cell>
          <cell r="N26">
            <v>7584124.0999999996</v>
          </cell>
          <cell r="O26">
            <v>7171850.5</v>
          </cell>
          <cell r="P26">
            <v>7382332.7999999998</v>
          </cell>
        </row>
        <row r="27">
          <cell r="D27" t="str">
            <v>QF Sygitowicz</v>
          </cell>
          <cell r="E27">
            <v>6102.78</v>
          </cell>
          <cell r="F27">
            <v>6578.94</v>
          </cell>
          <cell r="G27">
            <v>12648</v>
          </cell>
          <cell r="H27">
            <v>9027.2000000000007</v>
          </cell>
          <cell r="I27">
            <v>3968</v>
          </cell>
          <cell r="J27">
            <v>1736</v>
          </cell>
          <cell r="K27">
            <v>644.79999999999995</v>
          </cell>
          <cell r="L27">
            <v>49.6</v>
          </cell>
          <cell r="M27">
            <v>347.2</v>
          </cell>
          <cell r="N27">
            <v>2430.4</v>
          </cell>
          <cell r="O27">
            <v>5852.8</v>
          </cell>
          <cell r="P27">
            <v>10168</v>
          </cell>
        </row>
        <row r="28">
          <cell r="D28" t="str">
            <v>QF Tenaska</v>
          </cell>
          <cell r="E28">
            <v>9526760.7899999991</v>
          </cell>
          <cell r="F28">
            <v>9103545.4299999997</v>
          </cell>
          <cell r="G28">
            <v>10976058.9</v>
          </cell>
          <cell r="H28">
            <v>8534090.6999999993</v>
          </cell>
          <cell r="I28">
            <v>1770019.9</v>
          </cell>
          <cell r="J28">
            <v>9059685.4000000004</v>
          </cell>
          <cell r="K28">
            <v>10507392</v>
          </cell>
          <cell r="L28">
            <v>11468167.4</v>
          </cell>
          <cell r="M28">
            <v>10854333.6</v>
          </cell>
          <cell r="N28">
            <v>11297442.800000001</v>
          </cell>
          <cell r="O28">
            <v>10313631.4</v>
          </cell>
          <cell r="P28">
            <v>10888598.9</v>
          </cell>
        </row>
        <row r="29">
          <cell r="D29" t="str">
            <v>QF Twin Falls</v>
          </cell>
          <cell r="E29">
            <v>661530</v>
          </cell>
          <cell r="F29">
            <v>374700</v>
          </cell>
          <cell r="G29">
            <v>507027.3</v>
          </cell>
          <cell r="H29">
            <v>606784.1</v>
          </cell>
          <cell r="I29">
            <v>839734.1</v>
          </cell>
          <cell r="J29">
            <v>726668.2</v>
          </cell>
          <cell r="K29">
            <v>309354.5</v>
          </cell>
          <cell r="L29">
            <v>43186.400000000001</v>
          </cell>
          <cell r="M29">
            <v>14175</v>
          </cell>
          <cell r="N29">
            <v>145002.29999999999</v>
          </cell>
          <cell r="O29">
            <v>368795.5</v>
          </cell>
          <cell r="P29">
            <v>604288.6</v>
          </cell>
        </row>
        <row r="30">
          <cell r="D30" t="str">
            <v>QF Weeks Falls</v>
          </cell>
          <cell r="F30">
            <v>62790</v>
          </cell>
          <cell r="G30">
            <v>77757.3</v>
          </cell>
          <cell r="H30">
            <v>104026.4</v>
          </cell>
          <cell r="I30">
            <v>160430.5</v>
          </cell>
          <cell r="J30">
            <v>142217.70000000001</v>
          </cell>
          <cell r="K30">
            <v>56749.1</v>
          </cell>
          <cell r="L30">
            <v>21259.1</v>
          </cell>
          <cell r="M30">
            <v>868.6</v>
          </cell>
          <cell r="N30">
            <v>25591.4</v>
          </cell>
          <cell r="O30">
            <v>68860.899999999994</v>
          </cell>
          <cell r="P30">
            <v>106851.8</v>
          </cell>
        </row>
        <row r="31">
          <cell r="D31" t="str">
            <v>Skookumchuck</v>
          </cell>
          <cell r="E31">
            <v>5683.2</v>
          </cell>
          <cell r="F31">
            <v>5924.2</v>
          </cell>
        </row>
        <row r="32">
          <cell r="D32" t="str">
            <v>Supplemental Entitl Cap</v>
          </cell>
          <cell r="E32">
            <v>8880</v>
          </cell>
          <cell r="F32">
            <v>8880</v>
          </cell>
          <cell r="G32">
            <v>9000</v>
          </cell>
          <cell r="H32">
            <v>8000</v>
          </cell>
          <cell r="I32">
            <v>8000</v>
          </cell>
          <cell r="J32">
            <v>8000</v>
          </cell>
          <cell r="K32">
            <v>8000</v>
          </cell>
          <cell r="L32">
            <v>8000</v>
          </cell>
          <cell r="M32">
            <v>8000</v>
          </cell>
          <cell r="N32">
            <v>8000</v>
          </cell>
          <cell r="O32">
            <v>8000</v>
          </cell>
          <cell r="P32">
            <v>8000</v>
          </cell>
        </row>
        <row r="33">
          <cell r="D33" t="str">
            <v>WNP-3 BPA Exchange Power</v>
          </cell>
          <cell r="E33">
            <v>2229461</v>
          </cell>
          <cell r="F33">
            <v>2014539</v>
          </cell>
          <cell r="G33">
            <v>1100700</v>
          </cell>
          <cell r="H33">
            <v>1066000</v>
          </cell>
          <cell r="I33">
            <v>0</v>
          </cell>
          <cell r="J33">
            <v>0</v>
          </cell>
          <cell r="K33">
            <v>0</v>
          </cell>
          <cell r="L33">
            <v>0</v>
          </cell>
          <cell r="M33">
            <v>0</v>
          </cell>
          <cell r="N33">
            <v>0</v>
          </cell>
          <cell r="O33">
            <v>2179400</v>
          </cell>
          <cell r="P33">
            <v>2251800</v>
          </cell>
        </row>
        <row r="34">
          <cell r="D34" t="str">
            <v>WWP Contract 15 yr</v>
          </cell>
          <cell r="E34">
            <v>441032</v>
          </cell>
          <cell r="F34">
            <v>385862.40000000002</v>
          </cell>
          <cell r="G34">
            <v>428056.6</v>
          </cell>
          <cell r="H34">
            <v>572544.80000000005</v>
          </cell>
          <cell r="I34">
            <v>592452.5</v>
          </cell>
          <cell r="J34">
            <v>573341.1</v>
          </cell>
          <cell r="K34">
            <v>592452.5</v>
          </cell>
          <cell r="L34">
            <v>592452.5</v>
          </cell>
          <cell r="M34">
            <v>573341.1</v>
          </cell>
          <cell r="N34">
            <v>593248.80000000005</v>
          </cell>
          <cell r="O34">
            <v>573341.1</v>
          </cell>
          <cell r="P34">
            <v>592452.5</v>
          </cell>
        </row>
        <row r="35">
          <cell r="D35" t="str">
            <v>WNP3 Return</v>
          </cell>
          <cell r="G35">
            <v>0</v>
          </cell>
          <cell r="H35">
            <v>0</v>
          </cell>
          <cell r="I35">
            <v>0</v>
          </cell>
          <cell r="J35">
            <v>0</v>
          </cell>
          <cell r="K35">
            <v>0</v>
          </cell>
          <cell r="L35">
            <v>0</v>
          </cell>
          <cell r="M35">
            <v>0</v>
          </cell>
          <cell r="N35">
            <v>0</v>
          </cell>
          <cell r="O35">
            <v>0</v>
          </cell>
          <cell r="P35">
            <v>0</v>
          </cell>
        </row>
        <row r="36">
          <cell r="D36" t="str">
            <v>Secondary Purchase</v>
          </cell>
          <cell r="E36">
            <v>20585359.440000001</v>
          </cell>
          <cell r="F36">
            <v>13888070.574999999</v>
          </cell>
          <cell r="G36">
            <v>8195084.0599999996</v>
          </cell>
          <cell r="H36">
            <v>2314000</v>
          </cell>
          <cell r="I36">
            <v>0</v>
          </cell>
          <cell r="J36">
            <v>0</v>
          </cell>
          <cell r="K36">
            <v>0</v>
          </cell>
          <cell r="L36">
            <v>0</v>
          </cell>
          <cell r="M36">
            <v>2510825.02</v>
          </cell>
          <cell r="N36">
            <v>179218.68</v>
          </cell>
          <cell r="O36">
            <v>2666500</v>
          </cell>
          <cell r="P36">
            <v>6646236</v>
          </cell>
        </row>
        <row r="37">
          <cell r="D37" t="str">
            <v>Secondary Sales</v>
          </cell>
          <cell r="E37">
            <v>-9672661</v>
          </cell>
          <cell r="F37">
            <v>-8805361.1400000006</v>
          </cell>
          <cell r="G37">
            <v>-4892268.8</v>
          </cell>
          <cell r="H37">
            <v>-5717742.7000000104</v>
          </cell>
          <cell r="I37">
            <v>-2437888.94</v>
          </cell>
          <cell r="J37">
            <v>-6003885.6100000003</v>
          </cell>
          <cell r="K37">
            <v>-12206586.67</v>
          </cell>
          <cell r="L37">
            <v>-7344071.4500000002</v>
          </cell>
          <cell r="M37">
            <v>-1606725.15</v>
          </cell>
          <cell r="N37">
            <v>-1606417.44</v>
          </cell>
          <cell r="O37">
            <v>-3902278.3600000101</v>
          </cell>
          <cell r="P37">
            <v>0</v>
          </cell>
        </row>
        <row r="38">
          <cell r="D38" t="str">
            <v>Broker Fees</v>
          </cell>
          <cell r="E38">
            <v>16723</v>
          </cell>
          <cell r="G38">
            <v>27768.916666666701</v>
          </cell>
          <cell r="H38">
            <v>27768.916666666701</v>
          </cell>
          <cell r="I38">
            <v>27768.916666666701</v>
          </cell>
          <cell r="J38">
            <v>27768.916666666701</v>
          </cell>
          <cell r="K38">
            <v>27768.916666666701</v>
          </cell>
          <cell r="L38">
            <v>27768.916666666701</v>
          </cell>
          <cell r="M38">
            <v>27768.916666666701</v>
          </cell>
          <cell r="N38">
            <v>27768.916666666701</v>
          </cell>
          <cell r="O38">
            <v>27768.916666666701</v>
          </cell>
          <cell r="P38">
            <v>27768.916666666701</v>
          </cell>
        </row>
        <row r="39">
          <cell r="D39" t="str">
            <v>Interchange</v>
          </cell>
          <cell r="E39">
            <v>-437722.18</v>
          </cell>
          <cell r="F39">
            <v>-705885.98</v>
          </cell>
          <cell r="G39">
            <v>-337400</v>
          </cell>
          <cell r="H39">
            <v>-350000</v>
          </cell>
          <cell r="I39">
            <v>-350000</v>
          </cell>
          <cell r="J39">
            <v>-350000</v>
          </cell>
          <cell r="K39">
            <v>-350000</v>
          </cell>
          <cell r="L39">
            <v>-350000</v>
          </cell>
          <cell r="M39">
            <v>-350000</v>
          </cell>
          <cell r="N39">
            <v>-350000</v>
          </cell>
          <cell r="O39">
            <v>-350000</v>
          </cell>
          <cell r="P39">
            <v>-350000</v>
          </cell>
        </row>
        <row r="40">
          <cell r="D40" t="str">
            <v>Wheeling by Others</v>
          </cell>
          <cell r="E40">
            <v>3160371</v>
          </cell>
          <cell r="F40">
            <v>3273882.76</v>
          </cell>
          <cell r="G40">
            <v>3546816</v>
          </cell>
          <cell r="H40">
            <v>3546816</v>
          </cell>
          <cell r="I40">
            <v>3546816</v>
          </cell>
          <cell r="J40">
            <v>3546816</v>
          </cell>
          <cell r="K40">
            <v>3546816</v>
          </cell>
          <cell r="L40">
            <v>3546816</v>
          </cell>
          <cell r="M40">
            <v>3638755</v>
          </cell>
          <cell r="N40">
            <v>3546591</v>
          </cell>
          <cell r="O40">
            <v>3546591</v>
          </cell>
          <cell r="P40">
            <v>3546591</v>
          </cell>
        </row>
        <row r="41">
          <cell r="D41" t="str">
            <v>Colstrip 1&amp;2 Fixed Coal</v>
          </cell>
          <cell r="E41">
            <v>137424.5</v>
          </cell>
          <cell r="F41">
            <v>137424.5</v>
          </cell>
          <cell r="G41">
            <v>225096.5</v>
          </cell>
          <cell r="H41">
            <v>225096.5</v>
          </cell>
          <cell r="I41">
            <v>225096.5</v>
          </cell>
          <cell r="J41">
            <v>225096.5</v>
          </cell>
          <cell r="K41">
            <v>225096.5</v>
          </cell>
          <cell r="L41">
            <v>225096.5</v>
          </cell>
          <cell r="M41">
            <v>225096.5</v>
          </cell>
          <cell r="N41">
            <v>225096.5</v>
          </cell>
          <cell r="O41">
            <v>225096.5</v>
          </cell>
          <cell r="P41">
            <v>225096.5</v>
          </cell>
        </row>
        <row r="42">
          <cell r="D42" t="str">
            <v>Colstrip 3&amp;4 Fixed Coal</v>
          </cell>
          <cell r="E42">
            <v>243500.04</v>
          </cell>
          <cell r="F42">
            <v>-63960.67</v>
          </cell>
          <cell r="G42">
            <v>274940.40000000002</v>
          </cell>
          <cell r="H42">
            <v>274940.40000000002</v>
          </cell>
          <cell r="I42">
            <v>274940.40000000002</v>
          </cell>
          <cell r="J42">
            <v>274940.40000000002</v>
          </cell>
          <cell r="K42">
            <v>274940.40000000002</v>
          </cell>
          <cell r="L42">
            <v>274940.40000000002</v>
          </cell>
          <cell r="M42">
            <v>274940.40000000002</v>
          </cell>
          <cell r="N42">
            <v>274940.40000000002</v>
          </cell>
          <cell r="O42">
            <v>274940.40000000002</v>
          </cell>
          <cell r="P42">
            <v>274940.40000000002</v>
          </cell>
        </row>
        <row r="43">
          <cell r="D43" t="str">
            <v>New Turbines Fixed Fuel</v>
          </cell>
          <cell r="G43">
            <v>28489</v>
          </cell>
          <cell r="H43">
            <v>28489</v>
          </cell>
          <cell r="I43">
            <v>28489</v>
          </cell>
          <cell r="J43">
            <v>28489</v>
          </cell>
          <cell r="K43">
            <v>28489</v>
          </cell>
          <cell r="L43">
            <v>28489</v>
          </cell>
          <cell r="M43">
            <v>28489</v>
          </cell>
          <cell r="N43">
            <v>28489</v>
          </cell>
          <cell r="O43">
            <v>28489</v>
          </cell>
          <cell r="P43">
            <v>28489</v>
          </cell>
        </row>
        <row r="44">
          <cell r="D44" t="str">
            <v>Colstrip 1&amp;2 Fuel Other</v>
          </cell>
          <cell r="E44">
            <v>95973.19</v>
          </cell>
          <cell r="F44">
            <v>64406.42</v>
          </cell>
        </row>
        <row r="45">
          <cell r="D45" t="str">
            <v>Colstrip 3&amp;4 Fuel Other</v>
          </cell>
          <cell r="E45">
            <v>282295.84000000003</v>
          </cell>
          <cell r="F45">
            <v>26024.7</v>
          </cell>
        </row>
        <row r="46">
          <cell r="D46" t="str">
            <v>CT Pipeline</v>
          </cell>
          <cell r="G46">
            <v>127928.2</v>
          </cell>
          <cell r="H46">
            <v>127928.2</v>
          </cell>
          <cell r="I46">
            <v>127928.2</v>
          </cell>
          <cell r="J46">
            <v>127928.2</v>
          </cell>
          <cell r="K46">
            <v>127928.2</v>
          </cell>
          <cell r="L46">
            <v>127928.2</v>
          </cell>
          <cell r="M46">
            <v>127928.2</v>
          </cell>
          <cell r="N46">
            <v>127928.2</v>
          </cell>
          <cell r="O46">
            <v>127928.2</v>
          </cell>
          <cell r="P46">
            <v>127928.2</v>
          </cell>
        </row>
        <row r="47">
          <cell r="D47" t="str">
            <v>Shaping &amp; Transmission Arb</v>
          </cell>
          <cell r="G47">
            <v>0</v>
          </cell>
          <cell r="H47">
            <v>0</v>
          </cell>
          <cell r="I47">
            <v>0</v>
          </cell>
          <cell r="J47">
            <v>0</v>
          </cell>
          <cell r="K47">
            <v>0</v>
          </cell>
          <cell r="L47">
            <v>0</v>
          </cell>
          <cell r="M47">
            <v>0</v>
          </cell>
          <cell r="N47">
            <v>0</v>
          </cell>
          <cell r="O47">
            <v>0</v>
          </cell>
          <cell r="P47">
            <v>0</v>
          </cell>
        </row>
        <row r="48">
          <cell r="D48" t="str">
            <v>MEGA Benefits</v>
          </cell>
          <cell r="G48">
            <v>0</v>
          </cell>
          <cell r="H48">
            <v>0</v>
          </cell>
          <cell r="I48">
            <v>0</v>
          </cell>
          <cell r="J48">
            <v>0</v>
          </cell>
          <cell r="K48">
            <v>0</v>
          </cell>
          <cell r="L48">
            <v>0</v>
          </cell>
          <cell r="M48">
            <v>0</v>
          </cell>
          <cell r="N48">
            <v>0</v>
          </cell>
          <cell r="O48">
            <v>0</v>
          </cell>
          <cell r="P48">
            <v>0</v>
          </cell>
        </row>
        <row r="49">
          <cell r="D49" t="str">
            <v>Hedging Costs</v>
          </cell>
          <cell r="G49">
            <v>0</v>
          </cell>
          <cell r="H49">
            <v>0</v>
          </cell>
          <cell r="I49">
            <v>0</v>
          </cell>
          <cell r="J49">
            <v>0</v>
          </cell>
          <cell r="K49">
            <v>0</v>
          </cell>
          <cell r="L49">
            <v>0</v>
          </cell>
          <cell r="M49">
            <v>0</v>
          </cell>
          <cell r="N49">
            <v>0</v>
          </cell>
          <cell r="O49">
            <v>0</v>
          </cell>
          <cell r="P49">
            <v>0</v>
          </cell>
        </row>
        <row r="50">
          <cell r="D50" t="str">
            <v>Contract Restructure</v>
          </cell>
          <cell r="G50">
            <v>0</v>
          </cell>
          <cell r="H50">
            <v>0</v>
          </cell>
          <cell r="I50">
            <v>0</v>
          </cell>
          <cell r="J50">
            <v>0</v>
          </cell>
          <cell r="K50">
            <v>0</v>
          </cell>
          <cell r="L50">
            <v>0</v>
          </cell>
          <cell r="M50">
            <v>0</v>
          </cell>
          <cell r="N50">
            <v>0</v>
          </cell>
          <cell r="O50">
            <v>0</v>
          </cell>
          <cell r="P50">
            <v>0</v>
          </cell>
        </row>
        <row r="51">
          <cell r="D51" t="str">
            <v>Douglas Settlement</v>
          </cell>
          <cell r="G51">
            <v>0</v>
          </cell>
          <cell r="H51">
            <v>0</v>
          </cell>
          <cell r="I51">
            <v>0</v>
          </cell>
          <cell r="J51">
            <v>0</v>
          </cell>
          <cell r="K51">
            <v>0</v>
          </cell>
          <cell r="L51">
            <v>-1700000</v>
          </cell>
          <cell r="M51">
            <v>0</v>
          </cell>
          <cell r="N51">
            <v>0</v>
          </cell>
          <cell r="O51">
            <v>0</v>
          </cell>
          <cell r="P51">
            <v>0</v>
          </cell>
        </row>
        <row r="52">
          <cell r="D52" t="str">
            <v>BEP Amort</v>
          </cell>
          <cell r="E52">
            <v>293885</v>
          </cell>
          <cell r="F52">
            <v>293885</v>
          </cell>
          <cell r="G52">
            <v>293885</v>
          </cell>
          <cell r="H52">
            <v>293885</v>
          </cell>
          <cell r="I52">
            <v>293885</v>
          </cell>
          <cell r="J52">
            <v>293885</v>
          </cell>
          <cell r="K52">
            <v>293885</v>
          </cell>
          <cell r="L52">
            <v>293885</v>
          </cell>
          <cell r="M52">
            <v>293885</v>
          </cell>
          <cell r="N52">
            <v>293885</v>
          </cell>
          <cell r="O52">
            <v>293885</v>
          </cell>
          <cell r="P52">
            <v>293885</v>
          </cell>
        </row>
        <row r="53">
          <cell r="D53" t="str">
            <v>Other Power Costs</v>
          </cell>
          <cell r="E53">
            <v>559525.51</v>
          </cell>
          <cell r="F53">
            <v>575530.92000000004</v>
          </cell>
          <cell r="G53">
            <v>616104.14250000007</v>
          </cell>
          <cell r="H53">
            <v>616104.14250000007</v>
          </cell>
          <cell r="I53">
            <v>616104.14250000007</v>
          </cell>
          <cell r="J53">
            <v>616104.14250000007</v>
          </cell>
          <cell r="K53">
            <v>616104.14250000007</v>
          </cell>
          <cell r="L53">
            <v>616104.14250000007</v>
          </cell>
          <cell r="M53">
            <v>616104.14250000007</v>
          </cell>
          <cell r="N53">
            <v>616104.14250000007</v>
          </cell>
          <cell r="O53">
            <v>616104.14250000007</v>
          </cell>
          <cell r="P53">
            <v>616104.14250000007</v>
          </cell>
        </row>
        <row r="54">
          <cell r="D54" t="str">
            <v>NonCore Gas</v>
          </cell>
          <cell r="G54">
            <v>6517750</v>
          </cell>
          <cell r="H54">
            <v>268650</v>
          </cell>
          <cell r="I54">
            <v>280705</v>
          </cell>
          <cell r="J54">
            <v>277650</v>
          </cell>
          <cell r="K54">
            <v>268305</v>
          </cell>
          <cell r="L54">
            <v>249705</v>
          </cell>
          <cell r="M54">
            <v>241650</v>
          </cell>
          <cell r="N54">
            <v>243505</v>
          </cell>
          <cell r="O54">
            <v>-4350</v>
          </cell>
          <cell r="P54">
            <v>-140895</v>
          </cell>
        </row>
      </sheetData>
      <sheetData sheetId="3"/>
      <sheetData sheetId="4"/>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_1"/>
      <sheetName val="CAPACITY_A"/>
      <sheetName val="2006-07"/>
      <sheetName val="Peak Resources"/>
      <sheetName val="F05Peak"/>
      <sheetName val="Peak Resources 07.05 Update"/>
      <sheetName val="7.05 05 PCORCJMR_ Peak Capacity"/>
      <sheetName val="05 PCORC JMR__ Peak Capacity"/>
      <sheetName val="05 PCORC2 JMR__ Peak Capacity"/>
      <sheetName val="Peak Resources Strat Plan"/>
      <sheetName val="04 GRC JMR24C Peak Capacity"/>
      <sheetName val="Winter On-peak Cap - 2005+PCORC"/>
      <sheetName val="Plant Capacities 11.16.05 TomLe"/>
      <sheetName val="Mid-C Generation"/>
      <sheetName val="Westside Plants 011904"/>
      <sheetName val="Winter On-peak Cap - 2004-05"/>
      <sheetName val="Loads"/>
      <sheetName val="PSE % of Rock Island"/>
      <sheetName val="04_05 Prem Update"/>
      <sheetName val="CAPACITY_DAmounts"/>
      <sheetName val="2008 Extreme Peaks - 080403"/>
      <sheetName val="MidC Capacity - New"/>
      <sheetName val="2005 Budget Update"/>
      <sheetName val="2002 Frcst vs Actual MWh"/>
      <sheetName val="Peaks - 071503"/>
      <sheetName val="Peaks-FO2"/>
      <sheetName val="Peaks-F01"/>
      <sheetName val="MidC Capacity - Old"/>
      <sheetName val="CAPACITY_DAmounts OLD"/>
      <sheetName val="2006"/>
      <sheetName val="05 GRC JMR__ Peak Capacity"/>
      <sheetName val="Sheet1"/>
      <sheetName val="Frcst vs Actual MWh"/>
      <sheetName val="chg in 04"/>
      <sheetName val="2008 Extreme Peaks - 091803"/>
      <sheetName val="Peaks-New"/>
      <sheetName val="2008 Extreme Peaks - 071503"/>
      <sheetName val="Peaks-Old"/>
      <sheetName val="Mid-C Generation06GRC"/>
      <sheetName val="Exhibit A-1 Origin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5">
          <cell r="E5">
            <v>36099</v>
          </cell>
          <cell r="F5">
            <v>36129</v>
          </cell>
          <cell r="G5">
            <v>36160</v>
          </cell>
          <cell r="H5">
            <v>36191</v>
          </cell>
          <cell r="I5">
            <v>36464</v>
          </cell>
          <cell r="J5">
            <v>36494</v>
          </cell>
          <cell r="K5">
            <v>36525</v>
          </cell>
          <cell r="L5">
            <v>36556</v>
          </cell>
          <cell r="M5">
            <v>36830</v>
          </cell>
          <cell r="N5">
            <v>36860</v>
          </cell>
          <cell r="O5">
            <v>36891</v>
          </cell>
          <cell r="P5">
            <v>36922</v>
          </cell>
          <cell r="Q5">
            <v>37195</v>
          </cell>
          <cell r="R5">
            <v>37225</v>
          </cell>
          <cell r="S5">
            <v>37256</v>
          </cell>
          <cell r="T5">
            <v>37287</v>
          </cell>
          <cell r="U5">
            <v>37560</v>
          </cell>
          <cell r="V5">
            <v>37590</v>
          </cell>
          <cell r="W5">
            <v>37621</v>
          </cell>
          <cell r="X5">
            <v>37652</v>
          </cell>
          <cell r="Y5">
            <v>37925</v>
          </cell>
          <cell r="Z5">
            <v>37955</v>
          </cell>
          <cell r="AA5">
            <v>37986</v>
          </cell>
          <cell r="AB5">
            <v>38017</v>
          </cell>
          <cell r="AC5">
            <v>38291</v>
          </cell>
          <cell r="AD5">
            <v>38321</v>
          </cell>
        </row>
        <row r="6">
          <cell r="E6">
            <v>2570.7735360580582</v>
          </cell>
          <cell r="F6">
            <v>2816.6719238560922</v>
          </cell>
          <cell r="G6">
            <v>2884.4517302600407</v>
          </cell>
          <cell r="H6">
            <v>2719.5451206742555</v>
          </cell>
          <cell r="I6">
            <v>2584.0666666666666</v>
          </cell>
          <cell r="J6">
            <v>2875.1384408602153</v>
          </cell>
          <cell r="K6">
            <v>2881.8047580645166</v>
          </cell>
          <cell r="L6">
            <v>2711.74066091954</v>
          </cell>
          <cell r="M6">
            <v>2585.5042083333333</v>
          </cell>
          <cell r="N6">
            <v>2857.5044892473115</v>
          </cell>
          <cell r="O6">
            <v>2888.8676836196305</v>
          </cell>
          <cell r="P6">
            <v>2731.6511985609218</v>
          </cell>
          <cell r="Q6">
            <v>2598.5807454048909</v>
          </cell>
          <cell r="R6">
            <v>2863.0480052799267</v>
          </cell>
          <cell r="S6">
            <v>2897.8545411478408</v>
          </cell>
          <cell r="T6">
            <v>2740.1489779079748</v>
          </cell>
          <cell r="U6">
            <v>2606.664561450506</v>
          </cell>
          <cell r="V6">
            <v>2871.954541451787</v>
          </cell>
          <cell r="W6">
            <v>2923.4876569936223</v>
          </cell>
          <cell r="X6">
            <v>2764.3871013845223</v>
          </cell>
          <cell r="Y6">
            <v>2629.7219419111166</v>
          </cell>
          <cell r="Z6">
            <v>2897.3585575676861</v>
          </cell>
          <cell r="AA6">
            <v>2951.1749854031737</v>
          </cell>
          <cell r="AB6">
            <v>2694.3411736286771</v>
          </cell>
          <cell r="AC6">
            <v>2654.6271180480226</v>
          </cell>
          <cell r="AD6">
            <v>2924.7984264214838</v>
          </cell>
        </row>
        <row r="7">
          <cell r="E7">
            <v>4282.4334003791209</v>
          </cell>
          <cell r="F7">
            <v>4577.4057709677263</v>
          </cell>
          <cell r="G7">
            <v>4772.9597002800228</v>
          </cell>
          <cell r="H7">
            <v>4469.6961155805802</v>
          </cell>
          <cell r="I7">
            <v>3810.072688136017</v>
          </cell>
          <cell r="J7">
            <v>4244.9811347948626</v>
          </cell>
          <cell r="K7">
            <v>4481.2306589386726</v>
          </cell>
          <cell r="L7">
            <v>4206.0654958214582</v>
          </cell>
          <cell r="M7">
            <v>3868.1146177557475</v>
          </cell>
          <cell r="N7">
            <v>4281.7080345540098</v>
          </cell>
          <cell r="O7">
            <v>4492.9327191175889</v>
          </cell>
          <cell r="P7">
            <v>4216.599445258531</v>
          </cell>
          <cell r="Q7">
            <v>3876.0430629517859</v>
          </cell>
          <cell r="R7">
            <v>4289.398422168053</v>
          </cell>
          <cell r="S7">
            <v>4500.3234394803194</v>
          </cell>
          <cell r="T7">
            <v>4223.6907599413771</v>
          </cell>
          <cell r="U7">
            <v>3888.8888126531047</v>
          </cell>
          <cell r="V7">
            <v>4320.882401320715</v>
          </cell>
          <cell r="W7">
            <v>4548.4359742375091</v>
          </cell>
          <cell r="X7">
            <v>4268.5843231942563</v>
          </cell>
          <cell r="Y7">
            <v>3931.2139074496649</v>
          </cell>
          <cell r="Z7">
            <v>4359.5868833657787</v>
          </cell>
          <cell r="AA7">
            <v>4580.9965462901928</v>
          </cell>
          <cell r="AB7">
            <v>4299.3708970792168</v>
          </cell>
          <cell r="AC7">
            <v>3962.5999427177253</v>
          </cell>
          <cell r="AD7">
            <v>4383.1710707591837</v>
          </cell>
        </row>
        <row r="8">
          <cell r="E8">
            <v>4685</v>
          </cell>
          <cell r="F8">
            <v>5124</v>
          </cell>
          <cell r="G8">
            <v>5047</v>
          </cell>
          <cell r="H8">
            <v>4987</v>
          </cell>
          <cell r="I8">
            <v>4709.2255165722718</v>
          </cell>
          <cell r="J8">
            <v>5230.3604286291857</v>
          </cell>
          <cell r="K8">
            <v>5042.3685241009025</v>
          </cell>
          <cell r="L8">
            <v>4972.6884739654115</v>
          </cell>
          <cell r="M8">
            <v>4711.8453049798727</v>
          </cell>
          <cell r="N8">
            <v>5198.2813045752846</v>
          </cell>
          <cell r="O8">
            <v>5054.7267081199661</v>
          </cell>
          <cell r="P8">
            <v>5009.1996722767508</v>
          </cell>
          <cell r="Q8">
            <v>4735.6760996107323</v>
          </cell>
          <cell r="R8">
            <v>5208.3658926703838</v>
          </cell>
          <cell r="S8">
            <v>5070.4512458090703</v>
          </cell>
          <cell r="T8">
            <v>5024.7825818161391</v>
          </cell>
          <cell r="U8">
            <v>4750.4081161195763</v>
          </cell>
          <cell r="V8">
            <v>5224.5683800662655</v>
          </cell>
          <cell r="W8">
            <v>5115.3021733931473</v>
          </cell>
          <cell r="X8">
            <v>5069.2295449713502</v>
          </cell>
          <cell r="Y8">
            <v>4792.4280863514159</v>
          </cell>
          <cell r="Z8">
            <v>5270.7825583933109</v>
          </cell>
          <cell r="AA8">
            <v>5163.7474099755636</v>
          </cell>
          <cell r="AB8">
            <v>4940.7819457523337</v>
          </cell>
          <cell r="AC8">
            <v>4837.8154954579832</v>
          </cell>
          <cell r="AD8">
            <v>5320.7002952855692</v>
          </cell>
        </row>
      </sheetData>
      <sheetData sheetId="21" refreshError="1"/>
      <sheetData sheetId="22" refreshError="1"/>
      <sheetData sheetId="23" refreshError="1"/>
      <sheetData sheetId="24" refreshError="1"/>
      <sheetData sheetId="25" refreshError="1"/>
      <sheetData sheetId="26" refreshError="1">
        <row r="5">
          <cell r="C5">
            <v>35764</v>
          </cell>
          <cell r="D5">
            <v>4791.9845725734322</v>
          </cell>
          <cell r="E5">
            <v>5272.9159427448749</v>
          </cell>
        </row>
        <row r="6">
          <cell r="C6">
            <v>35795</v>
          </cell>
          <cell r="D6">
            <v>5002.3387796910711</v>
          </cell>
          <cell r="E6">
            <v>5505.6985356050645</v>
          </cell>
        </row>
        <row r="7">
          <cell r="C7">
            <v>35826</v>
          </cell>
          <cell r="D7">
            <v>4630.2405641197802</v>
          </cell>
          <cell r="E7">
            <v>5101.0109932573032</v>
          </cell>
        </row>
        <row r="8">
          <cell r="C8">
            <v>35854</v>
          </cell>
          <cell r="D8">
            <v>3848.1866035800076</v>
          </cell>
          <cell r="E8" t="str">
            <v xml:space="preserve"> </v>
          </cell>
        </row>
        <row r="9">
          <cell r="C9">
            <v>35885</v>
          </cell>
          <cell r="D9">
            <v>3456.2425731958638</v>
          </cell>
          <cell r="E9" t="str">
            <v xml:space="preserve"> </v>
          </cell>
        </row>
        <row r="10">
          <cell r="C10">
            <v>35915</v>
          </cell>
          <cell r="D10">
            <v>3191.4964072552948</v>
          </cell>
          <cell r="E10" t="str">
            <v xml:space="preserve"> </v>
          </cell>
        </row>
        <row r="11">
          <cell r="C11">
            <v>35946</v>
          </cell>
          <cell r="D11">
            <v>3017.289513443111</v>
          </cell>
          <cell r="E11" t="str">
            <v xml:space="preserve"> </v>
          </cell>
        </row>
        <row r="12">
          <cell r="C12">
            <v>35976</v>
          </cell>
          <cell r="D12">
            <v>2885.6151059950012</v>
          </cell>
          <cell r="E12" t="str">
            <v xml:space="preserve"> </v>
          </cell>
        </row>
        <row r="13">
          <cell r="C13">
            <v>36007</v>
          </cell>
          <cell r="D13">
            <v>3004.5443369656596</v>
          </cell>
          <cell r="E13" t="str">
            <v xml:space="preserve"> </v>
          </cell>
        </row>
        <row r="14">
          <cell r="C14">
            <v>36038</v>
          </cell>
          <cell r="D14">
            <v>3079.1485368724361</v>
          </cell>
          <cell r="E14" t="str">
            <v xml:space="preserve"> </v>
          </cell>
        </row>
        <row r="15">
          <cell r="C15">
            <v>36068</v>
          </cell>
          <cell r="D15">
            <v>3395.3565016883094</v>
          </cell>
          <cell r="E15" t="str">
            <v xml:space="preserve"> </v>
          </cell>
        </row>
        <row r="16">
          <cell r="C16">
            <v>36099</v>
          </cell>
          <cell r="D16">
            <v>4543.5812258051892</v>
          </cell>
          <cell r="E16">
            <v>4979.8945535057737</v>
          </cell>
        </row>
        <row r="17">
          <cell r="C17">
            <v>36129</v>
          </cell>
          <cell r="D17">
            <v>4860.4780375251357</v>
          </cell>
          <cell r="E17">
            <v>5350.7838476318038</v>
          </cell>
        </row>
        <row r="18">
          <cell r="C18">
            <v>36160</v>
          </cell>
          <cell r="D18">
            <v>5086.0051397105117</v>
          </cell>
          <cell r="E18">
            <v>5599.8359640184071</v>
          </cell>
        </row>
        <row r="19">
          <cell r="C19">
            <v>36191</v>
          </cell>
          <cell r="D19">
            <v>4694.6543839931956</v>
          </cell>
          <cell r="E19">
            <v>5173.7273132864029</v>
          </cell>
        </row>
        <row r="20">
          <cell r="C20">
            <v>36219</v>
          </cell>
          <cell r="D20">
            <v>3908.4453631732185</v>
          </cell>
          <cell r="E20" t="str">
            <v xml:space="preserve"> </v>
          </cell>
        </row>
        <row r="21">
          <cell r="C21">
            <v>36250</v>
          </cell>
          <cell r="D21">
            <v>3509.4830087594419</v>
          </cell>
          <cell r="E21" t="str">
            <v xml:space="preserve"> </v>
          </cell>
        </row>
        <row r="22">
          <cell r="C22">
            <v>36280</v>
          </cell>
          <cell r="D22">
            <v>3244.1387534520009</v>
          </cell>
          <cell r="E22" t="str">
            <v xml:space="preserve"> </v>
          </cell>
        </row>
        <row r="23">
          <cell r="C23">
            <v>36311</v>
          </cell>
          <cell r="D23">
            <v>3089.2782295470452</v>
          </cell>
          <cell r="E23" t="str">
            <v xml:space="preserve"> </v>
          </cell>
        </row>
        <row r="24">
          <cell r="C24">
            <v>36341</v>
          </cell>
          <cell r="D24">
            <v>2948.7824225700238</v>
          </cell>
          <cell r="E24" t="str">
            <v xml:space="preserve"> </v>
          </cell>
        </row>
        <row r="25">
          <cell r="C25">
            <v>36372</v>
          </cell>
          <cell r="D25">
            <v>3049.078643556767</v>
          </cell>
          <cell r="E25" t="str">
            <v xml:space="preserve"> </v>
          </cell>
        </row>
        <row r="26">
          <cell r="C26">
            <v>36403</v>
          </cell>
          <cell r="D26">
            <v>3117.5054695461859</v>
          </cell>
          <cell r="E26" t="str">
            <v xml:space="preserve"> </v>
          </cell>
        </row>
        <row r="27">
          <cell r="C27">
            <v>36433</v>
          </cell>
          <cell r="D27">
            <v>3430.0938085976932</v>
          </cell>
          <cell r="E27" t="str">
            <v xml:space="preserve"> </v>
          </cell>
        </row>
        <row r="28">
          <cell r="C28">
            <v>36464</v>
          </cell>
          <cell r="D28">
            <v>4586.9691451582894</v>
          </cell>
          <cell r="E28">
            <v>5027.9701955085256</v>
          </cell>
        </row>
        <row r="29">
          <cell r="C29">
            <v>36494</v>
          </cell>
          <cell r="D29">
            <v>4895.1288391540647</v>
          </cell>
          <cell r="E29">
            <v>5389.3448364788137</v>
          </cell>
        </row>
        <row r="30">
          <cell r="C30">
            <v>36525</v>
          </cell>
          <cell r="D30">
            <v>5094.8196127533847</v>
          </cell>
          <cell r="E30">
            <v>5610.8709855475227</v>
          </cell>
        </row>
        <row r="31">
          <cell r="C31">
            <v>36556</v>
          </cell>
          <cell r="D31">
            <v>4690.9664471310625</v>
          </cell>
          <cell r="E31">
            <v>5170.8411258861479</v>
          </cell>
        </row>
        <row r="32">
          <cell r="C32">
            <v>36585</v>
          </cell>
          <cell r="D32">
            <v>3892.9149697460171</v>
          </cell>
          <cell r="E32" t="str">
            <v xml:space="preserve"> </v>
          </cell>
        </row>
        <row r="33">
          <cell r="C33">
            <v>36616</v>
          </cell>
          <cell r="D33">
            <v>3485.6734371256944</v>
          </cell>
          <cell r="E33" t="str">
            <v xml:space="preserve"> </v>
          </cell>
        </row>
        <row r="34">
          <cell r="C34">
            <v>36646</v>
          </cell>
          <cell r="D34">
            <v>3224.2225165411628</v>
          </cell>
          <cell r="E34" t="str">
            <v xml:space="preserve"> </v>
          </cell>
        </row>
        <row r="35">
          <cell r="C35">
            <v>36677</v>
          </cell>
          <cell r="D35">
            <v>3092.0265597984235</v>
          </cell>
          <cell r="E35" t="str">
            <v xml:space="preserve"> </v>
          </cell>
        </row>
        <row r="36">
          <cell r="C36">
            <v>36707</v>
          </cell>
          <cell r="D36">
            <v>2954.8600909287843</v>
          </cell>
          <cell r="E36" t="str">
            <v xml:space="preserve"> </v>
          </cell>
        </row>
        <row r="37">
          <cell r="C37">
            <v>36738</v>
          </cell>
          <cell r="D37">
            <v>3044.4536412716193</v>
          </cell>
          <cell r="E37" t="str">
            <v xml:space="preserve"> </v>
          </cell>
        </row>
        <row r="38">
          <cell r="C38">
            <v>36769</v>
          </cell>
          <cell r="D38">
            <v>3120.1062164393743</v>
          </cell>
          <cell r="E38" t="str">
            <v xml:space="preserve"> </v>
          </cell>
        </row>
        <row r="39">
          <cell r="C39">
            <v>36799</v>
          </cell>
          <cell r="D39">
            <v>3441.9635100351779</v>
          </cell>
          <cell r="E39" t="str">
            <v xml:space="preserve"> </v>
          </cell>
        </row>
        <row r="40">
          <cell r="C40">
            <v>36830</v>
          </cell>
          <cell r="D40">
            <v>4617.8540961846038</v>
          </cell>
          <cell r="E40">
            <v>5061.7441237929561</v>
          </cell>
        </row>
        <row r="41">
          <cell r="C41">
            <v>36860</v>
          </cell>
          <cell r="D41">
            <v>4952.402875100348</v>
          </cell>
          <cell r="E41">
            <v>5451.7912303485737</v>
          </cell>
        </row>
        <row r="42">
          <cell r="C42">
            <v>36891</v>
          </cell>
          <cell r="D42">
            <v>5150.3333460161411</v>
          </cell>
          <cell r="E42">
            <v>5672.2133937585031</v>
          </cell>
        </row>
        <row r="43">
          <cell r="C43">
            <v>36922</v>
          </cell>
          <cell r="D43">
            <v>4736.9214064646767</v>
          </cell>
          <cell r="E43">
            <v>5221.9769841411007</v>
          </cell>
        </row>
        <row r="44">
          <cell r="C44">
            <v>36950</v>
          </cell>
          <cell r="D44">
            <v>3931.4075433827688</v>
          </cell>
          <cell r="E44" t="str">
            <v xml:space="preserve"> </v>
          </cell>
        </row>
        <row r="45">
          <cell r="C45">
            <v>36981</v>
          </cell>
          <cell r="D45">
            <v>3524.4932288957366</v>
          </cell>
          <cell r="E45" t="str">
            <v xml:space="preserve"> </v>
          </cell>
        </row>
        <row r="46">
          <cell r="C46">
            <v>37011</v>
          </cell>
          <cell r="D46">
            <v>3278.4362222626396</v>
          </cell>
          <cell r="E46" t="str">
            <v xml:space="preserve"> </v>
          </cell>
        </row>
        <row r="47">
          <cell r="C47">
            <v>37042</v>
          </cell>
          <cell r="D47">
            <v>3158.8728586341867</v>
          </cell>
          <cell r="E47" t="str">
            <v xml:space="preserve"> </v>
          </cell>
        </row>
        <row r="48">
          <cell r="C48">
            <v>37072</v>
          </cell>
          <cell r="D48">
            <v>3026.5964330355482</v>
          </cell>
          <cell r="E48" t="str">
            <v xml:space="preserve"> </v>
          </cell>
        </row>
        <row r="49">
          <cell r="C49">
            <v>37103</v>
          </cell>
          <cell r="D49">
            <v>3122.9065540047113</v>
          </cell>
          <cell r="E49" t="str">
            <v xml:space="preserve"> </v>
          </cell>
        </row>
        <row r="50">
          <cell r="C50">
            <v>37134</v>
          </cell>
          <cell r="D50">
            <v>3202.3327942661131</v>
          </cell>
          <cell r="E50" t="str">
            <v xml:space="preserve"> </v>
          </cell>
        </row>
        <row r="51">
          <cell r="C51">
            <v>37164</v>
          </cell>
          <cell r="D51">
            <v>3532.3048166289173</v>
          </cell>
          <cell r="E51" t="str">
            <v xml:space="preserve"> </v>
          </cell>
        </row>
        <row r="52">
          <cell r="C52">
            <v>37195</v>
          </cell>
          <cell r="D52">
            <v>4736.3389644157642</v>
          </cell>
          <cell r="E52">
            <v>5192.6339342816545</v>
          </cell>
        </row>
        <row r="53">
          <cell r="C53">
            <v>37225</v>
          </cell>
          <cell r="D53">
            <v>5070.7553418263306</v>
          </cell>
          <cell r="E53">
            <v>5583.1136098026091</v>
          </cell>
        </row>
        <row r="54">
          <cell r="C54">
            <v>37256</v>
          </cell>
          <cell r="D54">
            <v>5257.7442375931432</v>
          </cell>
          <cell r="E54">
            <v>5791.3477167615183</v>
          </cell>
        </row>
        <row r="55">
          <cell r="C55">
            <v>37287</v>
          </cell>
          <cell r="D55">
            <v>4821.1064175835972</v>
          </cell>
          <cell r="E55">
            <v>5315.5138999207329</v>
          </cell>
        </row>
        <row r="56">
          <cell r="C56">
            <v>37315</v>
          </cell>
          <cell r="D56">
            <v>3996.5398284683788</v>
          </cell>
          <cell r="E56" t="str">
            <v xml:space="preserve"> </v>
          </cell>
        </row>
        <row r="57">
          <cell r="C57">
            <v>37346</v>
          </cell>
          <cell r="D57">
            <v>3580.9975804480337</v>
          </cell>
          <cell r="E57" t="str">
            <v xml:space="preserve"> </v>
          </cell>
        </row>
        <row r="58">
          <cell r="C58">
            <v>37376</v>
          </cell>
          <cell r="D58">
            <v>3335.5611210632451</v>
          </cell>
          <cell r="E58" t="str">
            <v xml:space="preserve"> </v>
          </cell>
        </row>
        <row r="59">
          <cell r="C59">
            <v>37407</v>
          </cell>
          <cell r="D59">
            <v>3222.2018079727741</v>
          </cell>
          <cell r="E59" t="str">
            <v xml:space="preserve"> </v>
          </cell>
        </row>
        <row r="60">
          <cell r="C60">
            <v>37437</v>
          </cell>
          <cell r="D60">
            <v>3089.5450905601979</v>
          </cell>
          <cell r="E60" t="str">
            <v xml:space="preserve"> </v>
          </cell>
        </row>
        <row r="61">
          <cell r="C61">
            <v>37468</v>
          </cell>
          <cell r="D61">
            <v>3188.5597430454191</v>
          </cell>
          <cell r="E61" t="str">
            <v xml:space="preserve"> </v>
          </cell>
        </row>
        <row r="62">
          <cell r="C62">
            <v>37499</v>
          </cell>
          <cell r="D62">
            <v>3268.7253042150187</v>
          </cell>
          <cell r="E62" t="str">
            <v xml:space="preserve"> </v>
          </cell>
        </row>
        <row r="63">
          <cell r="C63">
            <v>37529</v>
          </cell>
          <cell r="D63">
            <v>3603.9523197377816</v>
          </cell>
          <cell r="E63" t="str">
            <v xml:space="preserve"> </v>
          </cell>
        </row>
        <row r="64">
          <cell r="C64">
            <v>37560</v>
          </cell>
          <cell r="D64">
            <v>4832.0594976828588</v>
          </cell>
          <cell r="E64">
            <v>5297.9212628364094</v>
          </cell>
        </row>
        <row r="65">
          <cell r="C65">
            <v>37590</v>
          </cell>
          <cell r="D65">
            <v>5168.0172212516745</v>
          </cell>
          <cell r="E65">
            <v>5690.5082003214848</v>
          </cell>
        </row>
        <row r="66">
          <cell r="C66">
            <v>37621</v>
          </cell>
          <cell r="D66">
            <v>5348.3429480108316</v>
          </cell>
          <cell r="E66">
            <v>5891.5491955667585</v>
          </cell>
        </row>
        <row r="67">
          <cell r="C67">
            <v>37652</v>
          </cell>
          <cell r="D67">
            <v>4895.60336323099</v>
          </cell>
          <cell r="E67">
            <v>5398.1784250144719</v>
          </cell>
        </row>
        <row r="68">
          <cell r="C68">
            <v>37680</v>
          </cell>
          <cell r="D68">
            <v>4051.9045393586603</v>
          </cell>
          <cell r="E68" t="str">
            <v xml:space="preserve"> </v>
          </cell>
        </row>
        <row r="69">
          <cell r="C69">
            <v>37711</v>
          </cell>
          <cell r="D69">
            <v>3629.0480895719702</v>
          </cell>
          <cell r="E69" t="str">
            <v xml:space="preserve"> </v>
          </cell>
        </row>
        <row r="70">
          <cell r="C70">
            <v>37741</v>
          </cell>
          <cell r="D70">
            <v>3390.461171296055</v>
          </cell>
          <cell r="E70" t="str">
            <v xml:space="preserve"> </v>
          </cell>
        </row>
        <row r="71">
          <cell r="C71">
            <v>37772</v>
          </cell>
          <cell r="D71">
            <v>3285.2974309003139</v>
          </cell>
          <cell r="E71" t="str">
            <v xml:space="preserve"> </v>
          </cell>
        </row>
        <row r="72">
          <cell r="C72">
            <v>37802</v>
          </cell>
          <cell r="D72">
            <v>3153.4483546713554</v>
          </cell>
          <cell r="E72" t="str">
            <v xml:space="preserve"> </v>
          </cell>
        </row>
        <row r="73">
          <cell r="C73">
            <v>37833</v>
          </cell>
          <cell r="D73">
            <v>3254.7642682066862</v>
          </cell>
          <cell r="E73" t="str">
            <v xml:space="preserve"> </v>
          </cell>
        </row>
        <row r="74">
          <cell r="C74">
            <v>37864</v>
          </cell>
          <cell r="D74">
            <v>3336.6527554859263</v>
          </cell>
          <cell r="E74" t="str">
            <v xml:space="preserve"> </v>
          </cell>
        </row>
        <row r="75">
          <cell r="C75">
            <v>37894</v>
          </cell>
          <cell r="D75">
            <v>3678.3992141496983</v>
          </cell>
          <cell r="E75" t="str">
            <v xml:space="preserve"> </v>
          </cell>
        </row>
        <row r="76">
          <cell r="C76">
            <v>37925</v>
          </cell>
          <cell r="D76">
            <v>4929.349705487788</v>
          </cell>
          <cell r="E76">
            <v>5404.9527597790793</v>
          </cell>
        </row>
        <row r="77">
          <cell r="C77">
            <v>37955</v>
          </cell>
          <cell r="D77">
            <v>5270.3234715185472</v>
          </cell>
          <cell r="E77">
            <v>5803.5550917620185</v>
          </cell>
        </row>
        <row r="78">
          <cell r="C78">
            <v>37986</v>
          </cell>
          <cell r="D78">
            <v>5443.8926368301627</v>
          </cell>
          <cell r="E78">
            <v>5997.310447529363</v>
          </cell>
        </row>
        <row r="79">
          <cell r="C79">
            <v>38017</v>
          </cell>
          <cell r="D79">
            <v>4971.9775781362032</v>
          </cell>
          <cell r="E79">
            <v>5482.943141777243</v>
          </cell>
        </row>
        <row r="80">
          <cell r="C80">
            <v>38046</v>
          </cell>
          <cell r="D80">
            <v>4111.1235564885028</v>
          </cell>
          <cell r="E80" t="str">
            <v xml:space="preserve"> </v>
          </cell>
        </row>
        <row r="81">
          <cell r="C81">
            <v>38077</v>
          </cell>
          <cell r="D81">
            <v>3680.2643124329916</v>
          </cell>
          <cell r="E81" t="str">
            <v xml:space="preserve"> </v>
          </cell>
        </row>
        <row r="82">
          <cell r="C82">
            <v>38107</v>
          </cell>
          <cell r="D82">
            <v>3446.9032424867833</v>
          </cell>
          <cell r="E82" t="str">
            <v xml:space="preserve"> </v>
          </cell>
        </row>
        <row r="83">
          <cell r="C83">
            <v>38138</v>
          </cell>
          <cell r="D83">
            <v>3346.9376670202896</v>
          </cell>
          <cell r="E83" t="str">
            <v xml:space="preserve"> </v>
          </cell>
        </row>
        <row r="84">
          <cell r="C84">
            <v>38168</v>
          </cell>
          <cell r="D84">
            <v>3215.1294227033491</v>
          </cell>
          <cell r="E84" t="str">
            <v xml:space="preserve"> </v>
          </cell>
        </row>
        <row r="85">
          <cell r="C85">
            <v>38199</v>
          </cell>
          <cell r="D85">
            <v>3322.8339184387969</v>
          </cell>
          <cell r="E85" t="str">
            <v xml:space="preserve"> </v>
          </cell>
        </row>
        <row r="86">
          <cell r="C86">
            <v>38230</v>
          </cell>
          <cell r="D86">
            <v>3404.4063854815586</v>
          </cell>
          <cell r="E86" t="str">
            <v xml:space="preserve"> </v>
          </cell>
        </row>
        <row r="87">
          <cell r="C87">
            <v>38260</v>
          </cell>
          <cell r="D87">
            <v>3752.0122867601076</v>
          </cell>
          <cell r="E87" t="str">
            <v xml:space="preserve"> </v>
          </cell>
        </row>
        <row r="88">
          <cell r="C88">
            <v>38291</v>
          </cell>
          <cell r="D88">
            <v>5029.1095418075311</v>
          </cell>
          <cell r="E88">
            <v>5514.7285753311335</v>
          </cell>
        </row>
        <row r="89">
          <cell r="C89">
            <v>38321</v>
          </cell>
          <cell r="D89">
            <v>5374.390335016491</v>
          </cell>
          <cell r="E89">
            <v>5918.7243537167979</v>
          </cell>
        </row>
        <row r="90">
          <cell r="C90">
            <v>38352</v>
          </cell>
          <cell r="D90">
            <v>5541.9736809626656</v>
          </cell>
          <cell r="E90">
            <v>6105.9182644773236</v>
          </cell>
        </row>
        <row r="91">
          <cell r="C91">
            <v>38383</v>
          </cell>
          <cell r="D91">
            <v>5049.5427163693375</v>
          </cell>
          <cell r="E91">
            <v>5569.0533675573479</v>
          </cell>
        </row>
        <row r="92">
          <cell r="C92">
            <v>38411</v>
          </cell>
          <cell r="D92">
            <v>4173.1383654796227</v>
          </cell>
          <cell r="E92" t="str">
            <v xml:space="preserve"> </v>
          </cell>
        </row>
        <row r="93">
          <cell r="C93">
            <v>38442</v>
          </cell>
          <cell r="D93">
            <v>3735.0252943992023</v>
          </cell>
          <cell r="E93" t="str">
            <v xml:space="preserve"> </v>
          </cell>
        </row>
        <row r="94">
          <cell r="C94">
            <v>38472</v>
          </cell>
          <cell r="D94">
            <v>3504.3409718803032</v>
          </cell>
          <cell r="E94" t="str">
            <v xml:space="preserve"> </v>
          </cell>
        </row>
        <row r="95">
          <cell r="C95">
            <v>38503</v>
          </cell>
          <cell r="D95">
            <v>3418.0825271444546</v>
          </cell>
          <cell r="E95" t="str">
            <v xml:space="preserve"> </v>
          </cell>
        </row>
        <row r="96">
          <cell r="C96">
            <v>38533</v>
          </cell>
          <cell r="D96">
            <v>3286.0035227415465</v>
          </cell>
          <cell r="E96" t="str">
            <v xml:space="preserve"> </v>
          </cell>
        </row>
        <row r="97">
          <cell r="C97">
            <v>38564</v>
          </cell>
          <cell r="D97">
            <v>3392.2031430927345</v>
          </cell>
          <cell r="E97" t="str">
            <v xml:space="preserve"> </v>
          </cell>
        </row>
        <row r="98">
          <cell r="C98">
            <v>38595</v>
          </cell>
          <cell r="D98">
            <v>3478.8183261197246</v>
          </cell>
          <cell r="E98" t="str">
            <v xml:space="preserve"> </v>
          </cell>
        </row>
        <row r="99">
          <cell r="C99">
            <v>38625</v>
          </cell>
          <cell r="D99">
            <v>3831.5406422918686</v>
          </cell>
          <cell r="E99" t="str">
            <v xml:space="preserve"> </v>
          </cell>
        </row>
        <row r="100">
          <cell r="C100">
            <v>38656</v>
          </cell>
          <cell r="D100">
            <v>5129.9692286731351</v>
          </cell>
          <cell r="E100">
            <v>5625.6589064902246</v>
          </cell>
        </row>
        <row r="101">
          <cell r="C101">
            <v>38686</v>
          </cell>
          <cell r="D101">
            <v>5480.218626320242</v>
          </cell>
          <cell r="E101">
            <v>6035.4711340699096</v>
          </cell>
        </row>
        <row r="102">
          <cell r="C102">
            <v>38717</v>
          </cell>
          <cell r="D102">
            <v>5638.8599239890009</v>
          </cell>
          <cell r="E102">
            <v>6213.1057336790373</v>
          </cell>
        </row>
        <row r="103">
          <cell r="C103">
            <v>38748</v>
          </cell>
          <cell r="D103">
            <v>5127.1248386715915</v>
          </cell>
          <cell r="E103">
            <v>5655.1364079235409</v>
          </cell>
        </row>
        <row r="104">
          <cell r="C104">
            <v>38776</v>
          </cell>
          <cell r="D104">
            <v>4233.0570318838036</v>
          </cell>
          <cell r="E104" t="str">
            <v xml:space="preserve"> </v>
          </cell>
        </row>
        <row r="105">
          <cell r="C105">
            <v>38807</v>
          </cell>
          <cell r="D105">
            <v>3786.0980891916147</v>
          </cell>
          <cell r="E105" t="str">
            <v xml:space="preserve"> </v>
          </cell>
        </row>
        <row r="106">
          <cell r="C106">
            <v>38837</v>
          </cell>
          <cell r="D106">
            <v>3562.3393032018166</v>
          </cell>
          <cell r="E106" t="str">
            <v xml:space="preserve"> </v>
          </cell>
        </row>
        <row r="107">
          <cell r="C107">
            <v>38868</v>
          </cell>
          <cell r="D107">
            <v>3482.9554977432435</v>
          </cell>
          <cell r="E107" t="str">
            <v xml:space="preserve"> </v>
          </cell>
        </row>
        <row r="108">
          <cell r="C108">
            <v>38898</v>
          </cell>
          <cell r="D108">
            <v>3351.1208402722414</v>
          </cell>
          <cell r="E108" t="str">
            <v xml:space="preserve"> </v>
          </cell>
        </row>
        <row r="109">
          <cell r="C109">
            <v>38929</v>
          </cell>
          <cell r="D109">
            <v>3462.8437226314418</v>
          </cell>
          <cell r="E109" t="str">
            <v xml:space="preserve"> </v>
          </cell>
        </row>
        <row r="110">
          <cell r="C110">
            <v>38960</v>
          </cell>
          <cell r="D110">
            <v>3549.7334423854832</v>
          </cell>
          <cell r="E110" t="str">
            <v xml:space="preserve"> </v>
          </cell>
        </row>
        <row r="111">
          <cell r="C111">
            <v>38990</v>
          </cell>
          <cell r="D111">
            <v>3908.4066145187944</v>
          </cell>
          <cell r="E111" t="str">
            <v xml:space="preserve"> </v>
          </cell>
        </row>
        <row r="112">
          <cell r="C112">
            <v>39021</v>
          </cell>
          <cell r="D112">
            <v>5232.3776355013688</v>
          </cell>
          <cell r="E112">
            <v>5738.2817981536082</v>
          </cell>
        </row>
        <row r="113">
          <cell r="C113">
            <v>39051</v>
          </cell>
          <cell r="D113">
            <v>5587.2831142428522</v>
          </cell>
          <cell r="E113">
            <v>6153.8267782504736</v>
          </cell>
        </row>
        <row r="114">
          <cell r="C114">
            <v>39082</v>
          </cell>
          <cell r="D114">
            <v>5739.2144613992896</v>
          </cell>
          <cell r="E114">
            <v>6324.144278554103</v>
          </cell>
        </row>
        <row r="115">
          <cell r="C115">
            <v>39113</v>
          </cell>
          <cell r="D115">
            <v>5206.5552405738945</v>
          </cell>
          <cell r="E115">
            <v>5743.2453065001846</v>
          </cell>
        </row>
        <row r="116">
          <cell r="C116">
            <v>39141</v>
          </cell>
          <cell r="D116">
            <v>4296.7675852597458</v>
          </cell>
          <cell r="E116" t="str">
            <v xml:space="preserve"> </v>
          </cell>
        </row>
        <row r="117">
          <cell r="C117">
            <v>39172</v>
          </cell>
          <cell r="D117">
            <v>3842.5812220990611</v>
          </cell>
          <cell r="E117" t="str">
            <v xml:space="preserve"> </v>
          </cell>
        </row>
        <row r="118">
          <cell r="C118">
            <v>39202</v>
          </cell>
          <cell r="D118">
            <v>3622.8845837738477</v>
          </cell>
          <cell r="E118" t="str">
            <v xml:space="preserve"> </v>
          </cell>
        </row>
        <row r="119">
          <cell r="C119">
            <v>39233</v>
          </cell>
          <cell r="D119">
            <v>3554.9197351283028</v>
          </cell>
          <cell r="E119" t="str">
            <v xml:space="preserve"> </v>
          </cell>
        </row>
        <row r="120">
          <cell r="C120">
            <v>39263</v>
          </cell>
          <cell r="D120">
            <v>3423.2444762495934</v>
          </cell>
          <cell r="E120" t="str">
            <v xml:space="preserve"> </v>
          </cell>
        </row>
        <row r="121">
          <cell r="C121">
            <v>39294</v>
          </cell>
          <cell r="D121">
            <v>3537.0553843690323</v>
          </cell>
          <cell r="E121" t="str">
            <v xml:space="preserve"> </v>
          </cell>
        </row>
        <row r="122">
          <cell r="C122">
            <v>39325</v>
          </cell>
          <cell r="D122">
            <v>3626.2318190956485</v>
          </cell>
          <cell r="E122" t="str">
            <v xml:space="preserve"> </v>
          </cell>
        </row>
        <row r="123">
          <cell r="C123">
            <v>39355</v>
          </cell>
          <cell r="D123">
            <v>3990.6288497481373</v>
          </cell>
          <cell r="E123" t="str">
            <v xml:space="preserve"> </v>
          </cell>
        </row>
        <row r="124">
          <cell r="C124">
            <v>39386</v>
          </cell>
          <cell r="D124">
            <v>5340.2599706894161</v>
          </cell>
          <cell r="E124">
            <v>5856.8708713516771</v>
          </cell>
        </row>
        <row r="125">
          <cell r="C125">
            <v>39416</v>
          </cell>
          <cell r="D125">
            <v>5698.247813622429</v>
          </cell>
          <cell r="E125">
            <v>6276.261273202309</v>
          </cell>
        </row>
        <row r="126">
          <cell r="C126">
            <v>39447</v>
          </cell>
          <cell r="D126">
            <v>5842.338034045606</v>
          </cell>
          <cell r="E126">
            <v>6438.1190980037036</v>
          </cell>
        </row>
        <row r="127">
          <cell r="C127">
            <v>39478</v>
          </cell>
          <cell r="D127">
            <v>5290.7039607496899</v>
          </cell>
          <cell r="E127">
            <v>5836.5293959761038</v>
          </cell>
        </row>
        <row r="128">
          <cell r="C128">
            <v>39507</v>
          </cell>
          <cell r="D128">
            <v>4360.7914581199302</v>
          </cell>
          <cell r="E128" t="str">
            <v xml:space="preserve"> </v>
          </cell>
        </row>
        <row r="129">
          <cell r="C129">
            <v>39538</v>
          </cell>
          <cell r="D129">
            <v>3898.431716063465</v>
          </cell>
          <cell r="E129" t="str">
            <v xml:space="preserve"> </v>
          </cell>
        </row>
        <row r="130">
          <cell r="C130">
            <v>39568</v>
          </cell>
          <cell r="D130">
            <v>3686.7570383777784</v>
          </cell>
          <cell r="E130" t="str">
            <v xml:space="preserve"> </v>
          </cell>
        </row>
        <row r="131">
          <cell r="C131">
            <v>39599</v>
          </cell>
          <cell r="D131">
            <v>3627.4636326885993</v>
          </cell>
          <cell r="E131" t="str">
            <v xml:space="preserve"> </v>
          </cell>
        </row>
        <row r="132">
          <cell r="C132">
            <v>39629</v>
          </cell>
          <cell r="D132">
            <v>3496.4548647786287</v>
          </cell>
          <cell r="E132" t="str">
            <v xml:space="preserve"> </v>
          </cell>
        </row>
        <row r="133">
          <cell r="C133">
            <v>39660</v>
          </cell>
          <cell r="D133">
            <v>3614.3921940646915</v>
          </cell>
          <cell r="E133" t="str">
            <v xml:space="preserve"> </v>
          </cell>
        </row>
        <row r="134">
          <cell r="C134">
            <v>39691</v>
          </cell>
          <cell r="D134">
            <v>3704.1244936934845</v>
          </cell>
          <cell r="E134" t="str">
            <v xml:space="preserve"> </v>
          </cell>
        </row>
        <row r="135">
          <cell r="C135">
            <v>39721</v>
          </cell>
          <cell r="D135">
            <v>4075.3524900208254</v>
          </cell>
          <cell r="E135" t="str">
            <v xml:space="preserve"> </v>
          </cell>
        </row>
        <row r="136">
          <cell r="C136">
            <v>39752</v>
          </cell>
          <cell r="D136">
            <v>5451.7670237161565</v>
          </cell>
          <cell r="E136">
            <v>5979.4348891515929</v>
          </cell>
        </row>
        <row r="137">
          <cell r="C137">
            <v>39782</v>
          </cell>
          <cell r="D137">
            <v>5814.2482785450493</v>
          </cell>
          <cell r="E137">
            <v>6404.3521275527346</v>
          </cell>
        </row>
        <row r="138">
          <cell r="C138">
            <v>39813</v>
          </cell>
          <cell r="D138">
            <v>5951.0824753652723</v>
          </cell>
          <cell r="E138">
            <v>6558.3238999094847</v>
          </cell>
        </row>
        <row r="139">
          <cell r="C139">
            <v>39844</v>
          </cell>
          <cell r="D139">
            <v>5378.0798413750017</v>
          </cell>
          <cell r="E139">
            <v>5933.3520848243888</v>
          </cell>
        </row>
        <row r="140">
          <cell r="C140">
            <v>39872</v>
          </cell>
          <cell r="D140">
            <v>4430.0205088444573</v>
          </cell>
          <cell r="E140" t="str">
            <v xml:space="preserve"> </v>
          </cell>
        </row>
        <row r="141">
          <cell r="C141">
            <v>39903</v>
          </cell>
          <cell r="D141">
            <v>3959.8612072536935</v>
          </cell>
          <cell r="E141" t="str">
            <v xml:space="preserve"> </v>
          </cell>
        </row>
        <row r="142">
          <cell r="C142">
            <v>39933</v>
          </cell>
          <cell r="D142">
            <v>3754.2345876114259</v>
          </cell>
          <cell r="E142" t="str">
            <v xml:space="preserve"> </v>
          </cell>
        </row>
        <row r="143">
          <cell r="C143">
            <v>39964</v>
          </cell>
          <cell r="D143">
            <v>3705.9650543697262</v>
          </cell>
          <cell r="E143" t="str">
            <v xml:space="preserve"> </v>
          </cell>
        </row>
        <row r="144">
          <cell r="C144">
            <v>39994</v>
          </cell>
          <cell r="D144">
            <v>3575.6201311010773</v>
          </cell>
          <cell r="E144" t="str">
            <v xml:space="preserve"> </v>
          </cell>
        </row>
        <row r="145">
          <cell r="C145">
            <v>40025</v>
          </cell>
          <cell r="D145">
            <v>3697.0478313343419</v>
          </cell>
          <cell r="E145" t="str">
            <v xml:space="preserve"> </v>
          </cell>
        </row>
        <row r="146">
          <cell r="C146">
            <v>40056</v>
          </cell>
          <cell r="D146">
            <v>3789.2351612375405</v>
          </cell>
          <cell r="E146" t="str">
            <v xml:space="preserve"> </v>
          </cell>
        </row>
        <row r="147">
          <cell r="C147">
            <v>40086</v>
          </cell>
          <cell r="D147">
            <v>4167.1949510081076</v>
          </cell>
          <cell r="E147" t="str">
            <v xml:space="preserve"> </v>
          </cell>
        </row>
        <row r="148">
          <cell r="C148">
            <v>40117</v>
          </cell>
          <cell r="D148">
            <v>5571.3534824656217</v>
          </cell>
          <cell r="E148">
            <v>6110.7516384160099</v>
          </cell>
        </row>
        <row r="149">
          <cell r="C149">
            <v>40147</v>
          </cell>
          <cell r="D149">
            <v>5938.9894962117096</v>
          </cell>
          <cell r="E149">
            <v>6541.9144225585906</v>
          </cell>
        </row>
        <row r="150">
          <cell r="C150">
            <v>40178</v>
          </cell>
          <cell r="D150">
            <v>6067.5802934265703</v>
          </cell>
          <cell r="E150">
            <v>6686.9650650062076</v>
          </cell>
        </row>
        <row r="151">
          <cell r="C151">
            <v>40209</v>
          </cell>
          <cell r="D151">
            <v>5471.6154872565357</v>
          </cell>
          <cell r="E151">
            <v>6036.8952180048382</v>
          </cell>
        </row>
        <row r="152">
          <cell r="C152">
            <v>40237</v>
          </cell>
          <cell r="D152">
            <v>4504.1200029876863</v>
          </cell>
          <cell r="E152" t="str">
            <v xml:space="preserve"> </v>
          </cell>
        </row>
        <row r="153">
          <cell r="C153">
            <v>40268</v>
          </cell>
          <cell r="D153">
            <v>4024.9817504300845</v>
          </cell>
          <cell r="E153" t="str">
            <v xml:space="preserve"> </v>
          </cell>
        </row>
        <row r="154">
          <cell r="C154">
            <v>40298</v>
          </cell>
          <cell r="D154">
            <v>3825.3386317210116</v>
          </cell>
          <cell r="E154" t="str">
            <v xml:space="preserve"> </v>
          </cell>
        </row>
        <row r="155">
          <cell r="C155">
            <v>40329</v>
          </cell>
          <cell r="D155">
            <v>3788.3476892800854</v>
          </cell>
          <cell r="E155" t="str">
            <v xml:space="preserve"> </v>
          </cell>
        </row>
        <row r="156">
          <cell r="C156">
            <v>40359</v>
          </cell>
          <cell r="D156">
            <v>3657.9054062850937</v>
          </cell>
          <cell r="E156" t="str">
            <v xml:space="preserve"> </v>
          </cell>
        </row>
        <row r="157">
          <cell r="C157">
            <v>40390</v>
          </cell>
          <cell r="D157">
            <v>3781.7907144500782</v>
          </cell>
          <cell r="E157" t="str">
            <v xml:space="preserve"> </v>
          </cell>
        </row>
        <row r="158">
          <cell r="C158">
            <v>40421</v>
          </cell>
          <cell r="D158">
            <v>3875.8224032180087</v>
          </cell>
          <cell r="E158" t="str">
            <v xml:space="preserve"> </v>
          </cell>
        </row>
        <row r="159">
          <cell r="C159">
            <v>40451</v>
          </cell>
          <cell r="D159">
            <v>4259.8458982723732</v>
          </cell>
          <cell r="E159" t="str">
            <v xml:space="preserve"> </v>
          </cell>
        </row>
        <row r="160">
          <cell r="C160">
            <v>40482</v>
          </cell>
          <cell r="D160">
            <v>5690.9450854253373</v>
          </cell>
          <cell r="E160">
            <v>6242.0916166439065</v>
          </cell>
        </row>
        <row r="161">
          <cell r="C161">
            <v>40512</v>
          </cell>
          <cell r="D161">
            <v>6062.6099032083002</v>
          </cell>
          <cell r="E161">
            <v>6678.2371389810996</v>
          </cell>
        </row>
        <row r="162">
          <cell r="C162">
            <v>40543</v>
          </cell>
          <cell r="D162">
            <v>6182.1294145553584</v>
          </cell>
          <cell r="E162">
            <v>6813.4731868393865</v>
          </cell>
        </row>
        <row r="163">
          <cell r="C163">
            <v>40574</v>
          </cell>
          <cell r="D163">
            <v>5563.4171905057947</v>
          </cell>
          <cell r="E163">
            <v>6138.5542084783683</v>
          </cell>
        </row>
        <row r="164">
          <cell r="C164">
            <v>40602</v>
          </cell>
          <cell r="D164">
            <v>4576.0360140810226</v>
          </cell>
          <cell r="E164" t="str">
            <v xml:space="preserve"> </v>
          </cell>
        </row>
        <row r="165">
          <cell r="C165">
            <v>40633</v>
          </cell>
          <cell r="D165">
            <v>4087.9742001485056</v>
          </cell>
          <cell r="E165" t="str">
            <v xml:space="preserve"> </v>
          </cell>
        </row>
        <row r="166">
          <cell r="C166">
            <v>40663</v>
          </cell>
          <cell r="D166">
            <v>3895.2546419635678</v>
          </cell>
          <cell r="E166" t="str">
            <v xml:space="preserve"> </v>
          </cell>
        </row>
        <row r="167">
          <cell r="C167">
            <v>40694</v>
          </cell>
          <cell r="D167">
            <v>3868.5133610717312</v>
          </cell>
          <cell r="E167" t="str">
            <v xml:space="preserve"> </v>
          </cell>
        </row>
        <row r="168">
          <cell r="C168">
            <v>40724</v>
          </cell>
          <cell r="D168">
            <v>3738.3220600504578</v>
          </cell>
          <cell r="E168" t="str">
            <v xml:space="preserve"> </v>
          </cell>
        </row>
        <row r="169">
          <cell r="C169">
            <v>40755</v>
          </cell>
          <cell r="D169">
            <v>3866.0398288094402</v>
          </cell>
          <cell r="E169" t="str">
            <v xml:space="preserve"> </v>
          </cell>
        </row>
        <row r="170">
          <cell r="C170">
            <v>40786</v>
          </cell>
          <cell r="D170">
            <v>3961.2539737327561</v>
          </cell>
          <cell r="E170" t="str">
            <v xml:space="preserve"> </v>
          </cell>
        </row>
        <row r="171">
          <cell r="C171">
            <v>40816</v>
          </cell>
          <cell r="D171">
            <v>4351.6108547082431</v>
          </cell>
          <cell r="E171" t="str">
            <v xml:space="preserve"> </v>
          </cell>
        </row>
        <row r="172">
          <cell r="C172">
            <v>40847</v>
          </cell>
          <cell r="D172">
            <v>5810.4408875697663</v>
          </cell>
          <cell r="E172">
            <v>6373.3483554554568</v>
          </cell>
        </row>
        <row r="173">
          <cell r="C173">
            <v>40877</v>
          </cell>
          <cell r="D173">
            <v>6186.348039196886</v>
          </cell>
          <cell r="E173">
            <v>6814.7628952802897</v>
          </cell>
        </row>
        <row r="174">
          <cell r="C174">
            <v>40908</v>
          </cell>
          <cell r="D174">
            <v>6297.0329030841804</v>
          </cell>
          <cell r="E174">
            <v>6940.4073944290276</v>
          </cell>
        </row>
        <row r="175">
          <cell r="C175">
            <v>40939</v>
          </cell>
          <cell r="D175">
            <v>5654.8849984235048</v>
          </cell>
          <cell r="E175">
            <v>6239.8676266243201</v>
          </cell>
        </row>
        <row r="176">
          <cell r="C176">
            <v>40968</v>
          </cell>
          <cell r="D176">
            <v>4648.1431900310236</v>
          </cell>
          <cell r="E176" t="str">
            <v xml:space="preserve"> </v>
          </cell>
        </row>
        <row r="177">
          <cell r="C177">
            <v>40999</v>
          </cell>
          <cell r="D177">
            <v>4151.3971028291962</v>
          </cell>
          <cell r="E177" t="str">
            <v xml:space="preserve"> </v>
          </cell>
        </row>
        <row r="178">
          <cell r="C178">
            <v>41029</v>
          </cell>
          <cell r="D178">
            <v>3965.175139294849</v>
          </cell>
          <cell r="E178" t="str">
            <v xml:space="preserve"> </v>
          </cell>
        </row>
        <row r="179">
          <cell r="C179">
            <v>41060</v>
          </cell>
          <cell r="D179">
            <v>3950.0647650919191</v>
          </cell>
          <cell r="E179" t="str">
            <v xml:space="preserve"> </v>
          </cell>
        </row>
        <row r="180">
          <cell r="C180">
            <v>41090</v>
          </cell>
          <cell r="D180">
            <v>3820.1464041164363</v>
          </cell>
          <cell r="E180" t="str">
            <v xml:space="preserve"> </v>
          </cell>
        </row>
        <row r="181">
          <cell r="C181">
            <v>41121</v>
          </cell>
          <cell r="D181">
            <v>3950.9499702211692</v>
          </cell>
          <cell r="E181" t="str">
            <v xml:space="preserve"> </v>
          </cell>
        </row>
        <row r="182">
          <cell r="C182">
            <v>41152</v>
          </cell>
          <cell r="D182">
            <v>4048.2007700949489</v>
          </cell>
          <cell r="E182" t="str">
            <v xml:space="preserve"> </v>
          </cell>
        </row>
        <row r="183">
          <cell r="C183">
            <v>41182</v>
          </cell>
          <cell r="D183">
            <v>4444.8588832572277</v>
          </cell>
          <cell r="E183" t="str">
            <v xml:space="preserve"> </v>
          </cell>
        </row>
        <row r="184">
          <cell r="C184">
            <v>41213</v>
          </cell>
          <cell r="D184">
            <v>5931.1539639861994</v>
          </cell>
          <cell r="E184">
            <v>6505.9549240271617</v>
          </cell>
        </row>
        <row r="185">
          <cell r="C185">
            <v>41243</v>
          </cell>
          <cell r="D185">
            <v>6311.8976149234304</v>
          </cell>
          <cell r="E185">
            <v>6953.2873507665963</v>
          </cell>
        </row>
        <row r="186">
          <cell r="C186">
            <v>41274</v>
          </cell>
          <cell r="D186">
            <v>6413.0640141723179</v>
          </cell>
          <cell r="E186">
            <v>7068.6136943001902</v>
          </cell>
        </row>
        <row r="187">
          <cell r="C187">
            <v>41305</v>
          </cell>
          <cell r="D187">
            <v>5746.4995481690676</v>
          </cell>
          <cell r="E187">
            <v>6341.361149485123</v>
          </cell>
        </row>
        <row r="188">
          <cell r="C188">
            <v>41333</v>
          </cell>
          <cell r="D188">
            <v>4720.2936005211195</v>
          </cell>
          <cell r="E188" t="str">
            <v xml:space="preserve"> </v>
          </cell>
        </row>
        <row r="189">
          <cell r="C189">
            <v>41364</v>
          </cell>
          <cell r="D189">
            <v>4214.5191550873087</v>
          </cell>
          <cell r="E189" t="str">
            <v xml:space="preserve"> </v>
          </cell>
        </row>
        <row r="190">
          <cell r="C190">
            <v>41394</v>
          </cell>
          <cell r="D190">
            <v>4035.0605007900085</v>
          </cell>
          <cell r="E190" t="str">
            <v xml:space="preserve"> </v>
          </cell>
        </row>
        <row r="191">
          <cell r="C191">
            <v>41425</v>
          </cell>
          <cell r="D191">
            <v>4033.1461279019077</v>
          </cell>
          <cell r="E191" t="str">
            <v xml:space="preserve"> </v>
          </cell>
        </row>
        <row r="192">
          <cell r="C192">
            <v>41455</v>
          </cell>
          <cell r="D192">
            <v>3903.3590466219785</v>
          </cell>
          <cell r="E192" t="str">
            <v xml:space="preserve"> </v>
          </cell>
        </row>
        <row r="193">
          <cell r="C193">
            <v>41486</v>
          </cell>
          <cell r="D193">
            <v>4036.1414657945329</v>
          </cell>
          <cell r="E193" t="str">
            <v xml:space="preserve"> </v>
          </cell>
        </row>
        <row r="194">
          <cell r="C194">
            <v>41517</v>
          </cell>
          <cell r="D194">
            <v>4135.6438191460866</v>
          </cell>
          <cell r="E194" t="str">
            <v xml:space="preserve"> </v>
          </cell>
        </row>
        <row r="195">
          <cell r="C195">
            <v>41547</v>
          </cell>
          <cell r="D195">
            <v>4538.5446519965972</v>
          </cell>
          <cell r="E195" t="str">
            <v xml:space="preserve"> </v>
          </cell>
        </row>
        <row r="196">
          <cell r="C196">
            <v>41578</v>
          </cell>
          <cell r="D196">
            <v>6052.0825291556221</v>
          </cell>
          <cell r="E196">
            <v>6638.7985321452934</v>
          </cell>
        </row>
        <row r="197">
          <cell r="C197">
            <v>41608</v>
          </cell>
          <cell r="D197">
            <v>6436.1647343884388</v>
          </cell>
          <cell r="E197">
            <v>7090.3169952441276</v>
          </cell>
        </row>
        <row r="198">
          <cell r="C198">
            <v>41639</v>
          </cell>
          <cell r="D198">
            <v>6527.1070924987253</v>
          </cell>
          <cell r="E198">
            <v>7194.5859974737341</v>
          </cell>
        </row>
        <row r="199">
          <cell r="C199">
            <v>41670</v>
          </cell>
          <cell r="D199">
            <v>5837.5167922798892</v>
          </cell>
          <cell r="E199">
            <v>6442.2035083064238</v>
          </cell>
        </row>
        <row r="200">
          <cell r="C200">
            <v>41698</v>
          </cell>
          <cell r="D200">
            <v>4789.9629346124329</v>
          </cell>
          <cell r="E200" t="str">
            <v xml:space="preserve"> </v>
          </cell>
        </row>
        <row r="201">
          <cell r="C201">
            <v>41729</v>
          </cell>
          <cell r="D201">
            <v>4275.0342936137422</v>
          </cell>
          <cell r="E201" t="str">
            <v xml:space="preserve"> </v>
          </cell>
        </row>
        <row r="202">
          <cell r="C202">
            <v>41759</v>
          </cell>
          <cell r="D202">
            <v>4104.5739494288227</v>
          </cell>
          <cell r="E202" t="str">
            <v xml:space="preserve"> </v>
          </cell>
        </row>
        <row r="203">
          <cell r="C203">
            <v>41790</v>
          </cell>
          <cell r="D203">
            <v>4111.9257342574565</v>
          </cell>
          <cell r="E203" t="str">
            <v xml:space="preserve"> </v>
          </cell>
        </row>
        <row r="204">
          <cell r="C204">
            <v>41820</v>
          </cell>
          <cell r="D204">
            <v>3982.8958354692131</v>
          </cell>
          <cell r="E204" t="str">
            <v xml:space="preserve"> </v>
          </cell>
        </row>
        <row r="205">
          <cell r="C205">
            <v>41851</v>
          </cell>
          <cell r="D205">
            <v>4121.5015152922106</v>
          </cell>
          <cell r="E205" t="str">
            <v xml:space="preserve"> </v>
          </cell>
        </row>
        <row r="206">
          <cell r="C206">
            <v>41882</v>
          </cell>
          <cell r="D206">
            <v>4220.839241966115</v>
          </cell>
          <cell r="E206" t="str">
            <v xml:space="preserve"> </v>
          </cell>
        </row>
        <row r="207">
          <cell r="C207">
            <v>41912</v>
          </cell>
          <cell r="D207">
            <v>4630.6021423566599</v>
          </cell>
          <cell r="E207" t="str">
            <v xml:space="preserve"> </v>
          </cell>
        </row>
        <row r="208">
          <cell r="C208">
            <v>41943</v>
          </cell>
          <cell r="D208">
            <v>6173.5573732943903</v>
          </cell>
          <cell r="E208">
            <v>6772.2566249587644</v>
          </cell>
        </row>
        <row r="209">
          <cell r="C209">
            <v>41973</v>
          </cell>
          <cell r="D209">
            <v>6561.912133016438</v>
          </cell>
          <cell r="E209">
            <v>7229.1612907614199</v>
          </cell>
        </row>
        <row r="210">
          <cell r="C210">
            <v>42004</v>
          </cell>
          <cell r="D210">
            <v>6643.3840085142247</v>
          </cell>
          <cell r="E210">
            <v>7323.0900355315462</v>
          </cell>
        </row>
        <row r="211">
          <cell r="C211">
            <v>42035</v>
          </cell>
          <cell r="D211">
            <v>5928.2404911407175</v>
          </cell>
          <cell r="E211">
            <v>6542.7368195848503</v>
          </cell>
        </row>
        <row r="212">
          <cell r="C212">
            <v>42063</v>
          </cell>
          <cell r="D212">
            <v>4861.5731191002633</v>
          </cell>
          <cell r="E212" t="str">
            <v xml:space="preserve"> </v>
          </cell>
        </row>
        <row r="213">
          <cell r="C213">
            <v>42094</v>
          </cell>
          <cell r="D213">
            <v>4338.1393400358602</v>
          </cell>
          <cell r="E213" t="str">
            <v xml:space="preserve"> </v>
          </cell>
        </row>
        <row r="214">
          <cell r="C214">
            <v>42124</v>
          </cell>
          <cell r="D214">
            <v>4173.8908079572993</v>
          </cell>
          <cell r="E214" t="str">
            <v xml:space="preserve"> </v>
          </cell>
        </row>
        <row r="215">
          <cell r="C215">
            <v>42155</v>
          </cell>
          <cell r="D215">
            <v>4195.4256059716754</v>
          </cell>
          <cell r="E215" t="str">
            <v xml:space="preserve"> </v>
          </cell>
        </row>
        <row r="216">
          <cell r="C216">
            <v>42185</v>
          </cell>
          <cell r="D216">
            <v>4066.71917856049</v>
          </cell>
          <cell r="E216" t="str">
            <v xml:space="preserve"> </v>
          </cell>
        </row>
        <row r="217">
          <cell r="C217">
            <v>42216</v>
          </cell>
          <cell r="D217">
            <v>4207.1092749190611</v>
          </cell>
          <cell r="E217" t="str">
            <v xml:space="preserve"> </v>
          </cell>
        </row>
        <row r="218">
          <cell r="C218">
            <v>42247</v>
          </cell>
          <cell r="D218">
            <v>4309.5625938057719</v>
          </cell>
          <cell r="E218" t="str">
            <v xml:space="preserve"> </v>
          </cell>
        </row>
        <row r="219">
          <cell r="C219">
            <v>42277</v>
          </cell>
          <cell r="D219">
            <v>4725.4303026914731</v>
          </cell>
          <cell r="E219" t="str">
            <v xml:space="preserve"> </v>
          </cell>
        </row>
        <row r="220">
          <cell r="C220">
            <v>42308</v>
          </cell>
          <cell r="D220">
            <v>6295.0961798407006</v>
          </cell>
          <cell r="E220">
            <v>6905.7738405078771</v>
          </cell>
        </row>
        <row r="221">
          <cell r="C221">
            <v>42338</v>
          </cell>
          <cell r="D221">
            <v>6688.6097195558896</v>
          </cell>
          <cell r="E221">
            <v>7368.9242514646166</v>
          </cell>
        </row>
        <row r="222">
          <cell r="C222">
            <v>42369</v>
          </cell>
          <cell r="D222">
            <v>6759.0124582594972</v>
          </cell>
          <cell r="E222">
            <v>7450.8675830606726</v>
          </cell>
        </row>
        <row r="223">
          <cell r="C223">
            <v>42400</v>
          </cell>
          <cell r="D223">
            <v>6017.9264725061921</v>
          </cell>
          <cell r="E223">
            <v>6642.1198455128006</v>
          </cell>
        </row>
        <row r="224">
          <cell r="C224">
            <v>42429</v>
          </cell>
          <cell r="D224">
            <v>4931.7570128020761</v>
          </cell>
          <cell r="E224" t="str">
            <v xml:space="preserve"> </v>
          </cell>
        </row>
        <row r="225">
          <cell r="C225">
            <v>42460</v>
          </cell>
          <cell r="D225">
            <v>4398.9457633022212</v>
          </cell>
          <cell r="E225" t="str">
            <v xml:space="preserve"> </v>
          </cell>
        </row>
        <row r="226">
          <cell r="C226">
            <v>42490</v>
          </cell>
          <cell r="D226">
            <v>4242.5270565135907</v>
          </cell>
          <cell r="E226" t="str">
            <v xml:space="preserve"> </v>
          </cell>
        </row>
        <row r="227">
          <cell r="C227">
            <v>42521</v>
          </cell>
          <cell r="D227">
            <v>4278.5215826433123</v>
          </cell>
          <cell r="E227" t="str">
            <v xml:space="preserve"> </v>
          </cell>
        </row>
        <row r="228">
          <cell r="C228">
            <v>42551</v>
          </cell>
          <cell r="D228">
            <v>4150.091478153201</v>
          </cell>
          <cell r="E228" t="str">
            <v xml:space="preserve"> </v>
          </cell>
        </row>
        <row r="229">
          <cell r="C229">
            <v>42582</v>
          </cell>
          <cell r="D229">
            <v>4292.5257838483449</v>
          </cell>
          <cell r="E229" t="str">
            <v xml:space="preserve"> </v>
          </cell>
        </row>
        <row r="230">
          <cell r="C230">
            <v>42613</v>
          </cell>
          <cell r="D230">
            <v>4397.4726058878805</v>
          </cell>
          <cell r="E230" t="str">
            <v xml:space="preserve"> </v>
          </cell>
        </row>
        <row r="231">
          <cell r="C231">
            <v>42643</v>
          </cell>
          <cell r="D231">
            <v>4819.539329128037</v>
          </cell>
          <cell r="E231" t="str">
            <v xml:space="preserve"> </v>
          </cell>
        </row>
        <row r="232">
          <cell r="C232">
            <v>42674</v>
          </cell>
          <cell r="D232">
            <v>6416.1712082759441</v>
          </cell>
          <cell r="E232">
            <v>7038.7872759056208</v>
          </cell>
        </row>
        <row r="233">
          <cell r="C233">
            <v>42704</v>
          </cell>
          <cell r="D233">
            <v>6813.2424325991369</v>
          </cell>
          <cell r="E233">
            <v>7506.3754975285165</v>
          </cell>
        </row>
        <row r="234">
          <cell r="C234">
            <v>42735</v>
          </cell>
          <cell r="D234">
            <v>6872.2981131295228</v>
          </cell>
          <cell r="E234">
            <v>7576.0363381913339</v>
          </cell>
        </row>
        <row r="235">
          <cell r="C235">
            <v>42766</v>
          </cell>
          <cell r="D235">
            <v>6106.6936805024088</v>
          </cell>
          <cell r="E235">
            <v>6740.5093618185101</v>
          </cell>
        </row>
        <row r="236">
          <cell r="C236">
            <v>42794</v>
          </cell>
          <cell r="D236">
            <v>4999.7583970083506</v>
          </cell>
          <cell r="E236" t="str">
            <v xml:space="preserve"> </v>
          </cell>
        </row>
        <row r="237">
          <cell r="C237">
            <v>42825</v>
          </cell>
          <cell r="D237">
            <v>4457.7999916015615</v>
          </cell>
          <cell r="E237" t="str">
            <v xml:space="preserve"> </v>
          </cell>
        </row>
        <row r="238">
          <cell r="C238">
            <v>42855</v>
          </cell>
          <cell r="D238">
            <v>4310.8794917271707</v>
          </cell>
          <cell r="E238" t="str">
            <v xml:space="preserve"> </v>
          </cell>
        </row>
        <row r="239">
          <cell r="C239">
            <v>42886</v>
          </cell>
          <cell r="D239">
            <v>4357.876021018501</v>
          </cell>
          <cell r="E239" t="str">
            <v xml:space="preserve"> </v>
          </cell>
        </row>
        <row r="240">
          <cell r="C240">
            <v>42916</v>
          </cell>
          <cell r="D240">
            <v>4230.4139010057279</v>
          </cell>
          <cell r="E240" t="str">
            <v xml:space="preserve"> </v>
          </cell>
        </row>
        <row r="241">
          <cell r="C241">
            <v>42947</v>
          </cell>
          <cell r="D241">
            <v>4378.4263729678078</v>
          </cell>
          <cell r="E241" t="str">
            <v xml:space="preserve"> </v>
          </cell>
        </row>
        <row r="242">
          <cell r="C242">
            <v>42978</v>
          </cell>
          <cell r="D242">
            <v>4483.9519770207098</v>
          </cell>
          <cell r="E242" t="str">
            <v xml:space="preserve"> </v>
          </cell>
        </row>
        <row r="243">
          <cell r="C243">
            <v>43008</v>
          </cell>
          <cell r="D243">
            <v>4912.8439981985821</v>
          </cell>
          <cell r="E243" t="str">
            <v xml:space="preserve"> </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A"/>
      <sheetName val="Approval History"/>
      <sheetName val="INPUT TAB"/>
      <sheetName val="LeadSht"/>
      <sheetName val="$ &amp; KWH Rsbl"/>
      <sheetName val="Lost Factor"/>
      <sheetName val="Sch120Rsbl"/>
      <sheetName val="Sch_120"/>
      <sheetName val="Sch95Rsbl"/>
      <sheetName val="Bs Unbl Rt"/>
      <sheetName val="GPI (2)"/>
      <sheetName val="GPI"/>
      <sheetName val="Pended"/>
      <sheetName val="Target KWHs"/>
      <sheetName val="KWH Rsbl"/>
      <sheetName val="Billing Loss"/>
      <sheetName val="Sch_194"/>
      <sheetName val="Historical"/>
      <sheetName val="Sch194KWHs"/>
      <sheetName val="RateInc"/>
      <sheetName val="2-03 Rd Schd"/>
      <sheetName val="Page 1"/>
      <sheetName val="UnbDays"/>
      <sheetName val="Sch94Read"/>
      <sheetName val="Sch94Read0408"/>
      <sheetName val="Sch194 Rlfwd"/>
      <sheetName val="Sch_194Rsbl"/>
      <sheetName val="Sch_132"/>
      <sheetName val="Sch132Rsbl"/>
      <sheetName val="Sch132Read"/>
      <sheetName val="Unbilled Revenue"/>
      <sheetName val="Billed KWHs"/>
      <sheetName val="APUA"/>
      <sheetName val="UnbLowIncJE"/>
      <sheetName val="Sch120Read"/>
      <sheetName val="UnbLowInc Rsbl"/>
      <sheetName val="Unbilled Days elec"/>
      <sheetName val="JE #s"/>
      <sheetName val="INPUT TAB 2005"/>
      <sheetName val="INPUT TAB 2006"/>
      <sheetName val="INPUT TAB 2007"/>
      <sheetName val="INPUT TAB 2008"/>
    </sheetNames>
    <sheetDataSet>
      <sheetData sheetId="0" refreshError="1"/>
      <sheetData sheetId="1" refreshError="1"/>
      <sheetData sheetId="2"/>
      <sheetData sheetId="3" refreshError="1"/>
      <sheetData sheetId="4" refreshError="1"/>
      <sheetData sheetId="5" refreshError="1"/>
      <sheetData sheetId="6" refreshError="1"/>
      <sheetData sheetId="7">
        <row r="21">
          <cell r="I21">
            <v>2968420</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31">
          <cell r="M31">
            <v>-9.1350000000000008E-3</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n0003b_contractstatus"/>
      <sheetName val="Sheet1"/>
      <sheetName val="Sheet2"/>
      <sheetName val="Sheet3"/>
    </sheetNames>
    <sheetDataSet>
      <sheetData sheetId="0" refreshError="1"/>
      <sheetData sheetId="1" refreshError="1">
        <row r="1147">
          <cell r="A1147" t="str">
            <v>00075427</v>
          </cell>
          <cell r="B1147" t="str">
            <v>1982-013-01 PL CWT - PSMFC</v>
          </cell>
        </row>
        <row r="1148">
          <cell r="A1148" t="str">
            <v>00075426</v>
          </cell>
          <cell r="B1148" t="str">
            <v>1982-013-02 PL CWT - ODFW</v>
          </cell>
        </row>
        <row r="1149">
          <cell r="A1149" t="str">
            <v>00075424</v>
          </cell>
          <cell r="B1149" t="str">
            <v>1982-013-03 PL CWT- USFWS</v>
          </cell>
        </row>
        <row r="1150">
          <cell r="A1150" t="str">
            <v>00038915</v>
          </cell>
          <cell r="B1150" t="str">
            <v>1982-013-04 PL WASHINGTON CWT</v>
          </cell>
        </row>
        <row r="1151">
          <cell r="A1151" t="str">
            <v>00075418</v>
          </cell>
          <cell r="B1151" t="str">
            <v>1982-013-04 PL WASHINGTON CWT</v>
          </cell>
        </row>
        <row r="1152">
          <cell r="A1152" t="str">
            <v>00038916</v>
          </cell>
          <cell r="B1152" t="str">
            <v>198201301 PL PSMFC CODED WIRE</v>
          </cell>
        </row>
        <row r="1153">
          <cell r="A1153" t="str">
            <v>00038077</v>
          </cell>
          <cell r="B1153" t="str">
            <v>1983-319-00 IL NEW FISH TAG SY</v>
          </cell>
        </row>
        <row r="1154">
          <cell r="A1154" t="str">
            <v>00031984</v>
          </cell>
          <cell r="B1154" t="str">
            <v>1983-319-00 PL NEW FISH TAG</v>
          </cell>
        </row>
        <row r="1155">
          <cell r="A1155" t="str">
            <v>00038330</v>
          </cell>
          <cell r="B1155" t="str">
            <v>1983-350-00 IL NEZ PERCE TRIBA</v>
          </cell>
        </row>
        <row r="1156">
          <cell r="A1156" t="str">
            <v>00002219</v>
          </cell>
          <cell r="B1156" t="str">
            <v>1983-350-00 PL NEZ PERCE HATCH</v>
          </cell>
        </row>
        <row r="1157">
          <cell r="A1157" t="str">
            <v>00035660</v>
          </cell>
          <cell r="B1157" t="str">
            <v>1983-350-00 PL NPTH</v>
          </cell>
        </row>
        <row r="1158">
          <cell r="A1158" t="str">
            <v>00037726</v>
          </cell>
          <cell r="B1158" t="str">
            <v>1983-350-03 PL NPTH M&amp;E</v>
          </cell>
        </row>
        <row r="1159">
          <cell r="A1159" t="str">
            <v>00038073</v>
          </cell>
          <cell r="B1159" t="str">
            <v>1983-435-00 IL BONIFER/MINTHOR</v>
          </cell>
        </row>
        <row r="1160">
          <cell r="A1160" t="str">
            <v>00036697</v>
          </cell>
          <cell r="B1160" t="str">
            <v>1983-435-00 PL UMATILLA SATELL</v>
          </cell>
        </row>
        <row r="1161">
          <cell r="A1161" t="str">
            <v>00038051</v>
          </cell>
          <cell r="B1161" t="str">
            <v>1983-436-00 IL UMATILLA PASSAG</v>
          </cell>
        </row>
        <row r="1162">
          <cell r="A1162" t="str">
            <v>00036020</v>
          </cell>
          <cell r="B1162" t="str">
            <v>1983-436-00 PL UMATILLA PASSAG</v>
          </cell>
        </row>
        <row r="1163">
          <cell r="A1163" t="str">
            <v>00038401</v>
          </cell>
          <cell r="B1163" t="str">
            <v>1984-021-00 IL MAINSTEM MIDDLE</v>
          </cell>
        </row>
        <row r="1164">
          <cell r="A1164" t="str">
            <v>00082710</v>
          </cell>
          <cell r="B1164" t="str">
            <v>1984-021-00 PL PROTECT AND ENH</v>
          </cell>
        </row>
        <row r="1165">
          <cell r="A1165" t="str">
            <v>00075971</v>
          </cell>
          <cell r="B1165" t="str">
            <v>1984-025-00 PL JOSEPH CREEK GR</v>
          </cell>
        </row>
        <row r="1166">
          <cell r="A1166" t="str">
            <v>00081283</v>
          </cell>
          <cell r="B1166" t="str">
            <v>1985-038-00 PL COLVILLE HATCHE</v>
          </cell>
        </row>
        <row r="1167">
          <cell r="A1167" t="str">
            <v>00079102</v>
          </cell>
          <cell r="B1167" t="str">
            <v>1985-062-00 PL PASSAGE IMPROVE</v>
          </cell>
        </row>
        <row r="1168">
          <cell r="A1168" t="str">
            <v>00038317</v>
          </cell>
          <cell r="B1168" t="str">
            <v>1986-050-00 IL EVAL STURGEON</v>
          </cell>
        </row>
        <row r="1169">
          <cell r="A1169" t="str">
            <v>00031998</v>
          </cell>
          <cell r="B1169" t="str">
            <v>1986-050-00 PL LOWER COLUMBIA</v>
          </cell>
        </row>
        <row r="1170">
          <cell r="A1170" t="str">
            <v>00032003</v>
          </cell>
          <cell r="B1170" t="str">
            <v>1986-050-01 PL LOWER COLUMBIA</v>
          </cell>
        </row>
        <row r="1171">
          <cell r="A1171" t="str">
            <v>00033573</v>
          </cell>
          <cell r="B1171" t="str">
            <v>1987-047-00 PL NEZ PERCE STATL</v>
          </cell>
        </row>
        <row r="1172">
          <cell r="A1172" t="str">
            <v>00037773</v>
          </cell>
          <cell r="B1172" t="str">
            <v>1987-099-00 IL IDFG DWORSHAK</v>
          </cell>
        </row>
        <row r="1173">
          <cell r="A1173" t="str">
            <v>00033577</v>
          </cell>
          <cell r="B1173" t="str">
            <v>1987-099-00 PL IDFG ACOUSTICS-</v>
          </cell>
        </row>
        <row r="1174">
          <cell r="A1174" t="str">
            <v>00037783</v>
          </cell>
          <cell r="B1174" t="str">
            <v>1987-100-01 IL UMATILLA HABITA</v>
          </cell>
        </row>
        <row r="1175">
          <cell r="A1175" t="str">
            <v>00033547</v>
          </cell>
          <cell r="B1175" t="str">
            <v>1987-100-01 PL UMATILLA TODD</v>
          </cell>
        </row>
        <row r="1176">
          <cell r="A1176" t="str">
            <v>00038671</v>
          </cell>
          <cell r="B1176" t="str">
            <v>1987-100-02 IL UMATILLA HABITA</v>
          </cell>
        </row>
        <row r="1177">
          <cell r="A1177" t="str">
            <v>00082687</v>
          </cell>
          <cell r="B1177" t="str">
            <v>1987-100-02 PL UMATILLA BASIN</v>
          </cell>
        </row>
        <row r="1178">
          <cell r="A1178" t="str">
            <v>00038078</v>
          </cell>
          <cell r="B1178" t="str">
            <v>1987-127-00 IL SMOLT MONITORIN</v>
          </cell>
        </row>
        <row r="1179">
          <cell r="A1179" t="str">
            <v>00039152</v>
          </cell>
          <cell r="B1179" t="str">
            <v>1987-127-00 PL  SMOLT MONITORI</v>
          </cell>
        </row>
        <row r="1180">
          <cell r="A1180" t="str">
            <v>00038403</v>
          </cell>
          <cell r="B1180" t="str">
            <v>1987-401-00 IL ASSESS SMOLT CO</v>
          </cell>
        </row>
        <row r="1181">
          <cell r="A1181" t="str">
            <v>00078779</v>
          </cell>
          <cell r="B1181" t="str">
            <v>1987-401-00 PL ASSESS SMOLT CO</v>
          </cell>
        </row>
        <row r="1182">
          <cell r="A1182" t="str">
            <v>00038052</v>
          </cell>
          <cell r="B1182" t="str">
            <v>1988-022-00 IL UMATILLA RIVERB</v>
          </cell>
        </row>
        <row r="1183">
          <cell r="A1183" t="str">
            <v>00036698</v>
          </cell>
          <cell r="B1183" t="str">
            <v>1988-022-00 PL UMATILLA FISH P</v>
          </cell>
        </row>
        <row r="1184">
          <cell r="A1184" t="str">
            <v>00038054</v>
          </cell>
          <cell r="B1184" t="str">
            <v>1988-053-01 IL NE OR HATCHERY</v>
          </cell>
        </row>
        <row r="1185">
          <cell r="A1185" t="str">
            <v>00036007</v>
          </cell>
          <cell r="B1185" t="str">
            <v>1988-053-01 PL GRANDE RONDE CO</v>
          </cell>
        </row>
        <row r="1186">
          <cell r="A1186" t="str">
            <v>00036019</v>
          </cell>
          <cell r="B1186" t="str">
            <v>1988-053-01 PL GRANDE RONDE SP</v>
          </cell>
        </row>
        <row r="1187">
          <cell r="A1187" t="str">
            <v>00076908</v>
          </cell>
          <cell r="B1187" t="str">
            <v>1988-053-01 PL GRANDE RONDE/IM</v>
          </cell>
        </row>
        <row r="1188">
          <cell r="A1188" t="str">
            <v>00002648</v>
          </cell>
          <cell r="B1188" t="str">
            <v>1988-053-01 PL NE HATCH MST PL</v>
          </cell>
        </row>
        <row r="1189">
          <cell r="A1189" t="str">
            <v>00038476</v>
          </cell>
          <cell r="B1189" t="str">
            <v>1988-053-02 PL UMATILLA SUPPL</v>
          </cell>
        </row>
        <row r="1190">
          <cell r="A1190" t="str">
            <v>00037757</v>
          </cell>
          <cell r="B1190" t="str">
            <v>1988-053-03 IL HOOD RIVER PROD</v>
          </cell>
        </row>
        <row r="1191">
          <cell r="A1191" t="str">
            <v>00036360</v>
          </cell>
          <cell r="B1191" t="str">
            <v>1988-053-03 PL HOOD RIVER PROD</v>
          </cell>
        </row>
        <row r="1192">
          <cell r="A1192" t="str">
            <v>00033581</v>
          </cell>
          <cell r="B1192" t="str">
            <v>1988-053-04 PL HOOD RIVER PROD</v>
          </cell>
        </row>
        <row r="1193">
          <cell r="A1193" t="str">
            <v>00038067</v>
          </cell>
          <cell r="B1193" t="str">
            <v>1988-053-05 IL NE ORE OUTPLNTG</v>
          </cell>
        </row>
        <row r="1194">
          <cell r="A1194" t="str">
            <v>00075284</v>
          </cell>
          <cell r="B1194" t="str">
            <v>1988-053-05 PL NEOH MASTER PLA</v>
          </cell>
        </row>
        <row r="1195">
          <cell r="A1195" t="str">
            <v>00075469</v>
          </cell>
          <cell r="B1195" t="str">
            <v>1988-053-06 PL HOOD RIVER PROD</v>
          </cell>
        </row>
        <row r="1196">
          <cell r="A1196" t="str">
            <v>00075471</v>
          </cell>
          <cell r="B1196" t="str">
            <v>1988-053-07 PL PARKDALE FISH</v>
          </cell>
        </row>
        <row r="1197">
          <cell r="A1197" t="str">
            <v>00082549</v>
          </cell>
          <cell r="B1197" t="str">
            <v>1988-053-08 PL HOOD RIVER PWR</v>
          </cell>
        </row>
        <row r="1198">
          <cell r="A1198" t="str">
            <v>00103538</v>
          </cell>
          <cell r="B1198" t="str">
            <v>1988-053-12 PL HOOD RIVER STEE</v>
          </cell>
        </row>
        <row r="1199">
          <cell r="A1199" t="str">
            <v>00103541</v>
          </cell>
          <cell r="B1199" t="str">
            <v>1988-053-13 PL HOOD RIVER THRE</v>
          </cell>
        </row>
        <row r="1200">
          <cell r="A1200" t="str">
            <v>00103560</v>
          </cell>
          <cell r="B1200" t="str">
            <v>1988-053-14 PL HOOD RIVER PROG</v>
          </cell>
        </row>
        <row r="1201">
          <cell r="A1201" t="str">
            <v>00037803</v>
          </cell>
          <cell r="B1201" t="str">
            <v>1988-064-00 IL EXPRMNTL STURGE</v>
          </cell>
        </row>
        <row r="1202">
          <cell r="A1202" t="str">
            <v>00033567</v>
          </cell>
          <cell r="B1202" t="str">
            <v>1988-064-00 PL IDFG VAUGHN</v>
          </cell>
        </row>
        <row r="1203">
          <cell r="A1203" t="str">
            <v>00033561</v>
          </cell>
          <cell r="B1203" t="str">
            <v>1988-065-00 PL SUE KOOTENAI</v>
          </cell>
        </row>
        <row r="1204">
          <cell r="A1204" t="str">
            <v>00078928</v>
          </cell>
          <cell r="B1204" t="str">
            <v>1988-108-04 PL PACIFIC NW HYDR</v>
          </cell>
        </row>
        <row r="1205">
          <cell r="A1205" t="str">
            <v>00035794</v>
          </cell>
          <cell r="B1205" t="str">
            <v>1988-108-04 PL STREAMNET (CIS/</v>
          </cell>
        </row>
        <row r="1206">
          <cell r="A1206" t="str">
            <v>00038860</v>
          </cell>
          <cell r="B1206" t="str">
            <v>1988-115-00 PL YAKIMA HATCHERY</v>
          </cell>
        </row>
        <row r="1207">
          <cell r="A1207" t="str">
            <v>00095020</v>
          </cell>
          <cell r="B1207" t="str">
            <v>1988-115-00 PL YAKIMA HATCHERY</v>
          </cell>
        </row>
        <row r="1208">
          <cell r="A1208" t="str">
            <v>00002751</v>
          </cell>
          <cell r="B1208" t="str">
            <v>1988-115-12 PL E CHIN ACCLIMAT</v>
          </cell>
        </row>
        <row r="1209">
          <cell r="A1209" t="str">
            <v>00099245</v>
          </cell>
          <cell r="B1209" t="str">
            <v>1988-115-25 PL  YKFP DESIGN AN</v>
          </cell>
        </row>
        <row r="1210">
          <cell r="A1210" t="str">
            <v>00037846</v>
          </cell>
          <cell r="B1210" t="str">
            <v>1988-120-25 IL YKFP - MANAGEME</v>
          </cell>
        </row>
        <row r="1211">
          <cell r="A1211" t="str">
            <v>00079017</v>
          </cell>
          <cell r="B1211" t="str">
            <v>1988-120-25 PL YKFP MANAGEMENT</v>
          </cell>
        </row>
        <row r="1212">
          <cell r="A1212" t="str">
            <v>00090341</v>
          </cell>
          <cell r="B1212" t="str">
            <v>1988-120-26 PL - YIN HATCHERY</v>
          </cell>
        </row>
        <row r="1213">
          <cell r="A1213" t="str">
            <v>00078786</v>
          </cell>
          <cell r="B1213" t="str">
            <v>1988-156-00 PL DUCK VALLEY RES</v>
          </cell>
        </row>
        <row r="1214">
          <cell r="A1214" t="str">
            <v>00107350</v>
          </cell>
          <cell r="B1214" t="str">
            <v>1988-156-01 PL DUCK VALLEY RES</v>
          </cell>
        </row>
        <row r="1215">
          <cell r="A1215" t="str">
            <v>00040048</v>
          </cell>
          <cell r="B1215" t="str">
            <v>1989-013-00 PL PSMFC CWT</v>
          </cell>
        </row>
        <row r="1216">
          <cell r="A1216" t="str">
            <v>00038063</v>
          </cell>
          <cell r="B1216" t="str">
            <v>1989-024-01 IL EVAL UMATILLA</v>
          </cell>
        </row>
        <row r="1217">
          <cell r="A1217" t="str">
            <v>00038060</v>
          </cell>
          <cell r="B1217" t="str">
            <v>1989-027-00 IL POWER/REPAY O&amp;M</v>
          </cell>
        </row>
        <row r="1218">
          <cell r="A1218" t="str">
            <v>00036084</v>
          </cell>
          <cell r="B1218" t="str">
            <v>1989-027-00 PL UMATILLA POWER</v>
          </cell>
        </row>
        <row r="1219">
          <cell r="A1219" t="str">
            <v>00038068</v>
          </cell>
          <cell r="B1219" t="str">
            <v>1989-035-00 IL UMATILLA HATCHE</v>
          </cell>
        </row>
        <row r="1220">
          <cell r="A1220" t="str">
            <v>00037105</v>
          </cell>
          <cell r="B1220" t="str">
            <v>1989-035-00 PL UMATILLA HATCH</v>
          </cell>
        </row>
        <row r="1221">
          <cell r="A1221" t="str">
            <v>00038396</v>
          </cell>
          <cell r="B1221" t="str">
            <v>1989-062-01 IL ANNUAL WORK PLA</v>
          </cell>
        </row>
        <row r="1222">
          <cell r="A1222" t="str">
            <v>00108696</v>
          </cell>
          <cell r="B1222" t="str">
            <v>1989-062-01 PL ANNUAL WORK PLA</v>
          </cell>
        </row>
        <row r="1223">
          <cell r="A1223" t="str">
            <v>00032640</v>
          </cell>
          <cell r="B1223" t="str">
            <v>1989-062-01 PL CBFWA ANNUAL WO</v>
          </cell>
        </row>
        <row r="1224">
          <cell r="A1224" t="str">
            <v>00038674</v>
          </cell>
          <cell r="B1224" t="str">
            <v>1989-065-00 IL ANN CD WIRE</v>
          </cell>
        </row>
        <row r="1225">
          <cell r="A1225" t="str">
            <v>00040052</v>
          </cell>
          <cell r="B1225" t="str">
            <v>1989-065-00 PL USFWS CWT MISS.</v>
          </cell>
        </row>
        <row r="1226">
          <cell r="A1226" t="str">
            <v>00040044</v>
          </cell>
          <cell r="B1226" t="str">
            <v>1989-066-00 PL WASHINGTON CWT</v>
          </cell>
        </row>
        <row r="1227">
          <cell r="A1227" t="str">
            <v>00040053</v>
          </cell>
          <cell r="B1227" t="str">
            <v>1989-069-00 PL ODFW CWT MISS.</v>
          </cell>
        </row>
        <row r="1228">
          <cell r="A1228" t="str">
            <v>00032529</v>
          </cell>
          <cell r="B1228" t="str">
            <v>1989-072-01 PL DOE-ORNL ISRP S</v>
          </cell>
        </row>
        <row r="1229">
          <cell r="A1229" t="str">
            <v>00038684</v>
          </cell>
          <cell r="B1229" t="str">
            <v>1989-096-00 IL GENTIC MON/EVAL</v>
          </cell>
        </row>
        <row r="1230">
          <cell r="A1230" t="str">
            <v>00089005</v>
          </cell>
          <cell r="B1230" t="str">
            <v>1989-096-00 PL GENETIC M &amp; E</v>
          </cell>
        </row>
        <row r="1231">
          <cell r="A1231" t="str">
            <v>00036687</v>
          </cell>
          <cell r="B1231" t="str">
            <v>1989-098-00 CN IDAHO SUPPLEMEN</v>
          </cell>
        </row>
        <row r="1232">
          <cell r="A1232" t="str">
            <v>00038686</v>
          </cell>
          <cell r="B1232" t="str">
            <v>1989-098-00 IL EVAL SUMMLMTG</v>
          </cell>
        </row>
        <row r="1233">
          <cell r="A1233" t="str">
            <v>00106021</v>
          </cell>
          <cell r="B1233" t="str">
            <v>1989-098-00 PL EVALUATION OF S</v>
          </cell>
        </row>
        <row r="1234">
          <cell r="A1234" t="str">
            <v>00092280</v>
          </cell>
          <cell r="B1234" t="str">
            <v>1989-098-00 SALMON SUPPLEMENTA</v>
          </cell>
        </row>
        <row r="1235">
          <cell r="A1235" t="str">
            <v>00036932</v>
          </cell>
          <cell r="B1235" t="str">
            <v>1989-098-01 PL IDAHO SUPPLEMEN</v>
          </cell>
        </row>
        <row r="1236">
          <cell r="A1236" t="str">
            <v>00083723</v>
          </cell>
          <cell r="B1236" t="str">
            <v>1989-098-01 PL SALMON SUPPLEME</v>
          </cell>
        </row>
        <row r="1237">
          <cell r="A1237" t="str">
            <v>00038688</v>
          </cell>
          <cell r="B1237" t="str">
            <v>1989-098-02 IL SALMON SUPPLE</v>
          </cell>
        </row>
        <row r="1238">
          <cell r="A1238" t="str">
            <v>00035790</v>
          </cell>
          <cell r="B1238" t="str">
            <v>1989-098-02 PL SALMON SUPPLEME</v>
          </cell>
        </row>
        <row r="1239">
          <cell r="A1239" t="str">
            <v>00037723</v>
          </cell>
          <cell r="B1239" t="str">
            <v>1989-098-03 PL SUPP STUDIES ID</v>
          </cell>
        </row>
        <row r="1240">
          <cell r="A1240" t="str">
            <v>00038404</v>
          </cell>
          <cell r="B1240" t="str">
            <v>1989-107-00 IL STATISTICAL SUP</v>
          </cell>
        </row>
        <row r="1241">
          <cell r="A1241" t="str">
            <v>00037210</v>
          </cell>
          <cell r="B1241" t="str">
            <v>1989-107-00 PL STATISTICAL SUP</v>
          </cell>
        </row>
        <row r="1242">
          <cell r="A1242" t="str">
            <v>00108441</v>
          </cell>
          <cell r="B1242" t="str">
            <v>1989-108-00 PL COLUMBIA RIVER</v>
          </cell>
        </row>
        <row r="1243">
          <cell r="A1243" t="str">
            <v>00084903</v>
          </cell>
          <cell r="B1243" t="str">
            <v>1989-108-00 PL MODELING &amp; EVAL</v>
          </cell>
        </row>
        <row r="1244">
          <cell r="A1244" t="str">
            <v>00037104</v>
          </cell>
          <cell r="B1244" t="str">
            <v>198902400 PL UMATILLA PASSAGE</v>
          </cell>
        </row>
        <row r="1245">
          <cell r="A1245" t="str">
            <v>00037102</v>
          </cell>
          <cell r="B1245" t="str">
            <v>1990-005-00 PL UMATILLA HATCHE</v>
          </cell>
        </row>
        <row r="1246">
          <cell r="A1246" t="str">
            <v>00037103</v>
          </cell>
          <cell r="B1246" t="str">
            <v>1990-005-01 PL UMATILLA NAT M&amp;</v>
          </cell>
        </row>
        <row r="1247">
          <cell r="A1247" t="str">
            <v>00033575</v>
          </cell>
          <cell r="B1247" t="str">
            <v>1990-018-00 PL RBT/HAB. COLEVI</v>
          </cell>
        </row>
        <row r="1248">
          <cell r="A1248" t="str">
            <v>00038669</v>
          </cell>
          <cell r="B1248" t="str">
            <v>1990-025-00 IL RIVER WETLAND R</v>
          </cell>
        </row>
        <row r="1249">
          <cell r="A1249" t="str">
            <v>00037753</v>
          </cell>
          <cell r="B1249" t="str">
            <v>1990-044-00 IL STRM SURVEY HTC</v>
          </cell>
        </row>
        <row r="1250">
          <cell r="A1250" t="str">
            <v>00033496</v>
          </cell>
          <cell r="B1250" t="str">
            <v>1990-044-00 PL CDA FISHERIES</v>
          </cell>
        </row>
        <row r="1251">
          <cell r="A1251" t="str">
            <v>00037754</v>
          </cell>
          <cell r="B1251" t="str">
            <v>1990-044-01 IL LAKE CREEK LAND</v>
          </cell>
        </row>
        <row r="1252">
          <cell r="A1252" t="str">
            <v>00035662</v>
          </cell>
          <cell r="B1252" t="str">
            <v>1990-044-01 PD LAKE CR ACQUI</v>
          </cell>
        </row>
        <row r="1253">
          <cell r="A1253" t="str">
            <v>00090374</v>
          </cell>
          <cell r="B1253" t="str">
            <v>1990-044-01 PD LAKE CR LAND AC</v>
          </cell>
        </row>
        <row r="1254">
          <cell r="A1254" t="str">
            <v>00037756</v>
          </cell>
          <cell r="B1254" t="str">
            <v>1990-044-02 IL COEUR D'ALENE T</v>
          </cell>
        </row>
        <row r="1255">
          <cell r="A1255" t="str">
            <v>00035663</v>
          </cell>
          <cell r="B1255" t="str">
            <v>1990-044-02 PD CDA TROUT PROD</v>
          </cell>
        </row>
        <row r="1256">
          <cell r="A1256" t="str">
            <v>00082614</v>
          </cell>
          <cell r="B1256" t="str">
            <v>1990-052-00 PL PERFORMANCE/STO</v>
          </cell>
        </row>
        <row r="1257">
          <cell r="A1257" t="str">
            <v>00106259</v>
          </cell>
          <cell r="B1257" t="str">
            <v>1990-055-00 PL SUPPLEMENTATION</v>
          </cell>
        </row>
        <row r="1258">
          <cell r="A1258" t="str">
            <v>00078189</v>
          </cell>
          <cell r="B1258" t="str">
            <v>1990-077-00 PL NORTHERN PIKEMI</v>
          </cell>
        </row>
        <row r="1259">
          <cell r="A1259" t="str">
            <v>00078191</v>
          </cell>
          <cell r="B1259" t="str">
            <v>1990-078-00 PL EVALUATE PREDAT</v>
          </cell>
        </row>
        <row r="1260">
          <cell r="A1260" t="str">
            <v>00038075</v>
          </cell>
          <cell r="B1260" t="str">
            <v>1990-080-00 IL COLUMBIA BASIN</v>
          </cell>
        </row>
        <row r="1261">
          <cell r="A1261" t="str">
            <v>00075976</v>
          </cell>
          <cell r="B1261" t="str">
            <v>1990-080-00 IL COLUMBIA BASIN</v>
          </cell>
        </row>
        <row r="1262">
          <cell r="A1262" t="str">
            <v>00038248</v>
          </cell>
          <cell r="B1262" t="str">
            <v>1990-080-00 OM COLUMBIA BASIN</v>
          </cell>
        </row>
        <row r="1263">
          <cell r="A1263" t="str">
            <v>00031999</v>
          </cell>
          <cell r="B1263" t="str">
            <v>1990-080-01 PL PIT TAG PURCHAS</v>
          </cell>
        </row>
        <row r="1264">
          <cell r="A1264" t="str">
            <v>00037648</v>
          </cell>
          <cell r="B1264" t="str">
            <v>1990-092-00 PL WANAKET WL MITI</v>
          </cell>
        </row>
        <row r="1265">
          <cell r="A1265" t="str">
            <v>00038050</v>
          </cell>
          <cell r="B1265" t="str">
            <v>1990-093-00 IL GENETIC ANALYSE</v>
          </cell>
        </row>
        <row r="1266">
          <cell r="A1266" t="str">
            <v>00037043</v>
          </cell>
          <cell r="B1266" t="str">
            <v>1990-093-00 PL GENETIC ANALYSI</v>
          </cell>
        </row>
        <row r="1267">
          <cell r="A1267" t="str">
            <v>00038440</v>
          </cell>
          <cell r="B1267" t="str">
            <v>1991-019-01 IL HUNGRY HORSE MI</v>
          </cell>
        </row>
        <row r="1268">
          <cell r="A1268" t="str">
            <v>00035918</v>
          </cell>
          <cell r="B1268" t="str">
            <v>1991-019-01 PL HHR LAKE MONITO</v>
          </cell>
        </row>
        <row r="1269">
          <cell r="A1269" t="str">
            <v>00038443</v>
          </cell>
          <cell r="B1269" t="str">
            <v>1991-019-03 IL HUNGRY HORSE MI</v>
          </cell>
        </row>
        <row r="1270">
          <cell r="A1270" t="str">
            <v>00091132</v>
          </cell>
          <cell r="B1270" t="str">
            <v>1991-019-03 PL HUNGRY HORSE HA</v>
          </cell>
        </row>
        <row r="1271">
          <cell r="A1271" t="str">
            <v>00111061</v>
          </cell>
          <cell r="B1271" t="str">
            <v>1991-019-03 PL HUNGRY HORSE MI</v>
          </cell>
        </row>
        <row r="1272">
          <cell r="A1272" t="str">
            <v>00002311</v>
          </cell>
          <cell r="B1272" t="str">
            <v>1991-019-04 HHR MITIGATION</v>
          </cell>
        </row>
        <row r="1273">
          <cell r="A1273" t="str">
            <v>00038444</v>
          </cell>
          <cell r="B1273" t="str">
            <v>1991-019-04 IL HUNGRY HORSE MI</v>
          </cell>
        </row>
        <row r="1274">
          <cell r="A1274" t="str">
            <v>00032339</v>
          </cell>
          <cell r="B1274" t="str">
            <v>1991-019-04 PL HHR MITIGATION</v>
          </cell>
        </row>
        <row r="1275">
          <cell r="A1275" t="str">
            <v>00038432</v>
          </cell>
          <cell r="B1275" t="str">
            <v>1991-028-00 IL PIT TAG WILD</v>
          </cell>
        </row>
        <row r="1276">
          <cell r="A1276" t="str">
            <v>00084902</v>
          </cell>
          <cell r="B1276" t="str">
            <v>1991-028-00 PL  PIT TAGGING WI</v>
          </cell>
        </row>
        <row r="1277">
          <cell r="A1277" t="str">
            <v>00037842</v>
          </cell>
          <cell r="B1277" t="str">
            <v>1991-029-00 IL POST RELEASE</v>
          </cell>
        </row>
        <row r="1278">
          <cell r="A1278" t="str">
            <v>00082624</v>
          </cell>
          <cell r="B1278" t="str">
            <v>1991-029-00 PL POST-RELEASE AT</v>
          </cell>
        </row>
        <row r="1279">
          <cell r="A1279" t="str">
            <v>00033543</v>
          </cell>
          <cell r="B1279" t="str">
            <v>1991-046-00 PL SPOKANE TRIBAL</v>
          </cell>
        </row>
        <row r="1280">
          <cell r="A1280" t="str">
            <v>00074741</v>
          </cell>
          <cell r="B1280" t="str">
            <v>1991-047-00 PL SHERMAN CR HATC</v>
          </cell>
        </row>
        <row r="1281">
          <cell r="A1281" t="str">
            <v>00032419</v>
          </cell>
          <cell r="B1281" t="str">
            <v>1991-047-00 PL SHERMAN CREEK H</v>
          </cell>
        </row>
        <row r="1282">
          <cell r="A1282" t="str">
            <v>00038431</v>
          </cell>
          <cell r="B1282" t="str">
            <v>1991-051-00 IL M&amp;E STATISTICAL</v>
          </cell>
        </row>
        <row r="1283">
          <cell r="A1283" t="str">
            <v>00038871</v>
          </cell>
          <cell r="B1283" t="str">
            <v>1991-051-00 PL M&amp;E STATISTICAL</v>
          </cell>
        </row>
        <row r="1284">
          <cell r="A1284" t="str">
            <v>00037767</v>
          </cell>
          <cell r="B1284" t="str">
            <v>1991-055-00 PL NATURAL REARING</v>
          </cell>
        </row>
        <row r="1285">
          <cell r="A1285" t="str">
            <v>00038318</v>
          </cell>
          <cell r="B1285" t="str">
            <v>1991-057-00 IL YAKIMA PHASE 2</v>
          </cell>
        </row>
        <row r="1286">
          <cell r="A1286" t="str">
            <v>00079100</v>
          </cell>
          <cell r="B1286" t="str">
            <v>1991-057-00 PL YAKIMA PHASE 2</v>
          </cell>
        </row>
        <row r="1287">
          <cell r="A1287" t="str">
            <v>00036328</v>
          </cell>
          <cell r="B1287" t="str">
            <v>1991-060-00 PL KALISPELL PEND</v>
          </cell>
        </row>
        <row r="1288">
          <cell r="A1288" t="str">
            <v>00033553</v>
          </cell>
          <cell r="B1288" t="str">
            <v>1991-061-00 PL SWANSON LAKES</v>
          </cell>
        </row>
        <row r="1289">
          <cell r="A1289" t="str">
            <v>00084694</v>
          </cell>
          <cell r="B1289" t="str">
            <v>1991-062-00 PL SPOKANE TRIBE</v>
          </cell>
        </row>
        <row r="1290">
          <cell r="A1290" t="str">
            <v>00036953</v>
          </cell>
          <cell r="B1290" t="str">
            <v>1991-071-00  PL SOCKEYE SALMON</v>
          </cell>
        </row>
        <row r="1291">
          <cell r="A1291" t="str">
            <v>00083823</v>
          </cell>
          <cell r="B1291" t="str">
            <v>1991-072-00 PL REDFISH LAKE SO</v>
          </cell>
        </row>
        <row r="1292">
          <cell r="A1292" t="str">
            <v>00038691</v>
          </cell>
          <cell r="B1292" t="str">
            <v>1991-073-00 IL IDAHO NAT PRODU</v>
          </cell>
        </row>
        <row r="1293">
          <cell r="A1293" t="str">
            <v>00089003</v>
          </cell>
          <cell r="B1293" t="str">
            <v>1991-073-00 PL ID NATURAL PROD</v>
          </cell>
        </row>
        <row r="1294">
          <cell r="A1294" t="str">
            <v>00038319</v>
          </cell>
          <cell r="B1294" t="str">
            <v>1991-075-00 IL YAKIMA PHASE LI</v>
          </cell>
        </row>
        <row r="1295">
          <cell r="A1295" t="str">
            <v>00038600</v>
          </cell>
          <cell r="B1295" t="str">
            <v>1991-075-00 PL YAKIMA PH2 SCRE</v>
          </cell>
        </row>
        <row r="1296">
          <cell r="A1296" t="str">
            <v>00079105</v>
          </cell>
          <cell r="B1296" t="str">
            <v>1991-075-00 PL YAKIMA PHASE 2</v>
          </cell>
        </row>
        <row r="1297">
          <cell r="A1297" t="str">
            <v>00082913</v>
          </cell>
          <cell r="B1297" t="str">
            <v>1991-075-03 PL YAKIMA SC CONST</v>
          </cell>
        </row>
        <row r="1298">
          <cell r="A1298" t="str">
            <v>00109733</v>
          </cell>
          <cell r="B1298" t="str">
            <v>1991-075-04 PL SOUTH NACHES FI</v>
          </cell>
        </row>
        <row r="1299">
          <cell r="A1299" t="str">
            <v>00038678</v>
          </cell>
          <cell r="B1299" t="str">
            <v>1991-078-00 IL BURLINGTON BOTT</v>
          </cell>
        </row>
        <row r="1300">
          <cell r="A1300" t="str">
            <v>00082554</v>
          </cell>
          <cell r="B1300" t="str">
            <v>1991-078-00 PL BURLINGTON BOTT</v>
          </cell>
        </row>
        <row r="1301">
          <cell r="A1301" t="str">
            <v>00032335</v>
          </cell>
          <cell r="B1301" t="str">
            <v>199101903 PL HHR MITIGATION-HA</v>
          </cell>
        </row>
        <row r="1302">
          <cell r="A1302" t="str">
            <v>00038913</v>
          </cell>
          <cell r="B1302" t="str">
            <v>199107500 YAKIMA PHASE II FISH</v>
          </cell>
        </row>
        <row r="1303">
          <cell r="A1303" t="str">
            <v>00038320</v>
          </cell>
          <cell r="B1303" t="str">
            <v>1992-009-00 IL YAKIMA SCREENS</v>
          </cell>
        </row>
        <row r="1304">
          <cell r="A1304" t="str">
            <v>00038912</v>
          </cell>
          <cell r="B1304" t="str">
            <v>1992-009-00 PL O&amp;M YAKIMA PHAS</v>
          </cell>
        </row>
        <row r="1305">
          <cell r="A1305" t="str">
            <v>00079106</v>
          </cell>
          <cell r="B1305" t="str">
            <v>1992-009-00 PL YAKIMA PHA2 SCR</v>
          </cell>
        </row>
        <row r="1306">
          <cell r="A1306" t="str">
            <v>00038390</v>
          </cell>
          <cell r="B1306" t="str">
            <v>1992-010-00 IL HABITAT IMPRVMT</v>
          </cell>
        </row>
        <row r="1307">
          <cell r="A1307" t="str">
            <v>00084140</v>
          </cell>
          <cell r="B1307" t="str">
            <v>1992-010-00 PL FT HALL BOTTOMS</v>
          </cell>
        </row>
        <row r="1308">
          <cell r="A1308" t="str">
            <v>00091143</v>
          </cell>
          <cell r="B1308" t="str">
            <v>1992-010-00 PL FT HALL BOTTOMS</v>
          </cell>
        </row>
        <row r="1309">
          <cell r="A1309" t="str">
            <v>00089004</v>
          </cell>
          <cell r="B1309" t="str">
            <v>1992-022-00 PL PHYSIO ASSESSME</v>
          </cell>
        </row>
        <row r="1310">
          <cell r="A1310" t="str">
            <v>00113902</v>
          </cell>
          <cell r="B1310" t="str">
            <v>1992-024-00 PL ENHANCED COLUMB</v>
          </cell>
        </row>
        <row r="1311">
          <cell r="A1311" t="str">
            <v>00037755</v>
          </cell>
          <cell r="B1311" t="str">
            <v>1992-024-09 IL LAW ENFORCEMENT</v>
          </cell>
        </row>
        <row r="1312">
          <cell r="A1312" t="str">
            <v>00038836</v>
          </cell>
          <cell r="B1312" t="str">
            <v>1992-026-01 PL GRAND RONDE MO</v>
          </cell>
        </row>
        <row r="1313">
          <cell r="A1313" t="str">
            <v>00087608</v>
          </cell>
          <cell r="B1313" t="str">
            <v>1992-026-01 PL GRANDE RONDE MO</v>
          </cell>
        </row>
        <row r="1314">
          <cell r="A1314" t="str">
            <v>00076500</v>
          </cell>
          <cell r="B1314" t="str">
            <v>1992-026-03 PL MODEL WATERSHED</v>
          </cell>
        </row>
        <row r="1315">
          <cell r="A1315" t="str">
            <v>00036527</v>
          </cell>
          <cell r="B1315" t="str">
            <v>1992-026-04 PL GRANDE RONDE</v>
          </cell>
        </row>
        <row r="1316">
          <cell r="A1316" t="str">
            <v>00037944</v>
          </cell>
          <cell r="B1316" t="str">
            <v>1992-040-00 IL REDFISH LAKE SO</v>
          </cell>
        </row>
        <row r="1317">
          <cell r="A1317" t="str">
            <v>00037038</v>
          </cell>
          <cell r="B1317" t="str">
            <v>1992-040-00 PL SOCKEYE CAPTIVE</v>
          </cell>
        </row>
        <row r="1318">
          <cell r="A1318" t="str">
            <v>00074740</v>
          </cell>
          <cell r="B1318" t="str">
            <v>1992-048-00 PL HELLSGATE WINTE</v>
          </cell>
        </row>
        <row r="1319">
          <cell r="A1319" t="str">
            <v>00037779</v>
          </cell>
          <cell r="B1319" t="str">
            <v>1992-059-00 IL AMAZON BASIN/EU</v>
          </cell>
        </row>
        <row r="1320">
          <cell r="A1320" t="str">
            <v>00033572</v>
          </cell>
          <cell r="B1320" t="str">
            <v>1992-059-00 PL AMAZON/WILL. TN</v>
          </cell>
        </row>
        <row r="1321">
          <cell r="A1321" t="str">
            <v>00037720</v>
          </cell>
          <cell r="B1321" t="str">
            <v>1992-061-00 IL PEND ORIELLE WE</v>
          </cell>
        </row>
        <row r="1322">
          <cell r="A1322" t="str">
            <v>00002349</v>
          </cell>
          <cell r="B1322" t="str">
            <v>1992-061-00 PL WETLAND IDF&amp;G 1</v>
          </cell>
        </row>
        <row r="1323">
          <cell r="A1323" t="str">
            <v>00035667</v>
          </cell>
          <cell r="B1323" t="str">
            <v>1992-061-02 PL ALBENI FALLS WL</v>
          </cell>
        </row>
        <row r="1324">
          <cell r="A1324" t="str">
            <v>00107774</v>
          </cell>
          <cell r="B1324" t="str">
            <v>1992-061-03 PL PEND OREILLE WI</v>
          </cell>
        </row>
        <row r="1325">
          <cell r="A1325" t="str">
            <v>00104511</v>
          </cell>
          <cell r="B1325" t="str">
            <v>1992-061-05 PL ALBENI  FALLS</v>
          </cell>
        </row>
        <row r="1326">
          <cell r="A1326" t="str">
            <v>00104915</v>
          </cell>
          <cell r="B1326" t="str">
            <v>1992-061-06 PL ALBENI FALLS WL</v>
          </cell>
        </row>
        <row r="1327">
          <cell r="A1327" t="str">
            <v>00090710</v>
          </cell>
          <cell r="B1327" t="str">
            <v>1992-062-00 PL LOWER YAKIMA VA</v>
          </cell>
        </row>
        <row r="1328">
          <cell r="A1328" t="str">
            <v>00089198</v>
          </cell>
          <cell r="B1328" t="str">
            <v>1992-068-00 PL WILLAMETTE BASI</v>
          </cell>
        </row>
        <row r="1329">
          <cell r="A1329" t="str">
            <v>00097254</v>
          </cell>
          <cell r="B1329" t="str">
            <v>1992-073-00 CL AUTOMATED FISH</v>
          </cell>
        </row>
        <row r="1330">
          <cell r="A1330" t="str">
            <v>00038430</v>
          </cell>
          <cell r="B1330" t="str">
            <v>1993-029-00 IL SURVIVAL EST</v>
          </cell>
        </row>
        <row r="1331">
          <cell r="A1331" t="str">
            <v>00082720</v>
          </cell>
          <cell r="B1331" t="str">
            <v>1993-029-00 PL SURVIVAL EST-PA</v>
          </cell>
        </row>
        <row r="1332">
          <cell r="A1332" t="str">
            <v>00077356</v>
          </cell>
          <cell r="B1332" t="str">
            <v>1993-035-01 PL RED RIVER RESTO</v>
          </cell>
        </row>
        <row r="1333">
          <cell r="A1333" t="str">
            <v>00091406</v>
          </cell>
          <cell r="B1333" t="str">
            <v>1993-036-00 PL HAYSFORK GLORY</v>
          </cell>
        </row>
        <row r="1334">
          <cell r="A1334" t="str">
            <v>00033578</v>
          </cell>
          <cell r="B1334" t="str">
            <v>1993-037-01 PL TECH. ASSISTANC</v>
          </cell>
        </row>
        <row r="1335">
          <cell r="A1335" t="str">
            <v>00105277</v>
          </cell>
          <cell r="B1335" t="str">
            <v>1993-038-00 PL N FK. JOHN DAY</v>
          </cell>
        </row>
        <row r="1336">
          <cell r="A1336" t="str">
            <v>00038677</v>
          </cell>
          <cell r="B1336" t="str">
            <v>1993-040-00 IL FIFTEENMILE CRK</v>
          </cell>
        </row>
        <row r="1337">
          <cell r="A1337" t="str">
            <v>00083854</v>
          </cell>
          <cell r="B1337" t="str">
            <v>1993-040-00 PL FIFTEENMILE CRK</v>
          </cell>
        </row>
        <row r="1338">
          <cell r="A1338" t="str">
            <v>00099455</v>
          </cell>
          <cell r="B1338" t="str">
            <v>1993-040-01 PL 15 MILE CRK STE</v>
          </cell>
        </row>
        <row r="1339">
          <cell r="A1339" t="str">
            <v>00037945</v>
          </cell>
          <cell r="B1339" t="str">
            <v>1993-056-00 IL DEMONSTRATION</v>
          </cell>
        </row>
        <row r="1340">
          <cell r="A1340" t="str">
            <v>00082133</v>
          </cell>
          <cell r="B1340" t="str">
            <v>1993-056-00 PL DEMONSTR OF CAP</v>
          </cell>
        </row>
        <row r="1341">
          <cell r="A1341" t="str">
            <v>00082623</v>
          </cell>
          <cell r="B1341" t="str">
            <v>1993-056-00 PL DEMONSTR OF CAP</v>
          </cell>
        </row>
        <row r="1342">
          <cell r="A1342" t="str">
            <v>00032126</v>
          </cell>
          <cell r="B1342" t="str">
            <v>1993-060-00 PL SELECT AREA FIS</v>
          </cell>
        </row>
        <row r="1343">
          <cell r="A1343" t="str">
            <v>00032127</v>
          </cell>
          <cell r="B1343" t="str">
            <v>1993-060-01 PL SELECT AREA FIS</v>
          </cell>
        </row>
        <row r="1344">
          <cell r="A1344" t="str">
            <v>00032125</v>
          </cell>
          <cell r="B1344" t="str">
            <v>1993-060-02 PL SELECT AREA FIS</v>
          </cell>
        </row>
        <row r="1345">
          <cell r="A1345" t="str">
            <v>00083495</v>
          </cell>
          <cell r="B1345" t="str">
            <v>1993-062-00 PL UPPER SALMON</v>
          </cell>
        </row>
        <row r="1346">
          <cell r="A1346" t="str">
            <v>00036429</v>
          </cell>
          <cell r="B1346" t="str">
            <v>1993-062-00 PL UPPER SALMON R</v>
          </cell>
        </row>
        <row r="1347">
          <cell r="A1347" t="str">
            <v>00037106</v>
          </cell>
          <cell r="B1347" t="str">
            <v>1993-066-00 PL OREGON FISH SCR</v>
          </cell>
        </row>
        <row r="1348">
          <cell r="A1348" t="str">
            <v>00037859</v>
          </cell>
          <cell r="B1348" t="str">
            <v>1994-015-00 IL IDAHO FISH SCRE</v>
          </cell>
        </row>
        <row r="1349">
          <cell r="A1349" t="str">
            <v>00083477</v>
          </cell>
          <cell r="B1349" t="str">
            <v>1994-015-00 PL UPPER SALMON R</v>
          </cell>
        </row>
        <row r="1350">
          <cell r="A1350" t="str">
            <v>00036433</v>
          </cell>
          <cell r="B1350" t="str">
            <v>1994-017-00 PL UPPER SALMON</v>
          </cell>
        </row>
        <row r="1351">
          <cell r="A1351" t="str">
            <v>00036532</v>
          </cell>
          <cell r="B1351" t="str">
            <v>1994-018-00 PL PATAHA WATER</v>
          </cell>
        </row>
        <row r="1352">
          <cell r="A1352" t="str">
            <v>00082156</v>
          </cell>
          <cell r="B1352" t="str">
            <v>1994-018-05 PL IMPLEMENT ASOTI</v>
          </cell>
        </row>
        <row r="1353">
          <cell r="A1353" t="str">
            <v>00038598</v>
          </cell>
          <cell r="B1353" t="str">
            <v>1994-018-06 PL TUCANNON MODEL</v>
          </cell>
        </row>
        <row r="1354">
          <cell r="A1354" t="str">
            <v>00037839</v>
          </cell>
          <cell r="B1354" t="str">
            <v>1994-026-00 IL PACIFIC LAMPREY</v>
          </cell>
        </row>
        <row r="1355">
          <cell r="A1355" t="str">
            <v>00075882</v>
          </cell>
          <cell r="B1355" t="str">
            <v>1994-026-00 PL LAMPREY RESEARC</v>
          </cell>
        </row>
        <row r="1356">
          <cell r="A1356" t="str">
            <v>00037709</v>
          </cell>
          <cell r="B1356" t="str">
            <v>1994-033-00 IL FISH PASSAGE CE</v>
          </cell>
        </row>
        <row r="1357">
          <cell r="A1357" t="str">
            <v>00037194</v>
          </cell>
          <cell r="B1357" t="str">
            <v>1994-033-00 PL FISH PASSAGE CE</v>
          </cell>
        </row>
        <row r="1358">
          <cell r="A1358" t="str">
            <v>00037843</v>
          </cell>
          <cell r="B1358" t="str">
            <v>1994-034-00 IL UPPER CLEARWATE</v>
          </cell>
        </row>
        <row r="1359">
          <cell r="A1359" t="str">
            <v>00036166</v>
          </cell>
          <cell r="B1359" t="str">
            <v>1994-034-00 PL ASSESSING SUMME</v>
          </cell>
        </row>
        <row r="1360">
          <cell r="A1360" t="str">
            <v>00036792</v>
          </cell>
          <cell r="B1360" t="str">
            <v>1994-039-00 PL WALLOWA COUNTY</v>
          </cell>
        </row>
        <row r="1361">
          <cell r="A1361" t="str">
            <v>00087671</v>
          </cell>
          <cell r="B1361" t="str">
            <v>1994-042-00 PL TROUT CREEK OP</v>
          </cell>
        </row>
        <row r="1362">
          <cell r="A1362" t="str">
            <v>00037797</v>
          </cell>
          <cell r="B1362" t="str">
            <v>1994-043-00 IL LAKE ROOSEVELT</v>
          </cell>
        </row>
        <row r="1363">
          <cell r="A1363" t="str">
            <v>00033566</v>
          </cell>
          <cell r="B1363" t="str">
            <v>1994-043-00 PL SPOKANE DATA CO</v>
          </cell>
        </row>
        <row r="1364">
          <cell r="A1364" t="str">
            <v>00103065</v>
          </cell>
          <cell r="B1364" t="str">
            <v>1994-044-00 PL SAGEBRUSH FLAT</v>
          </cell>
        </row>
        <row r="1365">
          <cell r="A1365" t="str">
            <v>00033552</v>
          </cell>
          <cell r="B1365" t="str">
            <v>1994-047-00 PL PEND OREILLE</v>
          </cell>
        </row>
        <row r="1366">
          <cell r="A1366" t="str">
            <v>00037798</v>
          </cell>
          <cell r="B1366" t="str">
            <v>1994-049-00 IL KOOTENAI RIVER</v>
          </cell>
        </row>
        <row r="1367">
          <cell r="A1367" t="str">
            <v>00033557</v>
          </cell>
          <cell r="B1367" t="str">
            <v>1994-049-00 PL CHARLIE KOOTENA</v>
          </cell>
        </row>
        <row r="1368">
          <cell r="A1368" t="str">
            <v>00089479</v>
          </cell>
          <cell r="B1368" t="str">
            <v>1994-050-00 PL SALMON RIVER O</v>
          </cell>
        </row>
        <row r="1369">
          <cell r="A1369" t="str">
            <v>00038441</v>
          </cell>
          <cell r="B1369" t="str">
            <v>1994-053-00 IL BULL TROUT ASSE</v>
          </cell>
        </row>
        <row r="1370">
          <cell r="A1370" t="str">
            <v>00032336</v>
          </cell>
          <cell r="B1370" t="str">
            <v>1994-053-00 PL WILLAMETTE BULL</v>
          </cell>
        </row>
        <row r="1371">
          <cell r="A1371" t="str">
            <v>00038442</v>
          </cell>
          <cell r="B1371" t="str">
            <v>1994-054-00 IL BULL TROUT LIFE</v>
          </cell>
        </row>
        <row r="1372">
          <cell r="A1372" t="str">
            <v>00032340</v>
          </cell>
          <cell r="B1372" t="str">
            <v>1994-054-00 PL NEOR BULL TROUT</v>
          </cell>
        </row>
        <row r="1373">
          <cell r="A1373" t="str">
            <v>00082763</v>
          </cell>
          <cell r="B1373" t="str">
            <v>1994-059-00 PL YAKIMA BASIN EN</v>
          </cell>
        </row>
        <row r="1374">
          <cell r="A1374" t="str">
            <v>00037806</v>
          </cell>
          <cell r="B1374" t="str">
            <v>1994-069-00 IL SPAWNING HABITA</v>
          </cell>
        </row>
        <row r="1375">
          <cell r="A1375" t="str">
            <v>00032350</v>
          </cell>
          <cell r="B1375" t="str">
            <v>1994-069-00 PL SPAWNING HABITA</v>
          </cell>
        </row>
        <row r="1376">
          <cell r="A1376" t="str">
            <v>00084762</v>
          </cell>
          <cell r="B1376" t="str">
            <v>1995 027-00 PL LAKE ROOS. STU</v>
          </cell>
        </row>
        <row r="1377">
          <cell r="A1377" t="str">
            <v>00038445</v>
          </cell>
          <cell r="B1377" t="str">
            <v>1995-001-00 IL KALISPEL TRIBE</v>
          </cell>
        </row>
        <row r="1378">
          <cell r="A1378" t="str">
            <v>00081409</v>
          </cell>
          <cell r="B1378" t="str">
            <v>1995-001-00 PL HABITAT IMPROVE</v>
          </cell>
        </row>
        <row r="1379">
          <cell r="A1379" t="str">
            <v>00032346</v>
          </cell>
          <cell r="B1379" t="str">
            <v>1995-001-02 PL BASS O/M - KAL</v>
          </cell>
        </row>
        <row r="1380">
          <cell r="A1380" t="str">
            <v>00105185</v>
          </cell>
          <cell r="B1380" t="str">
            <v>1995-001-02 PL KALISPEL HATCHE</v>
          </cell>
        </row>
        <row r="1381">
          <cell r="A1381" t="str">
            <v>00107252</v>
          </cell>
          <cell r="B1381" t="str">
            <v>1995-001-02 PL KALISPEL POND M</v>
          </cell>
        </row>
        <row r="1382">
          <cell r="A1382" t="str">
            <v>00108328</v>
          </cell>
          <cell r="B1382" t="str">
            <v>1995-001-02PL KALISPEL BASS HA</v>
          </cell>
        </row>
        <row r="1383">
          <cell r="A1383" t="str">
            <v>00091135</v>
          </cell>
          <cell r="B1383" t="str">
            <v>1995-001-03 PL KALISPEL RESIDE</v>
          </cell>
        </row>
        <row r="1384">
          <cell r="A1384" t="str">
            <v>00038446</v>
          </cell>
          <cell r="B1384" t="str">
            <v>1995-004-00 IL LIBBY RESERVOIR</v>
          </cell>
        </row>
        <row r="1385">
          <cell r="A1385" t="str">
            <v>00091136</v>
          </cell>
          <cell r="B1385" t="str">
            <v>1995-004-00 PL LIBBY MITIGATIO</v>
          </cell>
        </row>
        <row r="1386">
          <cell r="A1386" t="str">
            <v>00038447</v>
          </cell>
          <cell r="B1386" t="str">
            <v>1995-006-00 IL COMPREHENSIVE</v>
          </cell>
        </row>
        <row r="1387">
          <cell r="A1387" t="str">
            <v>00091147</v>
          </cell>
          <cell r="B1387" t="str">
            <v>1995-006-00 PL COMPREHENSIVE</v>
          </cell>
        </row>
        <row r="1388">
          <cell r="A1388" t="str">
            <v>00037769</v>
          </cell>
          <cell r="B1388" t="str">
            <v>1995-007-00 IL HOOD RIVER PROD</v>
          </cell>
        </row>
        <row r="1389">
          <cell r="A1389" t="str">
            <v>00033554</v>
          </cell>
          <cell r="B1389" t="str">
            <v>1995-009-00 PL LAKE ROOSEVELT</v>
          </cell>
        </row>
        <row r="1390">
          <cell r="A1390" t="str">
            <v>00078604</v>
          </cell>
          <cell r="B1390" t="str">
            <v>1995-011-00 PL CF. JO. KOK. EN</v>
          </cell>
        </row>
        <row r="1391">
          <cell r="A1391" t="str">
            <v>00078654</v>
          </cell>
          <cell r="B1391" t="str">
            <v>1995-011-01 PL HYDROACOUSTIC A</v>
          </cell>
        </row>
        <row r="1392">
          <cell r="A1392" t="str">
            <v>00081721</v>
          </cell>
          <cell r="B1392" t="str">
            <v>1995-011-02 PL 3-D ACOUSTIC TE</v>
          </cell>
        </row>
        <row r="1393">
          <cell r="A1393" t="str">
            <v>00089872</v>
          </cell>
          <cell r="B1393" t="str">
            <v>1995-013-00 PL NEZ PERCE TROUT</v>
          </cell>
        </row>
        <row r="1394">
          <cell r="A1394" t="str">
            <v>00091206</v>
          </cell>
          <cell r="B1394" t="str">
            <v>1995-025-00 PL FLATHEAD IFIM</v>
          </cell>
        </row>
        <row r="1395">
          <cell r="A1395" t="str">
            <v>00038448</v>
          </cell>
          <cell r="B1395" t="str">
            <v>1995-028-00 IL ASSESS OF FIS</v>
          </cell>
        </row>
        <row r="1396">
          <cell r="A1396" t="str">
            <v>00032440</v>
          </cell>
          <cell r="B1396" t="str">
            <v>1995-028-00 PL MOSES LAKE FISH</v>
          </cell>
        </row>
        <row r="1397">
          <cell r="A1397" t="str">
            <v>00091127</v>
          </cell>
          <cell r="B1397" t="str">
            <v>1995-028-00 PL MOSES LK FISH</v>
          </cell>
        </row>
        <row r="1398">
          <cell r="A1398" t="str">
            <v>00095133</v>
          </cell>
          <cell r="B1398" t="str">
            <v>1995-033-00 PL O&amp;M YAKIMA PH I</v>
          </cell>
        </row>
        <row r="1399">
          <cell r="A1399" t="str">
            <v>00079104</v>
          </cell>
          <cell r="B1399" t="str">
            <v>1995-033-00 PL YAKIMA PH2 FISH</v>
          </cell>
        </row>
        <row r="1400">
          <cell r="A1400" t="str">
            <v>00002964</v>
          </cell>
          <cell r="B1400" t="str">
            <v>1995-056-00 PL LADD MARSH</v>
          </cell>
        </row>
        <row r="1401">
          <cell r="A1401" t="str">
            <v>00038462</v>
          </cell>
          <cell r="B1401" t="str">
            <v>1995-057-00 PL PALISADES WL</v>
          </cell>
        </row>
        <row r="1402">
          <cell r="A1402" t="str">
            <v>00078602</v>
          </cell>
          <cell r="B1402" t="str">
            <v>1995-057-00 PL S.IDAHO WILDLIF</v>
          </cell>
        </row>
        <row r="1403">
          <cell r="A1403" t="str">
            <v>00036435</v>
          </cell>
          <cell r="B1403" t="str">
            <v>1995-057-00 PL SOUTHERN ID WL</v>
          </cell>
        </row>
        <row r="1404">
          <cell r="A1404" t="str">
            <v>00090821</v>
          </cell>
          <cell r="B1404" t="str">
            <v>1995-060-01 PL UMATILLA R RIPA</v>
          </cell>
        </row>
        <row r="1405">
          <cell r="A1405" t="str">
            <v>00104873</v>
          </cell>
          <cell r="B1405" t="str">
            <v>1995-063-01 PL YKFP/M&amp;E CHANDL</v>
          </cell>
        </row>
        <row r="1406">
          <cell r="A1406" t="str">
            <v>00037557</v>
          </cell>
          <cell r="B1406" t="str">
            <v>1995-063-25 PL YAKIMA/KLICKITA</v>
          </cell>
        </row>
        <row r="1407">
          <cell r="A1407" t="str">
            <v>00088494</v>
          </cell>
          <cell r="B1407" t="str">
            <v>1995-063-35 PL YKFP/KLICKITAT</v>
          </cell>
        </row>
        <row r="1408">
          <cell r="A1408" t="str">
            <v>00105876</v>
          </cell>
          <cell r="B1408" t="str">
            <v>1995-064-24 PL WDFW/YKFP SUPPL</v>
          </cell>
        </row>
        <row r="1409">
          <cell r="A1409" t="str">
            <v>00078908</v>
          </cell>
          <cell r="B1409" t="str">
            <v>1995-064-24 YKFP/WDFW SUPPLEME</v>
          </cell>
        </row>
        <row r="1410">
          <cell r="A1410" t="str">
            <v>00037844</v>
          </cell>
          <cell r="B1410" t="str">
            <v>1995-064-25 IL POLICY/TECHNICA</v>
          </cell>
        </row>
        <row r="1411">
          <cell r="A1411" t="str">
            <v>00037563</v>
          </cell>
          <cell r="B1411" t="str">
            <v>1995-064-25 PL YKFP/WDFW POLIC</v>
          </cell>
        </row>
        <row r="1412">
          <cell r="A1412" t="str">
            <v>00090687</v>
          </cell>
          <cell r="B1412" t="str">
            <v>1995-067-00 PL COLVILLE TRIBE</v>
          </cell>
        </row>
        <row r="1413">
          <cell r="A1413" t="str">
            <v>00084384</v>
          </cell>
          <cell r="B1413" t="str">
            <v>1995-068-00 PL KLICKITAT PASS</v>
          </cell>
        </row>
        <row r="1414">
          <cell r="A1414" t="str">
            <v>00032367</v>
          </cell>
          <cell r="B1414" t="str">
            <v>199500400 PL LIBBY MITIGATION</v>
          </cell>
        </row>
        <row r="1415">
          <cell r="A1415" t="str">
            <v>00032526</v>
          </cell>
          <cell r="B1415" t="str">
            <v>1996-005-00 PL CBFWF ISAB</v>
          </cell>
        </row>
        <row r="1416">
          <cell r="A1416" t="str">
            <v>00036632</v>
          </cell>
          <cell r="B1416" t="str">
            <v>1996-007-00 PL UPPER SALMON</v>
          </cell>
        </row>
        <row r="1417">
          <cell r="A1417" t="str">
            <v>00091150</v>
          </cell>
          <cell r="B1417" t="str">
            <v>1996-007-00 PL UPPER SALMON RI</v>
          </cell>
        </row>
        <row r="1418">
          <cell r="A1418" t="str">
            <v>00075286</v>
          </cell>
          <cell r="B1418" t="str">
            <v>1996-011-00 PL HOFER DAM LADDE</v>
          </cell>
        </row>
        <row r="1419">
          <cell r="A1419" t="str">
            <v>00081884</v>
          </cell>
          <cell r="B1419" t="str">
            <v>1996-011-00 PL JUV SCREENS TRA</v>
          </cell>
        </row>
        <row r="1420">
          <cell r="A1420" t="str">
            <v>00075063</v>
          </cell>
          <cell r="B1420" t="str">
            <v>1996-011-00 PL MILL CREEK FISH</v>
          </cell>
        </row>
        <row r="1421">
          <cell r="A1421" t="str">
            <v>00076220</v>
          </cell>
          <cell r="B1421" t="str">
            <v>1996-011-00 PL WALLA WALLA PAS</v>
          </cell>
        </row>
        <row r="1422">
          <cell r="A1422" t="str">
            <v>00081747</v>
          </cell>
          <cell r="B1422" t="str">
            <v>1996-011-00 PL WALLA WALLA PAS</v>
          </cell>
        </row>
        <row r="1423">
          <cell r="A1423" t="str">
            <v>00036925</v>
          </cell>
          <cell r="B1423" t="str">
            <v>1996-011-00 PL WALLA WALLA SCR</v>
          </cell>
        </row>
        <row r="1424">
          <cell r="A1424" t="str">
            <v>00076049</v>
          </cell>
          <cell r="B1424" t="str">
            <v>1996-011-00 PL WALLA WALLA SCR</v>
          </cell>
        </row>
        <row r="1425">
          <cell r="A1425" t="str">
            <v>00090699</v>
          </cell>
          <cell r="B1425" t="str">
            <v>1996-011-01 PL LITTLE WW SCREE</v>
          </cell>
        </row>
        <row r="1426">
          <cell r="A1426" t="str">
            <v>00037107</v>
          </cell>
          <cell r="B1426" t="str">
            <v>1996-011-02 PL GARDEN CITY/LOW</v>
          </cell>
        </row>
        <row r="1427">
          <cell r="A1427" t="str">
            <v>00112280</v>
          </cell>
          <cell r="B1427" t="str">
            <v>1996-017-00 PL BioAnalyst Supp</v>
          </cell>
        </row>
        <row r="1428">
          <cell r="A1428" t="str">
            <v>00032381</v>
          </cell>
          <cell r="B1428" t="str">
            <v>1996-019-00 SECOND TIER DATA</v>
          </cell>
        </row>
        <row r="1429">
          <cell r="A1429" t="str">
            <v>00038315</v>
          </cell>
          <cell r="B1429" t="str">
            <v>1996-020-00 IL PIT TAGGING SPR</v>
          </cell>
        </row>
        <row r="1430">
          <cell r="A1430" t="str">
            <v>00037711</v>
          </cell>
          <cell r="B1430" t="str">
            <v>1996-020-00 PL  PIT TAGGING SP</v>
          </cell>
        </row>
        <row r="1431">
          <cell r="A1431" t="str">
            <v>00039101</v>
          </cell>
          <cell r="B1431" t="str">
            <v>1996-020-00 PL  PIT TAGGING SP</v>
          </cell>
        </row>
        <row r="1432">
          <cell r="A1432" t="str">
            <v>00078192</v>
          </cell>
          <cell r="B1432" t="str">
            <v>1996-021-00 PL GAS BUBBLE DISE</v>
          </cell>
        </row>
        <row r="1433">
          <cell r="A1433" t="str">
            <v>00100432</v>
          </cell>
          <cell r="B1433" t="str">
            <v>1996-032-01 PL K-BASIN FALL CH</v>
          </cell>
        </row>
        <row r="1434">
          <cell r="A1434" t="str">
            <v>00100433</v>
          </cell>
          <cell r="B1434" t="str">
            <v>1996-032-02 PL K-BASIN MASTER</v>
          </cell>
        </row>
        <row r="1435">
          <cell r="A1435" t="str">
            <v>00078261</v>
          </cell>
          <cell r="B1435" t="str">
            <v>1996-033-27 YAKIMA COHO/FALL C</v>
          </cell>
        </row>
        <row r="1436">
          <cell r="A1436" t="str">
            <v>00078917</v>
          </cell>
          <cell r="B1436" t="str">
            <v>1996-033-30  YKFP-LOWER YAKIMA</v>
          </cell>
        </row>
        <row r="1437">
          <cell r="A1437" t="str">
            <v>00090338</v>
          </cell>
          <cell r="B1437" t="str">
            <v>1996-033-30 PL - YKFP O&amp;M YAKI</v>
          </cell>
        </row>
        <row r="1438">
          <cell r="A1438" t="str">
            <v>00074699</v>
          </cell>
          <cell r="B1438" t="str">
            <v>1996-034-01 PL METHOW VLY IR</v>
          </cell>
        </row>
        <row r="1439">
          <cell r="A1439" t="str">
            <v>00075137</v>
          </cell>
          <cell r="B1439" t="str">
            <v>1996-034-01 PL METHOW VLY IR</v>
          </cell>
        </row>
        <row r="1440">
          <cell r="A1440" t="str">
            <v>00090769</v>
          </cell>
          <cell r="B1440" t="str">
            <v>1996-035-00 PL YAKIMA WS RESTO</v>
          </cell>
        </row>
        <row r="1441">
          <cell r="A1441" t="str">
            <v>00095128</v>
          </cell>
          <cell r="B1441" t="str">
            <v>1996-035-01 PL SATUS CREEK WAT</v>
          </cell>
        </row>
        <row r="1442">
          <cell r="A1442" t="str">
            <v>00036693</v>
          </cell>
          <cell r="B1442" t="str">
            <v>1996-040-00 PL MID COLUMBIA CO</v>
          </cell>
        </row>
        <row r="1443">
          <cell r="A1443" t="str">
            <v>00098651</v>
          </cell>
          <cell r="B1443" t="str">
            <v>1996-040-05 PL BIRDHOUSES FOR</v>
          </cell>
        </row>
        <row r="1444">
          <cell r="A1444" t="str">
            <v>00038360</v>
          </cell>
          <cell r="B1444" t="str">
            <v>1996-042-00 IL OKANOGAN FOCUS</v>
          </cell>
        </row>
        <row r="1445">
          <cell r="A1445" t="str">
            <v>00089606</v>
          </cell>
          <cell r="B1445" t="str">
            <v>1996-042-00 PL OKANOGAN RIVER</v>
          </cell>
        </row>
        <row r="1446">
          <cell r="A1446" t="str">
            <v>00002496</v>
          </cell>
          <cell r="B1446" t="str">
            <v>1996-042-00 PL RESTORE ANAD FI</v>
          </cell>
        </row>
        <row r="1447">
          <cell r="A1447" t="str">
            <v>00079097</v>
          </cell>
          <cell r="B1447" t="str">
            <v>1996-042-00 PL RESTORE/ENHANC</v>
          </cell>
        </row>
        <row r="1448">
          <cell r="A1448" t="str">
            <v>00038326</v>
          </cell>
          <cell r="B1448" t="str">
            <v>1996-043-00 IL JOHNSON CREEK</v>
          </cell>
        </row>
        <row r="1449">
          <cell r="A1449" t="str">
            <v>00037776</v>
          </cell>
          <cell r="B1449" t="str">
            <v>1996-043-00 PL JCAPE</v>
          </cell>
        </row>
        <row r="1450">
          <cell r="A1450" t="str">
            <v>00089006</v>
          </cell>
          <cell r="B1450" t="str">
            <v>1996-043-02 PL JCAPE - PREL DE</v>
          </cell>
        </row>
        <row r="1451">
          <cell r="A1451" t="str">
            <v>00111884</v>
          </cell>
          <cell r="B1451" t="str">
            <v>1996-043-03 PL JOHNSON CREEK W</v>
          </cell>
        </row>
        <row r="1452">
          <cell r="A1452" t="str">
            <v>00033550</v>
          </cell>
          <cell r="B1452" t="str">
            <v>1996-046-01 PL  UMATILLA JED</v>
          </cell>
        </row>
        <row r="1453">
          <cell r="A1453" t="str">
            <v>00082618</v>
          </cell>
          <cell r="B1453" t="str">
            <v>1996-053-00 PL NORTH FORK JOHN</v>
          </cell>
        </row>
        <row r="1454">
          <cell r="A1454" t="str">
            <v>00037941</v>
          </cell>
          <cell r="B1454" t="str">
            <v>1996-067-00 IL MANCHESTER SPRI</v>
          </cell>
        </row>
        <row r="1455">
          <cell r="A1455" t="str">
            <v>00037340</v>
          </cell>
          <cell r="B1455" t="str">
            <v>1996-067-00 PL MANCHESTER SPRI</v>
          </cell>
        </row>
        <row r="1456">
          <cell r="A1456" t="str">
            <v>00036533</v>
          </cell>
          <cell r="B1456" t="str">
            <v>1996-070-00 PL MCKENZIE FOCUS</v>
          </cell>
        </row>
        <row r="1457">
          <cell r="A1457" t="str">
            <v>00075450</v>
          </cell>
          <cell r="B1457" t="str">
            <v>1996-077-02 PL LOLO CREEK</v>
          </cell>
        </row>
        <row r="1458">
          <cell r="A1458" t="str">
            <v>00075439</v>
          </cell>
          <cell r="B1458" t="str">
            <v>1996-077-03 PL SQUAW AND PAPO</v>
          </cell>
        </row>
        <row r="1459">
          <cell r="A1459" t="str">
            <v>00075466</v>
          </cell>
          <cell r="B1459" t="str">
            <v>1996-077-05 PL MCCOMAS MEADOWS</v>
          </cell>
        </row>
        <row r="1460">
          <cell r="A1460" t="str">
            <v>00038089</v>
          </cell>
          <cell r="B1460" t="str">
            <v>1996-080-00 NE OREGON WILDLIFE</v>
          </cell>
        </row>
        <row r="1461">
          <cell r="A1461" t="str">
            <v>00089843</v>
          </cell>
          <cell r="B1461" t="str">
            <v>1996-083-00  PL MCCOY MEADOWS</v>
          </cell>
        </row>
        <row r="1462">
          <cell r="A1462" t="str">
            <v>00090628</v>
          </cell>
          <cell r="B1462" t="str">
            <v>1996-083-00 PL CTUIR-GRANDE RO</v>
          </cell>
        </row>
        <row r="1463">
          <cell r="A1463" t="str">
            <v>00033541</v>
          </cell>
          <cell r="B1463" t="str">
            <v>1996-083-01 MCCOY MEADOWS WATE</v>
          </cell>
        </row>
        <row r="1464">
          <cell r="A1464" t="str">
            <v>00090248</v>
          </cell>
          <cell r="B1464" t="str">
            <v>1996-086-00 PL CLEARWATER FOCU</v>
          </cell>
        </row>
        <row r="1465">
          <cell r="A1465" t="str">
            <v>00032525</v>
          </cell>
          <cell r="B1465" t="str">
            <v>1996-087-01 PL CSKT FLATHEAD W</v>
          </cell>
        </row>
        <row r="1466">
          <cell r="A1466" t="str">
            <v>00091137</v>
          </cell>
          <cell r="B1466" t="str">
            <v>1996-087-01 PL FOCUS WATERSHED</v>
          </cell>
        </row>
        <row r="1467">
          <cell r="A1467" t="str">
            <v>00091142</v>
          </cell>
          <cell r="B1467" t="str">
            <v>1996-087-02 PL FOCUS WATERSHED</v>
          </cell>
        </row>
        <row r="1468">
          <cell r="A1468" t="str">
            <v>00035910</v>
          </cell>
          <cell r="B1468" t="str">
            <v>1996-087-02 PL MONTANA FOCUS W</v>
          </cell>
        </row>
        <row r="1469">
          <cell r="A1469" t="str">
            <v>00090688</v>
          </cell>
          <cell r="B1469" t="str">
            <v>1996-094-00 PL WDFW HABITAT UN</v>
          </cell>
        </row>
        <row r="1470">
          <cell r="A1470" t="str">
            <v>00075538</v>
          </cell>
          <cell r="B1470" t="str">
            <v>1996-094-01 PL SCOTCH CREEK WL</v>
          </cell>
        </row>
        <row r="1471">
          <cell r="A1471" t="str">
            <v>00094622</v>
          </cell>
          <cell r="B1471" t="str">
            <v>1996-102-60 PL F&amp;W LAND ACQUIS</v>
          </cell>
        </row>
        <row r="1472">
          <cell r="A1472" t="str">
            <v>00037777</v>
          </cell>
          <cell r="B1472" t="str">
            <v>1996-46-00 IL WALLA WALLA RIVE</v>
          </cell>
        </row>
        <row r="1473">
          <cell r="A1473" t="str">
            <v>00037108</v>
          </cell>
          <cell r="B1473" t="str">
            <v>199601105 PL MILTON DITCH CONS</v>
          </cell>
        </row>
        <row r="1474">
          <cell r="A1474" t="str">
            <v>00037109</v>
          </cell>
          <cell r="B1474" t="str">
            <v>199601201 PL NURSERY BRIDGE</v>
          </cell>
        </row>
        <row r="1475">
          <cell r="A1475" t="str">
            <v>00032000</v>
          </cell>
          <cell r="B1475" t="str">
            <v>1997-001-00 PL IDAHO CHINOOK S</v>
          </cell>
        </row>
        <row r="1476">
          <cell r="A1476" t="str">
            <v>00038439</v>
          </cell>
          <cell r="B1476" t="str">
            <v>1997-004-00 IL RESIDENT FISH</v>
          </cell>
        </row>
        <row r="1477">
          <cell r="A1477" t="str">
            <v>00081406</v>
          </cell>
          <cell r="B1477" t="str">
            <v>1997-004-00 PL UPPER COL RESID</v>
          </cell>
        </row>
        <row r="1478">
          <cell r="A1478" t="str">
            <v>00032359</v>
          </cell>
          <cell r="B1478" t="str">
            <v>1997-004-00 PL UPPER COL STOCK</v>
          </cell>
        </row>
        <row r="1479">
          <cell r="A1479" t="str">
            <v>00038869</v>
          </cell>
          <cell r="B1479" t="str">
            <v>1997-009-00 PL NEZ PERCE LOWER</v>
          </cell>
        </row>
        <row r="1480">
          <cell r="A1480" t="str">
            <v>00078791</v>
          </cell>
          <cell r="B1480" t="str">
            <v>1997-011-00 PL SHOSHONE-PAIUTE</v>
          </cell>
        </row>
        <row r="1481">
          <cell r="A1481" t="str">
            <v>00105877</v>
          </cell>
          <cell r="B1481" t="str">
            <v>1997-013-00 PL CLE ELUM (YAKIM</v>
          </cell>
        </row>
        <row r="1482">
          <cell r="A1482" t="str">
            <v>00078915</v>
          </cell>
          <cell r="B1482" t="str">
            <v>1997-013-00 UPPER YAKIMA (CLE</v>
          </cell>
        </row>
        <row r="1483">
          <cell r="A1483" t="str">
            <v>00078933</v>
          </cell>
          <cell r="B1483" t="str">
            <v>1997-013-00 UPPER YAKIMA (CLE</v>
          </cell>
        </row>
        <row r="1484">
          <cell r="A1484" t="str">
            <v>00037561</v>
          </cell>
          <cell r="B1484" t="str">
            <v>1997-013-25 PL YKFP OPERATIONS</v>
          </cell>
        </row>
        <row r="1485">
          <cell r="A1485" t="str">
            <v>00041464</v>
          </cell>
          <cell r="B1485" t="str">
            <v>1997-014-00 PL FALL CHINOOK ST</v>
          </cell>
        </row>
        <row r="1486">
          <cell r="A1486" t="str">
            <v>00038333</v>
          </cell>
          <cell r="B1486" t="str">
            <v>1997-015-00 IL NEZ PERCE MSTR</v>
          </cell>
        </row>
        <row r="1487">
          <cell r="A1487" t="str">
            <v>00037537</v>
          </cell>
          <cell r="B1487" t="str">
            <v>1997-015-01 PL IMNAHA RIVER SM</v>
          </cell>
        </row>
        <row r="1488">
          <cell r="A1488" t="str">
            <v>00037796</v>
          </cell>
          <cell r="B1488" t="str">
            <v>1997-019-00 IL STINKING WATER</v>
          </cell>
        </row>
        <row r="1489">
          <cell r="A1489" t="str">
            <v>00033562</v>
          </cell>
          <cell r="B1489" t="str">
            <v>1997-019-00 PL STINK.WATER B.P</v>
          </cell>
        </row>
        <row r="1490">
          <cell r="A1490" t="str">
            <v>00038438</v>
          </cell>
          <cell r="B1490" t="str">
            <v>1997-019-01 IL N FORK MALHEUR</v>
          </cell>
        </row>
        <row r="1491">
          <cell r="A1491" t="str">
            <v>00033564</v>
          </cell>
          <cell r="B1491" t="str">
            <v>1997-019-01 PL NFK MALH. BP</v>
          </cell>
        </row>
        <row r="1492">
          <cell r="A1492" t="str">
            <v>00036665</v>
          </cell>
          <cell r="B1492" t="str">
            <v>1997-023-00 PL INDEPENDENT SCI</v>
          </cell>
        </row>
        <row r="1493">
          <cell r="A1493" t="str">
            <v>00038695</v>
          </cell>
          <cell r="B1493" t="str">
            <v>1997-024-00 IL AVIAN PREDATION</v>
          </cell>
        </row>
        <row r="1494">
          <cell r="A1494" t="str">
            <v>00002575</v>
          </cell>
          <cell r="B1494" t="str">
            <v>1997-024-00 PL AVIAN PREDATION</v>
          </cell>
        </row>
        <row r="1495">
          <cell r="A1495" t="str">
            <v>00074637</v>
          </cell>
          <cell r="B1495" t="str">
            <v>1997-024-00 PL AVIAN PREDATION</v>
          </cell>
        </row>
        <row r="1496">
          <cell r="A1496" t="str">
            <v>00074672</v>
          </cell>
          <cell r="B1496" t="str">
            <v>1997-024-00 PL AVIAN PREDATION</v>
          </cell>
        </row>
        <row r="1497">
          <cell r="A1497" t="str">
            <v>00083157</v>
          </cell>
          <cell r="B1497" t="str">
            <v>1997-024-00 PL AVIAN PREDATION</v>
          </cell>
        </row>
        <row r="1498">
          <cell r="A1498" t="str">
            <v>00102413</v>
          </cell>
          <cell r="B1498" t="str">
            <v>1997-024-00 PL AVIAN PREDATION</v>
          </cell>
        </row>
        <row r="1499">
          <cell r="A1499" t="str">
            <v>00098652</v>
          </cell>
          <cell r="B1499" t="str">
            <v>1997-024-01 PL VIRGINIA CREEK</v>
          </cell>
        </row>
        <row r="1500">
          <cell r="A1500" t="str">
            <v>00098654</v>
          </cell>
          <cell r="B1500" t="str">
            <v>1997-024-01 PL VIRGINIA CREEK</v>
          </cell>
        </row>
        <row r="1501">
          <cell r="A1501" t="str">
            <v>00098655</v>
          </cell>
          <cell r="B1501" t="str">
            <v>1997-024-01 PL VIRGINIA CREEK</v>
          </cell>
        </row>
        <row r="1502">
          <cell r="A1502" t="str">
            <v>00038606</v>
          </cell>
          <cell r="B1502" t="str">
            <v>1997-025-00 PL WALLOWA COUNTY</v>
          </cell>
        </row>
        <row r="1503">
          <cell r="A1503" t="str">
            <v>00038693</v>
          </cell>
          <cell r="B1503" t="str">
            <v>1997-030-00 IL LISTED STOCK AD</v>
          </cell>
        </row>
        <row r="1504">
          <cell r="A1504" t="str">
            <v>00035771</v>
          </cell>
          <cell r="B1504" t="str">
            <v>1997-030-00 PL LISTED CHINOOK</v>
          </cell>
        </row>
        <row r="1505">
          <cell r="A1505" t="str">
            <v>00035798</v>
          </cell>
          <cell r="B1505" t="str">
            <v>1997-034-00 PL MONITORING FINE</v>
          </cell>
        </row>
        <row r="1506">
          <cell r="A1506" t="str">
            <v>00038323</v>
          </cell>
          <cell r="B1506" t="str">
            <v>1997-038-00 IL LISTED STOCK CH</v>
          </cell>
        </row>
        <row r="1507">
          <cell r="A1507" t="str">
            <v>00088997</v>
          </cell>
          <cell r="B1507" t="str">
            <v>1997-038-00 PL GAMETE PRESER</v>
          </cell>
        </row>
        <row r="1508">
          <cell r="A1508" t="str">
            <v>00037722</v>
          </cell>
          <cell r="B1508" t="str">
            <v>1997-038-00 PL SALMONID GAMETE</v>
          </cell>
        </row>
        <row r="1509">
          <cell r="A1509" t="str">
            <v>00089933</v>
          </cell>
          <cell r="B1509" t="str">
            <v>1997-044-00 PL HYDRO REGULATOR</v>
          </cell>
        </row>
        <row r="1510">
          <cell r="A1510" t="str">
            <v>00089947</v>
          </cell>
          <cell r="B1510" t="str">
            <v>1997-047-00 PL YAKIMA RBASIN S</v>
          </cell>
        </row>
        <row r="1511">
          <cell r="A1511" t="str">
            <v>00081684</v>
          </cell>
          <cell r="B1511" t="str">
            <v>1997-049-00 PL TEANAWAY R INST</v>
          </cell>
        </row>
        <row r="1512">
          <cell r="A1512" t="str">
            <v>00090596</v>
          </cell>
          <cell r="B1512" t="str">
            <v>1997-049-00 PL TEANAWAY RIVER</v>
          </cell>
        </row>
        <row r="1513">
          <cell r="A1513" t="str">
            <v>00090602</v>
          </cell>
          <cell r="B1513" t="str">
            <v>1997-049-01 PL TEANAWAY R INST</v>
          </cell>
        </row>
        <row r="1514">
          <cell r="A1514" t="str">
            <v>00090609</v>
          </cell>
          <cell r="B1514" t="str">
            <v>1997-049-02 PL TEANAWAY R INST</v>
          </cell>
        </row>
        <row r="1515">
          <cell r="A1515" t="str">
            <v>00090616</v>
          </cell>
          <cell r="B1515" t="str">
            <v>1997-049-02 PL TEANAWAY R INST</v>
          </cell>
        </row>
        <row r="1516">
          <cell r="A1516" t="str">
            <v>00104577</v>
          </cell>
          <cell r="B1516" t="str">
            <v>1997-051-00 PL YAKIMA SIDE CHA</v>
          </cell>
        </row>
        <row r="1517">
          <cell r="A1517" t="str">
            <v>00078907</v>
          </cell>
          <cell r="B1517" t="str">
            <v>1997-051-00 YAKIMA RIVER SIDE</v>
          </cell>
        </row>
        <row r="1518">
          <cell r="A1518" t="str">
            <v>00090800</v>
          </cell>
          <cell r="B1518" t="str">
            <v>1997-052-00 PL YAKIMA R REARIN</v>
          </cell>
        </row>
        <row r="1519">
          <cell r="A1519" t="str">
            <v>00088377</v>
          </cell>
          <cell r="B1519" t="str">
            <v>1997-053-00 PL TOPPENISH-SIMCO</v>
          </cell>
        </row>
        <row r="1520">
          <cell r="A1520" t="str">
            <v>00083825</v>
          </cell>
          <cell r="B1520" t="str">
            <v>1997-056-00 PL LO KLICKITAT RE</v>
          </cell>
        </row>
        <row r="1521">
          <cell r="A1521" t="str">
            <v>00033499</v>
          </cell>
          <cell r="B1521" t="str">
            <v>1997-059-00 PL WILDLIFE COALIT</v>
          </cell>
        </row>
        <row r="1522">
          <cell r="A1522" t="str">
            <v>00091588</v>
          </cell>
          <cell r="B1522" t="str">
            <v>1997-059-02 PL WSIR-ORWL PLAN</v>
          </cell>
        </row>
        <row r="1523">
          <cell r="A1523" t="str">
            <v>00095637</v>
          </cell>
          <cell r="B1523" t="str">
            <v>1997-059-03 PL OREGON WILDLIFE</v>
          </cell>
        </row>
        <row r="1524">
          <cell r="A1524" t="str">
            <v>00076114</v>
          </cell>
          <cell r="B1524" t="str">
            <v>1997-060-00 PL CLEARWATER FOC</v>
          </cell>
        </row>
        <row r="1525">
          <cell r="A1525" t="str">
            <v>00075454</v>
          </cell>
          <cell r="B1525" t="str">
            <v>1997-060-00 PL CLEARWATER FOCU</v>
          </cell>
        </row>
        <row r="1526">
          <cell r="A1526" t="str">
            <v>00112170</v>
          </cell>
          <cell r="B1526" t="str">
            <v>1997-097-00   PL LITTLE DARK C</v>
          </cell>
        </row>
        <row r="1527">
          <cell r="A1527" t="str">
            <v>00091580</v>
          </cell>
          <cell r="B1527" t="str">
            <v>1997-100-00 PL CTUIR HABITAT A</v>
          </cell>
        </row>
        <row r="1528">
          <cell r="A1528" t="str">
            <v>00078456</v>
          </cell>
          <cell r="B1528" t="str">
            <v>199701300 - YKFP CLE ELUM HATC</v>
          </cell>
        </row>
        <row r="1529">
          <cell r="A1529" t="str">
            <v>00098653</v>
          </cell>
          <cell r="B1529" t="str">
            <v>1997702401 PL VIRGINIA CREEEK</v>
          </cell>
        </row>
        <row r="1530">
          <cell r="A1530" t="str">
            <v>00035678</v>
          </cell>
          <cell r="B1530" t="str">
            <v>1998-001-00 PL  ANALYTICAL SUP</v>
          </cell>
        </row>
        <row r="1531">
          <cell r="A1531" t="str">
            <v>00036335</v>
          </cell>
          <cell r="B1531" t="str">
            <v>1998-001-003 PL SPAWNING DISTR</v>
          </cell>
        </row>
        <row r="1532">
          <cell r="A1532" t="str">
            <v>00036437</v>
          </cell>
          <cell r="B1532" t="str">
            <v>1998-001-004 PL M&amp;E-YEARLING</v>
          </cell>
        </row>
        <row r="1533">
          <cell r="A1533" t="str">
            <v>00038436</v>
          </cell>
          <cell r="B1533" t="str">
            <v>1998-002-00 IL SNAKE RIVER NAT</v>
          </cell>
        </row>
        <row r="1534">
          <cell r="A1534" t="str">
            <v>00032371</v>
          </cell>
          <cell r="B1534" t="str">
            <v>1998-002-00 PL SNAKE R SALMON</v>
          </cell>
        </row>
        <row r="1535">
          <cell r="A1535" t="str">
            <v>00091139</v>
          </cell>
          <cell r="B1535" t="str">
            <v>1998-002-00 PL SNAKE R SALMONI</v>
          </cell>
        </row>
        <row r="1536">
          <cell r="A1536" t="str">
            <v>00083824</v>
          </cell>
          <cell r="B1536" t="str">
            <v>1998-003-00 PL SPOKANE WL O&amp;M</v>
          </cell>
        </row>
        <row r="1537">
          <cell r="A1537" t="str">
            <v>00032655</v>
          </cell>
          <cell r="B1537" t="str">
            <v>1998-004-01 PL ELECTRONIC FISH</v>
          </cell>
        </row>
        <row r="1538">
          <cell r="A1538" t="str">
            <v>00102607</v>
          </cell>
          <cell r="B1538" t="str">
            <v>1998-004-04 PL DEVELOPMENT OF</v>
          </cell>
        </row>
        <row r="1539">
          <cell r="A1539" t="str">
            <v>00076219</v>
          </cell>
          <cell r="B1539" t="str">
            <v>1998-007-01 PL GRESP ACCLIMATI</v>
          </cell>
        </row>
        <row r="1540">
          <cell r="A1540" t="str">
            <v>00090441</v>
          </cell>
          <cell r="B1540" t="str">
            <v>1998-007-01 PL GRESSPP SATELLI</v>
          </cell>
        </row>
        <row r="1541">
          <cell r="A1541" t="str">
            <v>00036946</v>
          </cell>
          <cell r="B1541" t="str">
            <v>1998-007-02 PL GRANDE RONDE CH</v>
          </cell>
        </row>
        <row r="1542">
          <cell r="A1542" t="str">
            <v>00038071</v>
          </cell>
          <cell r="B1542" t="str">
            <v>1998-007-03 IL GRANDE RONDE SU</v>
          </cell>
        </row>
        <row r="1543">
          <cell r="A1543" t="str">
            <v>00037111</v>
          </cell>
          <cell r="B1543" t="str">
            <v>1998-007-03 PL GRANDE RONDE OM</v>
          </cell>
        </row>
        <row r="1544">
          <cell r="A1544" t="str">
            <v>00037972</v>
          </cell>
          <cell r="B1544" t="str">
            <v>1998-007-04 PL GR SUPPLEMENTA</v>
          </cell>
        </row>
        <row r="1545">
          <cell r="A1545" t="str">
            <v>00078072</v>
          </cell>
          <cell r="B1545" t="str">
            <v>1998-008-00 PL REGIONAL FORUM</v>
          </cell>
        </row>
        <row r="1546">
          <cell r="A1546" t="str">
            <v>00037943</v>
          </cell>
          <cell r="B1546" t="str">
            <v>1998-010-01 IL GRANDE RONDE CA</v>
          </cell>
        </row>
        <row r="1547">
          <cell r="A1547" t="str">
            <v>00032004</v>
          </cell>
          <cell r="B1547" t="str">
            <v>1998-010-01 PL GRANDE RONDE SP</v>
          </cell>
        </row>
        <row r="1548">
          <cell r="A1548" t="str">
            <v>00037731</v>
          </cell>
          <cell r="B1548" t="str">
            <v>1998-010-05 PL FALL CHINOOK AC</v>
          </cell>
        </row>
        <row r="1549">
          <cell r="A1549" t="str">
            <v>00038328</v>
          </cell>
          <cell r="B1549" t="str">
            <v>1998-010-06 IL CAPTIVE BTROODS</v>
          </cell>
        </row>
        <row r="1550">
          <cell r="A1550" t="str">
            <v>00037708</v>
          </cell>
          <cell r="B1550" t="str">
            <v>1998-010-06 PL CAPTIVE BROODST</v>
          </cell>
        </row>
        <row r="1551">
          <cell r="A1551" t="str">
            <v>00040227</v>
          </cell>
          <cell r="B1551" t="str">
            <v>1998-011-00 PL MT NAT HERITAGE</v>
          </cell>
        </row>
        <row r="1552">
          <cell r="A1552" t="str">
            <v>00075598</v>
          </cell>
          <cell r="B1552" t="str">
            <v>1998-012-00 PL GEOGRAPHIC INFO</v>
          </cell>
        </row>
        <row r="1553">
          <cell r="A1553" t="str">
            <v>00091723</v>
          </cell>
          <cell r="B1553" t="str">
            <v>1998-013-00 PL WRITER-EDITOR</v>
          </cell>
        </row>
        <row r="1554">
          <cell r="A1554" t="str">
            <v>00082533</v>
          </cell>
          <cell r="B1554" t="str">
            <v>1998-013-01 SOCKEYE/CHINOOK</v>
          </cell>
        </row>
        <row r="1555">
          <cell r="A1555" t="str">
            <v>00094832</v>
          </cell>
          <cell r="B1555" t="str">
            <v>1998-014-00 PL CANADA-USA SHEL</v>
          </cell>
        </row>
        <row r="1556">
          <cell r="A1556" t="str">
            <v>00082531</v>
          </cell>
          <cell r="B1556" t="str">
            <v>1998-014-00 PL OCEAN SURVIVAL</v>
          </cell>
        </row>
        <row r="1557">
          <cell r="A1557" t="str">
            <v>00075539</v>
          </cell>
          <cell r="B1557" t="str">
            <v>1998-015-00 PL USFWS WASHINGTO</v>
          </cell>
        </row>
        <row r="1558">
          <cell r="A1558" t="str">
            <v>00078905</v>
          </cell>
          <cell r="B1558" t="str">
            <v>1998-015-06 PL LAKE BILLY SHAW</v>
          </cell>
        </row>
        <row r="1559">
          <cell r="A1559" t="str">
            <v>00088546</v>
          </cell>
          <cell r="B1559" t="str">
            <v>1998-016-00 PL ODFW JOHN DAY</v>
          </cell>
        </row>
        <row r="1560">
          <cell r="A1560" t="str">
            <v>00090641</v>
          </cell>
          <cell r="B1560" t="str">
            <v>1998-017-00 PL GRAVEL PUSH UP</v>
          </cell>
        </row>
        <row r="1561">
          <cell r="A1561" t="str">
            <v>00038253</v>
          </cell>
          <cell r="B1561" t="str">
            <v>1998-018-00 IL INSTALL IRRIGAT</v>
          </cell>
        </row>
        <row r="1562">
          <cell r="A1562" t="str">
            <v>00035922</v>
          </cell>
          <cell r="B1562" t="str">
            <v>1998-018-00 PL JOHN DAY WATER</v>
          </cell>
        </row>
        <row r="1563">
          <cell r="A1563" t="str">
            <v>00083395</v>
          </cell>
          <cell r="B1563" t="str">
            <v>1998-018-00 PL JOHN DAY WATER</v>
          </cell>
        </row>
        <row r="1564">
          <cell r="A1564" t="str">
            <v>00032002</v>
          </cell>
          <cell r="B1564" t="str">
            <v>1998-019-00 PL WIND RIVER WATE</v>
          </cell>
        </row>
        <row r="1565">
          <cell r="A1565" t="str">
            <v>00083320</v>
          </cell>
          <cell r="B1565" t="str">
            <v>1998-019-00 PL WIND RIVER WTR</v>
          </cell>
        </row>
        <row r="1566">
          <cell r="A1566" t="str">
            <v>00082149</v>
          </cell>
          <cell r="B1566" t="str">
            <v>1998-019-01 PL WIND RIVER WTR</v>
          </cell>
        </row>
        <row r="1567">
          <cell r="A1567" t="str">
            <v>00033570</v>
          </cell>
          <cell r="B1567" t="str">
            <v>1998-020-00 PL GLENN WDF</v>
          </cell>
        </row>
        <row r="1568">
          <cell r="A1568" t="str">
            <v>00035657</v>
          </cell>
          <cell r="B1568" t="str">
            <v>1998-021-00 PL HOOD RIVER FISH</v>
          </cell>
        </row>
        <row r="1569">
          <cell r="A1569" t="str">
            <v>00087673</v>
          </cell>
          <cell r="B1569" t="str">
            <v>1998-021-00 PL HOOD RIVER FISH</v>
          </cell>
        </row>
        <row r="1570">
          <cell r="A1570" t="str">
            <v>00032578</v>
          </cell>
          <cell r="B1570" t="str">
            <v>1998-022-00 PL ACQUISITION OF</v>
          </cell>
        </row>
        <row r="1571">
          <cell r="A1571" t="str">
            <v>00091343</v>
          </cell>
          <cell r="B1571" t="str">
            <v>1998-025-00 PL EARLY WINTER CK</v>
          </cell>
        </row>
        <row r="1572">
          <cell r="A1572" t="str">
            <v>00081414</v>
          </cell>
          <cell r="B1572" t="str">
            <v>1998-026-00 PL DOCUMENT NATIVE</v>
          </cell>
        </row>
        <row r="1573">
          <cell r="A1573" t="str">
            <v>00091138</v>
          </cell>
          <cell r="B1573" t="str">
            <v>1998-026-00 PL NATIVE TROUT DO</v>
          </cell>
        </row>
        <row r="1574">
          <cell r="A1574" t="str">
            <v>00075979</v>
          </cell>
          <cell r="B1574" t="str">
            <v>1998-028-00 PL IMPLEMENT TROUT</v>
          </cell>
        </row>
        <row r="1575">
          <cell r="A1575" t="str">
            <v>00076484</v>
          </cell>
          <cell r="B1575" t="str">
            <v>1998-028-01 PL TROUT CREEK WAT</v>
          </cell>
        </row>
        <row r="1576">
          <cell r="A1576" t="str">
            <v>00091349</v>
          </cell>
          <cell r="B1576" t="str">
            <v>1998-029-00 PL GOAT CRK IN-ST</v>
          </cell>
        </row>
        <row r="1577">
          <cell r="A1577" t="str">
            <v>00090339</v>
          </cell>
          <cell r="B1577" t="str">
            <v>1998-031-00 PL WY-KAN-USH-MI</v>
          </cell>
        </row>
        <row r="1578">
          <cell r="A1578" t="str">
            <v>00090375</v>
          </cell>
          <cell r="B1578" t="str">
            <v>1998-031-00 PL WY-KAN-USH-MI</v>
          </cell>
        </row>
        <row r="1579">
          <cell r="A1579" t="str">
            <v>00090711</v>
          </cell>
          <cell r="B1579" t="str">
            <v>1998-033-00 PL UPPER TOPPENISH</v>
          </cell>
        </row>
        <row r="1580">
          <cell r="A1580" t="str">
            <v>00081751</v>
          </cell>
          <cell r="B1580" t="str">
            <v>1998-034-00 ME SAFE ACCES YAKI</v>
          </cell>
        </row>
        <row r="1581">
          <cell r="A1581" t="str">
            <v>00032421</v>
          </cell>
          <cell r="B1581" t="str">
            <v>1998-034-00 PL EST SAFE ACCESS</v>
          </cell>
        </row>
        <row r="1582">
          <cell r="A1582" t="str">
            <v>00089189</v>
          </cell>
          <cell r="B1582" t="str">
            <v>1998-034-00 PL REESTAB SAFE AC</v>
          </cell>
        </row>
        <row r="1583">
          <cell r="A1583" t="str">
            <v>00082428</v>
          </cell>
          <cell r="B1583" t="str">
            <v>1998-035-01 PL WATRSHD RSPNSE</v>
          </cell>
        </row>
        <row r="1584">
          <cell r="A1584" t="str">
            <v>00040233</v>
          </cell>
          <cell r="B1584" t="str">
            <v>1998-051-00 PL WA NAT HERITAGE</v>
          </cell>
        </row>
        <row r="1585">
          <cell r="A1585" t="str">
            <v>00088882</v>
          </cell>
          <cell r="B1585" t="str">
            <v>1998-056-00 PL NMFS NET EXCHAN</v>
          </cell>
        </row>
        <row r="1586">
          <cell r="A1586" t="str">
            <v>00038604</v>
          </cell>
          <cell r="B1586" t="str">
            <v>1999-002-00 ASOTIN MODEL WATER</v>
          </cell>
        </row>
        <row r="1587">
          <cell r="A1587" t="str">
            <v>00106022</v>
          </cell>
          <cell r="B1587" t="str">
            <v>1999-002-00 PL ASOTIN WATERSHE</v>
          </cell>
        </row>
        <row r="1588">
          <cell r="A1588" t="str">
            <v>00108838</v>
          </cell>
          <cell r="B1588" t="str">
            <v>1999-002-00 PL ASOTIN WATERSHE</v>
          </cell>
        </row>
        <row r="1589">
          <cell r="A1589" t="str">
            <v>00031987</v>
          </cell>
          <cell r="B1589" t="str">
            <v>1999-003-01 PL SALMON SPAWNING</v>
          </cell>
        </row>
        <row r="1590">
          <cell r="A1590" t="str">
            <v>00031990</v>
          </cell>
          <cell r="B1590" t="str">
            <v>1999-003-02 PL SALMON SPAWNING</v>
          </cell>
        </row>
        <row r="1591">
          <cell r="A1591" t="str">
            <v>00031992</v>
          </cell>
          <cell r="B1591" t="str">
            <v>1999-003-03 PL SALMON SPAWNING</v>
          </cell>
        </row>
        <row r="1592">
          <cell r="A1592" t="str">
            <v>00031982</v>
          </cell>
          <cell r="B1592" t="str">
            <v>1999-003-04 PL F CHIN &amp; CHUM S</v>
          </cell>
        </row>
        <row r="1593">
          <cell r="A1593" t="str">
            <v>00031993</v>
          </cell>
          <cell r="B1593" t="str">
            <v>1999-003-05 PL FALL CHIN &amp; CHU</v>
          </cell>
        </row>
        <row r="1594">
          <cell r="A1594" t="str">
            <v>00090799</v>
          </cell>
          <cell r="B1594" t="str">
            <v>1999-006-00 PL BAKEOVEN RIPARI</v>
          </cell>
        </row>
        <row r="1595">
          <cell r="A1595" t="str">
            <v>00082706</v>
          </cell>
          <cell r="B1595" t="str">
            <v>1999-008-00 PL  Water Acquisit</v>
          </cell>
        </row>
        <row r="1596">
          <cell r="A1596" t="str">
            <v>00090762</v>
          </cell>
          <cell r="B1596" t="str">
            <v>1999-010-00 PL PINE HOLLOW</v>
          </cell>
        </row>
        <row r="1597">
          <cell r="A1597" t="str">
            <v>00033538</v>
          </cell>
          <cell r="B1597" t="str">
            <v>1999-013-00 PL AHTANUM CR WATE</v>
          </cell>
        </row>
        <row r="1598">
          <cell r="A1598" t="str">
            <v>00088422</v>
          </cell>
          <cell r="B1598" t="str">
            <v>1999-014-00 PL LITTLE CANYON</v>
          </cell>
        </row>
        <row r="1599">
          <cell r="A1599" t="str">
            <v>00083488</v>
          </cell>
          <cell r="B1599" t="str">
            <v>1999-015-00 PL NICHOLS CANYON</v>
          </cell>
        </row>
        <row r="1600">
          <cell r="A1600" t="str">
            <v>00075462</v>
          </cell>
          <cell r="B1600" t="str">
            <v>1999-016-00 PL BIG CANYON CREE</v>
          </cell>
        </row>
        <row r="1601">
          <cell r="A1601" t="str">
            <v>00075461</v>
          </cell>
          <cell r="B1601" t="str">
            <v>1999-017-00 PL LAPWAI CREEK</v>
          </cell>
        </row>
        <row r="1602">
          <cell r="A1602" t="str">
            <v>00038461</v>
          </cell>
          <cell r="B1602" t="str">
            <v>1999-018-00 PL QUALIFY/QUANTIF</v>
          </cell>
        </row>
        <row r="1603">
          <cell r="A1603" t="str">
            <v>00089478</v>
          </cell>
          <cell r="B1603" t="str">
            <v>1999-019-00 PL SALMON RIVER CH</v>
          </cell>
        </row>
        <row r="1604">
          <cell r="A1604" t="str">
            <v>00089487</v>
          </cell>
          <cell r="B1604" t="str">
            <v>1999-020-00 PL ANALYSE PERSIST</v>
          </cell>
        </row>
        <row r="1605">
          <cell r="A1605" t="str">
            <v>00036951</v>
          </cell>
          <cell r="B1605" t="str">
            <v>1999-021-00 PL PATAHA WATER</v>
          </cell>
        </row>
        <row r="1606">
          <cell r="A1606" t="str">
            <v>00038437</v>
          </cell>
          <cell r="B1606" t="str">
            <v>1999-022-00 IL ASSESSING GENET</v>
          </cell>
        </row>
        <row r="1607">
          <cell r="A1607" t="str">
            <v>00032353</v>
          </cell>
          <cell r="B1607" t="str">
            <v>1999-022-00 PL ASSESS COL R ST</v>
          </cell>
        </row>
        <row r="1608">
          <cell r="A1608" t="str">
            <v>00039741</v>
          </cell>
          <cell r="B1608" t="str">
            <v>1999-023-00 PL CHUMSTICK CK NO</v>
          </cell>
        </row>
        <row r="1609">
          <cell r="A1609" t="str">
            <v>00091140</v>
          </cell>
          <cell r="B1609" t="str">
            <v>1999-024-00 PL BULL TROUT ASSE</v>
          </cell>
        </row>
        <row r="1610">
          <cell r="A1610" t="str">
            <v>00096601</v>
          </cell>
          <cell r="B1610" t="str">
            <v>1999-024-00 PL BULL TROUT ASSE</v>
          </cell>
        </row>
        <row r="1611">
          <cell r="A1611" t="str">
            <v>00082604</v>
          </cell>
          <cell r="B1611" t="str">
            <v>1999-025-00 PL SANDY R DELTA</v>
          </cell>
        </row>
        <row r="1612">
          <cell r="A1612" t="str">
            <v>00038679</v>
          </cell>
          <cell r="B1612" t="str">
            <v>1999-026-00 IL SANDY RIVER DEL</v>
          </cell>
        </row>
        <row r="1613">
          <cell r="A1613" t="str">
            <v>00082605</v>
          </cell>
          <cell r="B1613" t="str">
            <v>1999-026-00 PL SANDY RIV DELTA</v>
          </cell>
        </row>
        <row r="1614">
          <cell r="A1614" t="str">
            <v>00076782</v>
          </cell>
          <cell r="B1614" t="str">
            <v>1999-034-00 PL FEDERAL CAUCUS</v>
          </cell>
        </row>
        <row r="1615">
          <cell r="A1615" t="str">
            <v>00076108</v>
          </cell>
          <cell r="B1615" t="str">
            <v>1999-034-00 PL FEDERAL CAUCUS/</v>
          </cell>
        </row>
        <row r="1616">
          <cell r="A1616" t="str">
            <v>00036694</v>
          </cell>
          <cell r="B1616" t="str">
            <v>1999-035-00 PL HATCHERY &amp; HARV</v>
          </cell>
        </row>
        <row r="1617">
          <cell r="A1617" t="str">
            <v>00091348</v>
          </cell>
          <cell r="B1617" t="str">
            <v>1999-041-00 PL NUTRIENTS SPAWN</v>
          </cell>
        </row>
        <row r="1618">
          <cell r="A1618" t="str">
            <v>00094984</v>
          </cell>
          <cell r="B1618" t="str">
            <v>1999-047-00 PL WET MEADOW INVE</v>
          </cell>
        </row>
        <row r="1619">
          <cell r="A1619" t="str">
            <v>00106487</v>
          </cell>
          <cell r="B1619" t="str">
            <v>1999-054-00 PL ASOTIN CREEK IN</v>
          </cell>
        </row>
        <row r="1620">
          <cell r="A1620" t="str">
            <v>00081282</v>
          </cell>
          <cell r="B1620" t="str">
            <v>1999-056-00 PL LADD MARSH</v>
          </cell>
        </row>
        <row r="1621">
          <cell r="A1621" t="str">
            <v>00106486</v>
          </cell>
          <cell r="B1621" t="str">
            <v>1999-060-00 PL ASOTIN WATERSHE</v>
          </cell>
        </row>
        <row r="1622">
          <cell r="A1622" t="str">
            <v>00039683</v>
          </cell>
          <cell r="B1622" t="str">
            <v>1999-061-00 GRANDE RONDE-UNION</v>
          </cell>
        </row>
        <row r="1623">
          <cell r="A1623" t="str">
            <v>00111107</v>
          </cell>
          <cell r="B1623" t="str">
            <v>1999-070-00 PL WALLOWA COUNTY</v>
          </cell>
        </row>
        <row r="1624">
          <cell r="A1624" t="str">
            <v>00032341</v>
          </cell>
          <cell r="B1624" t="str">
            <v>199902400 BULL TROUT ASSESSMEN</v>
          </cell>
        </row>
        <row r="1625">
          <cell r="A1625" t="str">
            <v>00036700</v>
          </cell>
          <cell r="B1625" t="str">
            <v>2000-001-00 PL OMAK CREEK</v>
          </cell>
        </row>
        <row r="1626">
          <cell r="A1626" t="str">
            <v>00090891</v>
          </cell>
          <cell r="B1626" t="str">
            <v>2000-002-00 PL REMOVE BARRIERS</v>
          </cell>
        </row>
        <row r="1627">
          <cell r="A1627" t="str">
            <v>00091346</v>
          </cell>
          <cell r="B1627" t="str">
            <v>2000-002-00 PL REMOVE BARRIERS</v>
          </cell>
        </row>
        <row r="1628">
          <cell r="A1628" t="str">
            <v>00038435</v>
          </cell>
          <cell r="B1628" t="str">
            <v>2000-004-00 IL PROTECT WIGWAM</v>
          </cell>
        </row>
        <row r="1629">
          <cell r="A1629" t="str">
            <v>00087405</v>
          </cell>
          <cell r="B1629" t="str">
            <v>2000-004-00 PL WIGWAM BULL TR</v>
          </cell>
        </row>
        <row r="1630">
          <cell r="A1630" t="str">
            <v>00036949</v>
          </cell>
          <cell r="B1630" t="str">
            <v>2000-006-00 PL TRNG SUPPORT</v>
          </cell>
        </row>
        <row r="1631">
          <cell r="A1631" t="str">
            <v>00091134</v>
          </cell>
          <cell r="B1631" t="str">
            <v>2000-007-00 PL ERYTHROMYCIN IN</v>
          </cell>
        </row>
        <row r="1632">
          <cell r="A1632" t="str">
            <v>00032384</v>
          </cell>
          <cell r="B1632" t="str">
            <v>2000-007-00 PL INFRASTRUCTURE</v>
          </cell>
        </row>
        <row r="1633">
          <cell r="A1633" t="str">
            <v>00033565</v>
          </cell>
          <cell r="B1633" t="str">
            <v>2000-009-00 PL LOGAN VALLEY WL</v>
          </cell>
        </row>
        <row r="1634">
          <cell r="A1634" t="str">
            <v>00101201</v>
          </cell>
          <cell r="B1634" t="str">
            <v>2000-010-00 PL KLICKITAT RIVER</v>
          </cell>
        </row>
        <row r="1635">
          <cell r="A1635" t="str">
            <v>00101205</v>
          </cell>
          <cell r="B1635" t="str">
            <v>2000-011-00 PL ROCK CREEK WATE</v>
          </cell>
        </row>
        <row r="1636">
          <cell r="A1636" t="str">
            <v>00037841</v>
          </cell>
          <cell r="B1636" t="str">
            <v>2000-012-00 IL EVAL FACTORS LI</v>
          </cell>
        </row>
        <row r="1637">
          <cell r="A1637" t="str">
            <v>00036336</v>
          </cell>
          <cell r="B1637" t="str">
            <v>2000-012-00 PL EVALUATE FACTOR</v>
          </cell>
        </row>
        <row r="1638">
          <cell r="A1638" t="str">
            <v>00037939</v>
          </cell>
          <cell r="B1638" t="str">
            <v>2000-013-00 IL EVAL REINTRODUC</v>
          </cell>
        </row>
        <row r="1639">
          <cell r="A1639" t="str">
            <v>00082989</v>
          </cell>
          <cell r="B1639" t="str">
            <v>2000-013-00 PL  EVAL REINTRO O</v>
          </cell>
        </row>
        <row r="1640">
          <cell r="A1640" t="str">
            <v>00036338</v>
          </cell>
          <cell r="B1640" t="str">
            <v>2000-014-00 PL HABITAT&amp;POP DYN</v>
          </cell>
        </row>
        <row r="1641">
          <cell r="A1641" t="str">
            <v>00038252</v>
          </cell>
          <cell r="B1641" t="str">
            <v>2000-015-00 IL ACQUIRE OXBOW</v>
          </cell>
        </row>
        <row r="1642">
          <cell r="A1642" t="str">
            <v>00038767</v>
          </cell>
          <cell r="B1642" t="str">
            <v>2000-015-00 PL ACQUIRE OXBOW</v>
          </cell>
        </row>
        <row r="1643">
          <cell r="A1643" t="str">
            <v>00033545</v>
          </cell>
          <cell r="B1643" t="str">
            <v>2000-016-00 PL TUAL. ACQ.</v>
          </cell>
        </row>
        <row r="1644">
          <cell r="A1644" t="str">
            <v>00037721</v>
          </cell>
          <cell r="B1644" t="str">
            <v>2000-017-00 IL RECONDITION WIL</v>
          </cell>
        </row>
        <row r="1645">
          <cell r="A1645" t="str">
            <v>00035659</v>
          </cell>
          <cell r="B1645" t="str">
            <v>2000-017-00 PL CRITFC WILD KEL</v>
          </cell>
        </row>
        <row r="1646">
          <cell r="A1646" t="str">
            <v>00082615</v>
          </cell>
          <cell r="B1646" t="str">
            <v>2000-018-00 PL LAKE ROOSEVELT</v>
          </cell>
        </row>
        <row r="1647">
          <cell r="A1647" t="str">
            <v>00003025</v>
          </cell>
          <cell r="B1647" t="str">
            <v>2000-019-00 PL TUCANNON R SPR</v>
          </cell>
        </row>
        <row r="1648">
          <cell r="A1648" t="str">
            <v>00031996</v>
          </cell>
          <cell r="B1648" t="str">
            <v>2000-019-00 PL TUCANNON RIVER</v>
          </cell>
        </row>
        <row r="1649">
          <cell r="A1649" t="str">
            <v>00033582</v>
          </cell>
          <cell r="B1649" t="str">
            <v>2000-023-00 PL ODFW HORN BUTTE</v>
          </cell>
        </row>
        <row r="1650">
          <cell r="A1650" t="str">
            <v>00038080</v>
          </cell>
          <cell r="B1650" t="str">
            <v>2000-025-00 IL EAGLE LAKES RAN</v>
          </cell>
        </row>
        <row r="1651">
          <cell r="A1651" t="str">
            <v>00082199</v>
          </cell>
          <cell r="B1651" t="str">
            <v>2000-026-00 PL RAINWATER WL</v>
          </cell>
        </row>
        <row r="1652">
          <cell r="A1652" t="str">
            <v>00033542</v>
          </cell>
          <cell r="B1652" t="str">
            <v>2000-027-00 PL DENNY-JONES</v>
          </cell>
        </row>
        <row r="1653">
          <cell r="A1653" t="str">
            <v>00101768</v>
          </cell>
          <cell r="B1653" t="str">
            <v>2000-027-00 PL MALHEUR WL MITI</v>
          </cell>
        </row>
        <row r="1654">
          <cell r="A1654" t="str">
            <v>00037807</v>
          </cell>
          <cell r="B1654" t="str">
            <v>2000-028-00 IL EVAL PACIFIC LA</v>
          </cell>
        </row>
        <row r="1655">
          <cell r="A1655" t="str">
            <v>00037411</v>
          </cell>
          <cell r="B1655" t="str">
            <v>2000-028-00 PL STATUS OF PACIF</v>
          </cell>
        </row>
        <row r="1656">
          <cell r="A1656" t="str">
            <v>00032128</v>
          </cell>
          <cell r="B1656" t="str">
            <v>2000-029-00 PL ID LAMPREYS &amp; T</v>
          </cell>
        </row>
        <row r="1657">
          <cell r="A1657" t="str">
            <v>00090759</v>
          </cell>
          <cell r="B1657" t="str">
            <v>2000-031-00 PL ENHANCE N FORK</v>
          </cell>
        </row>
        <row r="1658">
          <cell r="A1658" t="str">
            <v>00038065</v>
          </cell>
          <cell r="B1658" t="str">
            <v>2000-033-00 IL WALLA WALLA RIV</v>
          </cell>
        </row>
        <row r="1659">
          <cell r="A1659" t="str">
            <v>00109427</v>
          </cell>
          <cell r="B1659" t="str">
            <v>2000-033-00 PL WALLA WALLA FIS</v>
          </cell>
        </row>
        <row r="1660">
          <cell r="A1660" t="str">
            <v>00075448</v>
          </cell>
          <cell r="B1660" t="str">
            <v>2000-034-00 PL NORTH LOCHSA FA</v>
          </cell>
        </row>
        <row r="1661">
          <cell r="A1661" t="str">
            <v>00075463</v>
          </cell>
          <cell r="B1661" t="str">
            <v>2000-035-00 PL NEWSOME CREEK</v>
          </cell>
        </row>
        <row r="1662">
          <cell r="A1662" t="str">
            <v>00075451</v>
          </cell>
          <cell r="B1662" t="str">
            <v>2000-036-00 PL  MILL CREEK</v>
          </cell>
        </row>
        <row r="1663">
          <cell r="A1663" t="str">
            <v>00037112</v>
          </cell>
          <cell r="B1663" t="str">
            <v>2000-038-00 PL WALLA WALLA(NEO</v>
          </cell>
        </row>
        <row r="1664">
          <cell r="A1664" t="str">
            <v>00118651</v>
          </cell>
          <cell r="B1664" t="str">
            <v>2000-039-00 PL WALLA WALLA BAS</v>
          </cell>
        </row>
        <row r="1665">
          <cell r="A1665" t="str">
            <v>00037110</v>
          </cell>
          <cell r="B1665" t="str">
            <v>2000-039-00 PL WALLA WALLA M&amp;E</v>
          </cell>
        </row>
        <row r="1666">
          <cell r="A1666" t="str">
            <v>00091303</v>
          </cell>
          <cell r="B1666" t="str">
            <v>2000-041-00 PL TECHNICAL SUPPO</v>
          </cell>
        </row>
        <row r="1667">
          <cell r="A1667" t="str">
            <v>00106598</v>
          </cell>
          <cell r="B1667" t="str">
            <v>2000-046-00 PL ASOTIN CR ISCO</v>
          </cell>
        </row>
        <row r="1668">
          <cell r="A1668" t="str">
            <v>00106485</v>
          </cell>
          <cell r="B1668" t="str">
            <v>2000-047-00 PL GIS MAPPING OF</v>
          </cell>
        </row>
        <row r="1669">
          <cell r="A1669" t="str">
            <v>00090803</v>
          </cell>
          <cell r="B1669" t="str">
            <v>2000-048-00 PL YAKIMA BENTHIC</v>
          </cell>
        </row>
        <row r="1670">
          <cell r="A1670" t="str">
            <v>00083037</v>
          </cell>
          <cell r="B1670" t="str">
            <v>2000-049-00 PL DIET DISTRIBUT</v>
          </cell>
        </row>
        <row r="1671">
          <cell r="A1671" t="str">
            <v>00090156</v>
          </cell>
          <cell r="B1671" t="str">
            <v>2000-050-00 PL RIPARIAN RECOVE</v>
          </cell>
        </row>
        <row r="1672">
          <cell r="A1672" t="str">
            <v>00090158</v>
          </cell>
          <cell r="B1672" t="str">
            <v>2000-051-00 PL RESEARCH/EVAL R</v>
          </cell>
        </row>
        <row r="1673">
          <cell r="A1673" t="str">
            <v>00090160</v>
          </cell>
          <cell r="B1673" t="str">
            <v>2000-051-01 PL RESEARCH STREAM</v>
          </cell>
        </row>
        <row r="1674">
          <cell r="A1674" t="str">
            <v>00090229</v>
          </cell>
          <cell r="B1674" t="str">
            <v>2000-052-00 PL UPSTREAM MIGRAT</v>
          </cell>
        </row>
        <row r="1675">
          <cell r="A1675" t="str">
            <v>00106484</v>
          </cell>
          <cell r="B1675" t="str">
            <v>2000-053-00 PL  ASOTIN CREEK R</v>
          </cell>
        </row>
        <row r="1676">
          <cell r="A1676" t="str">
            <v>00106261</v>
          </cell>
          <cell r="B1676" t="str">
            <v>2000-054-00 PL ASOTIN CREEK RI</v>
          </cell>
        </row>
        <row r="1677">
          <cell r="A1677" t="str">
            <v>00106914</v>
          </cell>
          <cell r="B1677" t="str">
            <v>2000-054-00 PL ASOTIN CREEK RI</v>
          </cell>
        </row>
        <row r="1678">
          <cell r="A1678" t="str">
            <v>00036710</v>
          </cell>
          <cell r="B1678" t="str">
            <v>2000-055-00 PL NEZ PERCE LAW</v>
          </cell>
        </row>
        <row r="1679">
          <cell r="A1679" t="str">
            <v>00037719</v>
          </cell>
          <cell r="B1679" t="str">
            <v>2000-056-00 IL LAW ENFORCEMENT</v>
          </cell>
        </row>
        <row r="1680">
          <cell r="A1680" t="str">
            <v>00035665</v>
          </cell>
          <cell r="B1680" t="str">
            <v>2000-056-00 PL CRITFC LAW ENFO</v>
          </cell>
        </row>
        <row r="1681">
          <cell r="A1681" t="str">
            <v>00088622</v>
          </cell>
          <cell r="B1681" t="str">
            <v>2000-056-00 PL CRITFC LAW ENFO</v>
          </cell>
        </row>
        <row r="1682">
          <cell r="A1682" t="str">
            <v>00090697</v>
          </cell>
          <cell r="B1682" t="str">
            <v>2000-057-00 PL EFFECTS OF TURB</v>
          </cell>
        </row>
        <row r="1683">
          <cell r="A1683" t="str">
            <v>00105929</v>
          </cell>
          <cell r="B1683" t="str">
            <v>2000-058-00 PL EFFECTS OF GAS</v>
          </cell>
        </row>
        <row r="1684">
          <cell r="A1684" t="str">
            <v>00089846</v>
          </cell>
          <cell r="B1684" t="str">
            <v>2000-061-00 PL UPPER WILDCAT</v>
          </cell>
        </row>
        <row r="1685">
          <cell r="A1685" t="str">
            <v>00089639</v>
          </cell>
          <cell r="B1685" t="str">
            <v>2000-066-00 PL MCCOY CREEK-ALT</v>
          </cell>
        </row>
        <row r="1686">
          <cell r="A1686" t="str">
            <v>00106481</v>
          </cell>
          <cell r="B1686" t="str">
            <v>2000-067-00 PL ASOTIN CR CHANN</v>
          </cell>
        </row>
        <row r="1687">
          <cell r="A1687" t="str">
            <v>00106262</v>
          </cell>
          <cell r="B1687" t="str">
            <v>2000-067-00 PL ASOTIN CREEK RI</v>
          </cell>
        </row>
        <row r="1688">
          <cell r="A1688" t="str">
            <v>00037040</v>
          </cell>
          <cell r="B1688" t="str">
            <v>2000-071-00 PL ANALYZE SALMON</v>
          </cell>
        </row>
        <row r="1689">
          <cell r="A1689" t="str">
            <v>00092279</v>
          </cell>
          <cell r="B1689" t="str">
            <v>2000-072-00 HERITABILITY OF DI</v>
          </cell>
        </row>
        <row r="1690">
          <cell r="A1690" t="str">
            <v>00090689</v>
          </cell>
          <cell r="B1690" t="str">
            <v>2000-073-00 PL SUBBASIN ASSESS</v>
          </cell>
        </row>
        <row r="1691">
          <cell r="A1691" t="str">
            <v>00095252</v>
          </cell>
          <cell r="B1691" t="str">
            <v>2000-074-02 PL WDFW BASELINE</v>
          </cell>
        </row>
        <row r="1692">
          <cell r="A1692" t="str">
            <v>00090705</v>
          </cell>
          <cell r="B1692" t="str">
            <v>2000-076-00 PL TECHNICAL SUPPO</v>
          </cell>
        </row>
        <row r="1693">
          <cell r="A1693" t="str">
            <v>00075978</v>
          </cell>
          <cell r="B1693" t="str">
            <v>2000-079-00 IL OWYHEE DVIR RES</v>
          </cell>
        </row>
        <row r="1694">
          <cell r="A1694" t="str">
            <v>00074767</v>
          </cell>
          <cell r="B1694" t="str">
            <v>2000-079-00 PL ASSESS RESIDENT</v>
          </cell>
        </row>
        <row r="1695">
          <cell r="A1695" t="str">
            <v>00076915</v>
          </cell>
          <cell r="B1695" t="str">
            <v>2000-080-00 PL OCEAN TRACKING</v>
          </cell>
        </row>
        <row r="1696">
          <cell r="A1696" t="str">
            <v>00031995</v>
          </cell>
          <cell r="B1696" t="str">
            <v>2001-001-00 PL DEVELOPMENT OF</v>
          </cell>
        </row>
        <row r="1697">
          <cell r="A1697" t="str">
            <v>00036954</v>
          </cell>
          <cell r="B1697" t="str">
            <v>2001-002-00 PL ASOTIN WATERSHE</v>
          </cell>
        </row>
        <row r="1698">
          <cell r="A1698" t="str">
            <v>00094477</v>
          </cell>
          <cell r="B1698" t="str">
            <v>2001-003-00 PL ADULT PIT DETEC</v>
          </cell>
        </row>
        <row r="1699">
          <cell r="A1699" t="str">
            <v>00038764</v>
          </cell>
          <cell r="B1699" t="str">
            <v>2001-003-00 PL RAINWATER WILDL</v>
          </cell>
        </row>
        <row r="1700">
          <cell r="A1700" t="str">
            <v>00038920</v>
          </cell>
          <cell r="B1700" t="str">
            <v>2001-004-00 PL HOLLLIDAY CONSE</v>
          </cell>
        </row>
        <row r="1701">
          <cell r="A1701" t="str">
            <v>00040234</v>
          </cell>
          <cell r="B1701" t="str">
            <v>2001-005-00 PL GIS SUBBASIN</v>
          </cell>
        </row>
        <row r="1702">
          <cell r="A1702" t="str">
            <v>00105324</v>
          </cell>
          <cell r="B1702" t="str">
            <v>2001-006-00 PL MISC F&amp;W SPONSO</v>
          </cell>
        </row>
        <row r="1703">
          <cell r="A1703" t="str">
            <v>00107274</v>
          </cell>
          <cell r="B1703" t="str">
            <v>2001-006-00 PL MISC F&amp;W SPONSO</v>
          </cell>
        </row>
        <row r="1704">
          <cell r="A1704" t="str">
            <v>00089981</v>
          </cell>
          <cell r="B1704" t="str">
            <v>2001-006-00 SALMON 'WATCH PROG</v>
          </cell>
        </row>
        <row r="1705">
          <cell r="A1705" t="str">
            <v>00108691</v>
          </cell>
          <cell r="B1705" t="str">
            <v>2001-006-02 PL MISC F&amp;W SPONSO</v>
          </cell>
        </row>
        <row r="1706">
          <cell r="A1706" t="str">
            <v>00076224</v>
          </cell>
          <cell r="B1706" t="str">
            <v>2001-007-00 PL EVALUATE LIVE C</v>
          </cell>
        </row>
        <row r="1707">
          <cell r="A1707" t="str">
            <v>00081702</v>
          </cell>
          <cell r="B1707" t="str">
            <v>2001-007-00 PL EVALUATE LIVE C</v>
          </cell>
        </row>
        <row r="1708">
          <cell r="A1708" t="str">
            <v>00076842</v>
          </cell>
          <cell r="B1708" t="str">
            <v>2001-008-00 PL GENETIC SEX OF</v>
          </cell>
        </row>
        <row r="1709">
          <cell r="A1709" t="str">
            <v>00081967</v>
          </cell>
          <cell r="B1709" t="str">
            <v>2001-010-00 PL INNOVATIVE- JUV</v>
          </cell>
        </row>
        <row r="1710">
          <cell r="A1710" t="str">
            <v>00082155</v>
          </cell>
          <cell r="B1710" t="str">
            <v>2001-011-00 PL HABITAT DIVERSI</v>
          </cell>
        </row>
        <row r="1711">
          <cell r="A1711" t="str">
            <v>00083767</v>
          </cell>
          <cell r="B1711" t="str">
            <v>2001-012-00 PL  EVAL RESTORATI</v>
          </cell>
        </row>
        <row r="1712">
          <cell r="A1712" t="str">
            <v>00083040</v>
          </cell>
          <cell r="B1712" t="str">
            <v>2001-013-00 PL EVAL. NUTRIENTS</v>
          </cell>
        </row>
        <row r="1713">
          <cell r="A1713" t="str">
            <v>00082818</v>
          </cell>
          <cell r="B1713" t="str">
            <v>2001-014-00 PL WTR. &amp; AQU. HAB</v>
          </cell>
        </row>
        <row r="1714">
          <cell r="A1714" t="str">
            <v>00091987</v>
          </cell>
          <cell r="B1714" t="str">
            <v>2001-015-00 PL ECHO MEADOW ART</v>
          </cell>
        </row>
        <row r="1715">
          <cell r="A1715" t="str">
            <v>00078122</v>
          </cell>
          <cell r="B1715" t="str">
            <v>2001-017-00 PL IDAHO CONSERVAT</v>
          </cell>
        </row>
        <row r="1716">
          <cell r="A1716" t="str">
            <v>00081281</v>
          </cell>
          <cell r="B1716" t="str">
            <v>2001-018-00 PL PHILLIPS-GORDO</v>
          </cell>
        </row>
        <row r="1717">
          <cell r="A1717" t="str">
            <v>00081391</v>
          </cell>
          <cell r="B1717" t="str">
            <v>2001-019-00 PL LITTLE CATHERIN</v>
          </cell>
        </row>
        <row r="1718">
          <cell r="A1718" t="str">
            <v>00082559</v>
          </cell>
          <cell r="B1718" t="str">
            <v>2001-020-00 PL 15 MILE CRK RIP</v>
          </cell>
        </row>
        <row r="1719">
          <cell r="A1719" t="str">
            <v>00083857</v>
          </cell>
          <cell r="B1719" t="str">
            <v>2001-020-00 PL 15 MILE CRK RIP</v>
          </cell>
        </row>
        <row r="1720">
          <cell r="A1720" t="str">
            <v>00082560</v>
          </cell>
          <cell r="B1720" t="str">
            <v>2001-021-00 PL 15 MILE CRK RIP</v>
          </cell>
        </row>
        <row r="1721">
          <cell r="A1721" t="str">
            <v>00082562</v>
          </cell>
          <cell r="B1721" t="str">
            <v>2001-022-00 PL 15 MILE CRK OR</v>
          </cell>
        </row>
        <row r="1722">
          <cell r="A1722" t="str">
            <v>00083859</v>
          </cell>
          <cell r="B1722" t="str">
            <v>2001-022-00 PL 15 MILE CRK OR</v>
          </cell>
        </row>
        <row r="1723">
          <cell r="A1723" t="str">
            <v>00103076</v>
          </cell>
          <cell r="B1723" t="str">
            <v>2001-024-00 PL SALMON &amp; STEELH</v>
          </cell>
        </row>
        <row r="1724">
          <cell r="A1724" t="str">
            <v>00088495</v>
          </cell>
          <cell r="B1724" t="str">
            <v>2001-024-00 PL UPSTREAM EXER</v>
          </cell>
        </row>
        <row r="1725">
          <cell r="A1725" t="str">
            <v>00083625</v>
          </cell>
          <cell r="B1725" t="str">
            <v>2001-025-00 PL SALMONID PRODUC</v>
          </cell>
        </row>
        <row r="1726">
          <cell r="A1726" t="str">
            <v>00088180</v>
          </cell>
          <cell r="B1726" t="str">
            <v>2001-026-00 PL EVALUATE COASTA</v>
          </cell>
        </row>
        <row r="1727">
          <cell r="A1727" t="str">
            <v>00083860</v>
          </cell>
          <cell r="B1727" t="str">
            <v>2001-027-00 PL WEST POND TURT</v>
          </cell>
        </row>
        <row r="1728">
          <cell r="A1728" t="str">
            <v>00082561</v>
          </cell>
          <cell r="B1728" t="str">
            <v>2001-027-00 PL WEST POND TURTL</v>
          </cell>
        </row>
        <row r="1729">
          <cell r="A1729" t="str">
            <v>00083771</v>
          </cell>
          <cell r="B1729" t="str">
            <v>2001-028-00 PL EVAL BANKS LAKE</v>
          </cell>
        </row>
        <row r="1730">
          <cell r="A1730" t="str">
            <v>00082702</v>
          </cell>
          <cell r="B1730" t="str">
            <v>2001-029-00 PL FORD HATCHERY I</v>
          </cell>
        </row>
        <row r="1731">
          <cell r="A1731" t="str">
            <v>00090813</v>
          </cell>
          <cell r="B1731" t="str">
            <v>2001-030-00 PL RESTORE HABITAT</v>
          </cell>
        </row>
        <row r="1732">
          <cell r="A1732" t="str">
            <v>00082300</v>
          </cell>
          <cell r="B1732" t="str">
            <v>2001-031-00 PL INTERMOUNTAIN P</v>
          </cell>
        </row>
        <row r="1733">
          <cell r="A1733" t="str">
            <v>00104517</v>
          </cell>
          <cell r="B1733" t="str">
            <v>2001-033-00 OM PROTECT &amp; RESTO</v>
          </cell>
        </row>
        <row r="1734">
          <cell r="A1734" t="str">
            <v>00104567</v>
          </cell>
          <cell r="B1734" t="str">
            <v>2001-033-00 PL PROTECT &amp; RESTR</v>
          </cell>
        </row>
        <row r="1735">
          <cell r="A1735" t="str">
            <v>00089844</v>
          </cell>
          <cell r="B1735" t="str">
            <v>2001-034-00 PL FORAGE QUALITY</v>
          </cell>
        </row>
        <row r="1736">
          <cell r="A1736" t="str">
            <v>00093819</v>
          </cell>
          <cell r="B1736" t="str">
            <v>2001-035-00 PL BEAR VALLY SPAW</v>
          </cell>
        </row>
        <row r="1737">
          <cell r="A1737" t="str">
            <v>00089331</v>
          </cell>
          <cell r="B1737" t="str">
            <v>2001-036-00 PL AMES CREEK REST</v>
          </cell>
        </row>
        <row r="1738">
          <cell r="A1738" t="str">
            <v>00083481</v>
          </cell>
          <cell r="B1738" t="str">
            <v>2001-037-00 PL ARROWLEAF CONSE</v>
          </cell>
        </row>
        <row r="1739">
          <cell r="A1739" t="str">
            <v>00089654</v>
          </cell>
          <cell r="B1739" t="str">
            <v>2001-038-00 PL GOURLEY CREEK R</v>
          </cell>
        </row>
        <row r="1740">
          <cell r="A1740" t="str">
            <v>00106265</v>
          </cell>
          <cell r="B1740" t="str">
            <v>2001-039-00 PL PROTECT ESA FIS</v>
          </cell>
        </row>
        <row r="1741">
          <cell r="A1741" t="str">
            <v>00089935</v>
          </cell>
          <cell r="B1741" t="str">
            <v>2001-040-00 PL WAGNER RANCH</v>
          </cell>
        </row>
        <row r="1742">
          <cell r="A1742" t="str">
            <v>00090758</v>
          </cell>
          <cell r="B1742" t="str">
            <v>2001-041-00 PL FOREST RANCH</v>
          </cell>
        </row>
        <row r="1743">
          <cell r="A1743" t="str">
            <v>00101771</v>
          </cell>
          <cell r="B1743" t="str">
            <v>2001-043-00 PL ZUMWALT CAMP CK</v>
          </cell>
        </row>
        <row r="1744">
          <cell r="A1744" t="str">
            <v>00093821</v>
          </cell>
          <cell r="B1744" t="str">
            <v>2001-044-00 PL BAKER EASEMENT/</v>
          </cell>
        </row>
        <row r="1745">
          <cell r="A1745" t="str">
            <v>00084588</v>
          </cell>
          <cell r="B1745" t="str">
            <v>2001-045-00 PL ACTION PLAN PRO</v>
          </cell>
        </row>
        <row r="1746">
          <cell r="A1746" t="str">
            <v>00083921</v>
          </cell>
          <cell r="B1746" t="str">
            <v>2001-046-00 PL CENTER FISH SCI</v>
          </cell>
        </row>
        <row r="1747">
          <cell r="A1747" t="str">
            <v>00084504</v>
          </cell>
          <cell r="B1747" t="str">
            <v>2001-047-00 PL REINTRO SUCCESS</v>
          </cell>
        </row>
        <row r="1748">
          <cell r="A1748" t="str">
            <v>00084377</v>
          </cell>
          <cell r="B1748" t="str">
            <v>2001-048-00 PL EDT</v>
          </cell>
        </row>
        <row r="1749">
          <cell r="A1749" t="str">
            <v>00084693</v>
          </cell>
          <cell r="B1749" t="str">
            <v>2001-049-00 PL SAFETY NET COOR</v>
          </cell>
        </row>
        <row r="1750">
          <cell r="A1750" t="str">
            <v>00093286</v>
          </cell>
          <cell r="B1750" t="str">
            <v>2001-051-00 PL LITTLE MORGON</v>
          </cell>
        </row>
        <row r="1751">
          <cell r="A1751" t="str">
            <v>00093292</v>
          </cell>
          <cell r="B1751" t="str">
            <v>2001-052-00 PL HAWLEY</v>
          </cell>
        </row>
        <row r="1752">
          <cell r="A1752" t="str">
            <v>00090384</v>
          </cell>
          <cell r="B1752" t="str">
            <v>2001-053-00 PL REINTRO OF COLU</v>
          </cell>
        </row>
        <row r="1753">
          <cell r="A1753" t="str">
            <v>00087675</v>
          </cell>
          <cell r="B1753" t="str">
            <v>2001-054-00 PL SUPPL FLOWS BUC</v>
          </cell>
        </row>
        <row r="1754">
          <cell r="A1754" t="str">
            <v>00088243</v>
          </cell>
          <cell r="B1754" t="str">
            <v>2001-055-00 PL SALMON RESPONSE</v>
          </cell>
        </row>
        <row r="1755">
          <cell r="A1755" t="str">
            <v>00093253</v>
          </cell>
          <cell r="B1755" t="str">
            <v>2001-056-00 PL TROUT CREEK STR</v>
          </cell>
        </row>
        <row r="1756">
          <cell r="A1756" t="str">
            <v>00092833</v>
          </cell>
          <cell r="B1756" t="str">
            <v>2001-058-00 PL REMOVAL OF GHOS</v>
          </cell>
        </row>
        <row r="1757">
          <cell r="A1757" t="str">
            <v>00091298</v>
          </cell>
          <cell r="B1757" t="str">
            <v>2001-059-00 PL SP&amp;SUMMER CHIN</v>
          </cell>
        </row>
        <row r="1758">
          <cell r="A1758" t="str">
            <v>00091718</v>
          </cell>
          <cell r="B1758" t="str">
            <v>2001-060-00 PL ADULT OUTPLANT</v>
          </cell>
        </row>
        <row r="1759">
          <cell r="A1759" t="str">
            <v>00097333</v>
          </cell>
          <cell r="B1759" t="str">
            <v>2001-061-00 PL TOUCHET R FLOW</v>
          </cell>
        </row>
        <row r="1760">
          <cell r="A1760" t="str">
            <v>00101770</v>
          </cell>
          <cell r="B1760" t="str">
            <v>2001-062-00 PL LOSTINE RIVER</v>
          </cell>
        </row>
        <row r="1761">
          <cell r="A1761" t="str">
            <v>00094635</v>
          </cell>
          <cell r="B1761" t="str">
            <v>2001-063-00 PL METHOW RIVER BA</v>
          </cell>
        </row>
        <row r="1762">
          <cell r="A1762" t="str">
            <v>00104641</v>
          </cell>
          <cell r="B1762" t="str">
            <v>2001-064-00 PL SIMCOE CREEK ST</v>
          </cell>
        </row>
        <row r="1763">
          <cell r="A1763" t="str">
            <v>00102414</v>
          </cell>
          <cell r="B1763" t="str">
            <v>2001-065-00 CI HANCOCK SP PASS</v>
          </cell>
        </row>
        <row r="1764">
          <cell r="A1764" t="str">
            <v>00106002</v>
          </cell>
          <cell r="B1764" t="str">
            <v>2001-065-00 PL HANCOCK SPRING</v>
          </cell>
        </row>
        <row r="1765">
          <cell r="A1765" t="str">
            <v>00090233</v>
          </cell>
          <cell r="B1765" t="str">
            <v>2001-066-00 PL LAKE ROOSEVELT</v>
          </cell>
        </row>
        <row r="1766">
          <cell r="A1766" t="str">
            <v>00093824</v>
          </cell>
          <cell r="B1766" t="str">
            <v>2001-067-00 CL LEMHI/SALMON PA</v>
          </cell>
        </row>
        <row r="1767">
          <cell r="A1767" t="str">
            <v>00093827</v>
          </cell>
          <cell r="B1767" t="str">
            <v>2001-068-00 PL LEMHI RIVER STR</v>
          </cell>
        </row>
        <row r="1768">
          <cell r="A1768" t="str">
            <v>00092750</v>
          </cell>
          <cell r="B1768" t="str">
            <v>2001-069-00 PL JOHN DAY STREA</v>
          </cell>
        </row>
        <row r="1769">
          <cell r="A1769" t="str">
            <v>00093750</v>
          </cell>
          <cell r="B1769" t="str">
            <v>2001-070-00 PL EDT MODEL EVAL</v>
          </cell>
        </row>
        <row r="1770">
          <cell r="A1770" t="str">
            <v>00107102</v>
          </cell>
          <cell r="B1770" t="str">
            <v>2001-071-00 PL WAPATOX WATER P</v>
          </cell>
        </row>
        <row r="1771">
          <cell r="A1771" t="str">
            <v>00090426</v>
          </cell>
          <cell r="B1771" t="str">
            <v>2001-074-00 PL NPPC REGIONAL</v>
          </cell>
        </row>
        <row r="1772">
          <cell r="A1772" t="str">
            <v>00092278</v>
          </cell>
          <cell r="B1772" t="str">
            <v>2001-075-00 PL WALLA WALLA BAS</v>
          </cell>
        </row>
        <row r="1773">
          <cell r="A1773" t="str">
            <v>00097324</v>
          </cell>
          <cell r="B1773" t="str">
            <v>2001-076-00 PL ACQUIRE TUCANNO</v>
          </cell>
        </row>
        <row r="1774">
          <cell r="A1774" t="str">
            <v>00095101</v>
          </cell>
          <cell r="B1774" t="str">
            <v>2001-078-00 CL EDT USFS VALIDA</v>
          </cell>
        </row>
        <row r="1775">
          <cell r="A1775" t="str">
            <v>00100530</v>
          </cell>
          <cell r="B1775" t="str">
            <v>2001-079-00  PL WA DOE WATER</v>
          </cell>
        </row>
        <row r="1776">
          <cell r="A1776" t="str">
            <v>00088856</v>
          </cell>
          <cell r="B1776" t="str">
            <v>200103200 HANGMAN CREEK FISHER</v>
          </cell>
        </row>
        <row r="1777">
          <cell r="A1777" t="str">
            <v>00088854</v>
          </cell>
          <cell r="B1777" t="str">
            <v>200103300  HANGMAN WATERSHED H</v>
          </cell>
        </row>
        <row r="1778">
          <cell r="A1778" t="str">
            <v>00088858</v>
          </cell>
          <cell r="B1778" t="str">
            <v>200103400 FORAGE QUALITY AND M</v>
          </cell>
        </row>
        <row r="1779">
          <cell r="A1779" t="str">
            <v>00110274</v>
          </cell>
          <cell r="B1779" t="str">
            <v>20012-057-00 PL WESTLAND-RAMOS</v>
          </cell>
        </row>
        <row r="1780">
          <cell r="A1780" t="str">
            <v>00096634</v>
          </cell>
          <cell r="B1780" t="str">
            <v>2002-001-00 PL CCT ELLISFORD</v>
          </cell>
        </row>
        <row r="1781">
          <cell r="A1781" t="str">
            <v>00103073</v>
          </cell>
          <cell r="B1781" t="str">
            <v>2002-002-00 PL FEAS. OF ENHAN</v>
          </cell>
        </row>
        <row r="1782">
          <cell r="A1782" t="str">
            <v>00100566</v>
          </cell>
          <cell r="B1782" t="str">
            <v>2002-004-00 PL SAFETY-NET ARTI</v>
          </cell>
        </row>
        <row r="1783">
          <cell r="A1783" t="str">
            <v>00101882</v>
          </cell>
          <cell r="B1783" t="str">
            <v>2002-004-01 PL SAFETY-NET ARTI</v>
          </cell>
        </row>
        <row r="1784">
          <cell r="A1784" t="str">
            <v>00105721</v>
          </cell>
          <cell r="B1784" t="str">
            <v>2002-004-02 PL SAFETY-NET ARTI</v>
          </cell>
        </row>
        <row r="1785">
          <cell r="A1785" t="str">
            <v>00101646</v>
          </cell>
          <cell r="B1785" t="str">
            <v>2002-004-04 PL SAFETY-NET ARTI</v>
          </cell>
        </row>
        <row r="1786">
          <cell r="A1786" t="str">
            <v>00100610</v>
          </cell>
          <cell r="B1786" t="str">
            <v>2002-005-00 PL FISHER FISHERIE</v>
          </cell>
        </row>
        <row r="1787">
          <cell r="A1787" t="str">
            <v>00106940</v>
          </cell>
          <cell r="B1787" t="str">
            <v>2002-006-00 PL BULL TROUT MOVE</v>
          </cell>
        </row>
        <row r="1788">
          <cell r="A1788" t="str">
            <v>00101769</v>
          </cell>
          <cell r="B1788" t="str">
            <v>2002-007-00 LOSTINE WATER RIGH</v>
          </cell>
        </row>
        <row r="1789">
          <cell r="A1789" t="str">
            <v>00103418</v>
          </cell>
          <cell r="B1789" t="str">
            <v>2002-007-00 PL RESTORE BT HAB</v>
          </cell>
        </row>
        <row r="1790">
          <cell r="A1790" t="str">
            <v>00103062</v>
          </cell>
          <cell r="B1790" t="str">
            <v>2002-008-00 PL RECONNECT FLDP</v>
          </cell>
        </row>
        <row r="1791">
          <cell r="A1791" t="str">
            <v>00106394</v>
          </cell>
          <cell r="B1791" t="str">
            <v>2002-008-00 PL RECONNECT FLDPL</v>
          </cell>
        </row>
        <row r="1792">
          <cell r="A1792" t="str">
            <v>00106480</v>
          </cell>
          <cell r="B1792" t="str">
            <v>2002-008-00 PL RECONNECT FLDPL</v>
          </cell>
        </row>
        <row r="1793">
          <cell r="A1793" t="str">
            <v>00103063</v>
          </cell>
          <cell r="B1793" t="str">
            <v>2002-009-00 OM LAKE PO PREDATO</v>
          </cell>
        </row>
        <row r="1794">
          <cell r="A1794" t="str">
            <v>00103064</v>
          </cell>
          <cell r="B1794" t="str">
            <v>2002-010-00 PL ACQUIRE AND CO</v>
          </cell>
        </row>
        <row r="1795">
          <cell r="A1795" t="str">
            <v>00103068</v>
          </cell>
          <cell r="B1795" t="str">
            <v>2002-011-00 PL OPER. LOSS</v>
          </cell>
        </row>
        <row r="1796">
          <cell r="A1796" t="str">
            <v>00101968</v>
          </cell>
          <cell r="B1796" t="str">
            <v>2002-012-00 PL LOWER COLUMBIA</v>
          </cell>
        </row>
        <row r="1797">
          <cell r="A1797" t="str">
            <v>00101780</v>
          </cell>
          <cell r="B1797" t="str">
            <v>2002-013-00 PL ANN SQUIER</v>
          </cell>
        </row>
        <row r="1798">
          <cell r="A1798" t="str">
            <v>00101778</v>
          </cell>
          <cell r="B1798" t="str">
            <v>2002-013-00 PL DAR CRAMMOND</v>
          </cell>
        </row>
        <row r="1799">
          <cell r="A1799" t="str">
            <v>00101776</v>
          </cell>
          <cell r="B1799" t="str">
            <v>2002-013-00 PL DON CHAPMAN</v>
          </cell>
        </row>
        <row r="1800">
          <cell r="A1800" t="str">
            <v>00103066</v>
          </cell>
          <cell r="B1800" t="str">
            <v>2002-014-00 PL SUNNYSIDE WL MI</v>
          </cell>
        </row>
        <row r="1801">
          <cell r="A1801" t="str">
            <v>00106552</v>
          </cell>
          <cell r="B1801" t="str">
            <v>2002-015-00 PL WATERSHED COUN</v>
          </cell>
        </row>
        <row r="1802">
          <cell r="A1802" t="str">
            <v>00104501</v>
          </cell>
          <cell r="B1802" t="str">
            <v>2002-015-00 PL WATERSHED COUNC</v>
          </cell>
        </row>
        <row r="1803">
          <cell r="A1803" t="str">
            <v>00104102</v>
          </cell>
          <cell r="B1803" t="str">
            <v>2002-016-00 PL LAMPREY ABUNDAN</v>
          </cell>
        </row>
        <row r="1804">
          <cell r="A1804" t="str">
            <v>00109046</v>
          </cell>
          <cell r="B1804" t="str">
            <v>2002-017-00 PL REGIONAL STREAM</v>
          </cell>
        </row>
        <row r="1805">
          <cell r="A1805" t="str">
            <v>00104519</v>
          </cell>
          <cell r="B1805" t="str">
            <v>2002-018-00 PL TAPTEAL BEND RI</v>
          </cell>
        </row>
        <row r="1806">
          <cell r="A1806" t="str">
            <v>00104448</v>
          </cell>
          <cell r="B1806" t="str">
            <v>2002-019-00 PL WACO RIPARIAN B</v>
          </cell>
        </row>
        <row r="1807">
          <cell r="A1807" t="str">
            <v>00106008</v>
          </cell>
          <cell r="B1807" t="str">
            <v>2002-020-00 PL HUNTSVILLE MILL</v>
          </cell>
        </row>
        <row r="1808">
          <cell r="A1808" t="str">
            <v>00105330</v>
          </cell>
          <cell r="B1808" t="str">
            <v>2002-021-00 PL REDUCE WATER TE</v>
          </cell>
        </row>
        <row r="1809">
          <cell r="A1809" t="str">
            <v>00114555</v>
          </cell>
          <cell r="B1809" t="str">
            <v>2002-022-00 PL BIG CREEK PASSA</v>
          </cell>
        </row>
        <row r="1810">
          <cell r="A1810" t="str">
            <v>00106314</v>
          </cell>
          <cell r="B1810" t="str">
            <v>2002-025-00 PL YAKIMA TRIBUTAR</v>
          </cell>
        </row>
        <row r="1811">
          <cell r="A1811" t="str">
            <v>00115719</v>
          </cell>
          <cell r="B1811" t="str">
            <v>2002-025-01 PL YAKIMA TRIBUTAR</v>
          </cell>
        </row>
        <row r="1812">
          <cell r="A1812" t="str">
            <v>00104450</v>
          </cell>
          <cell r="B1812" t="str">
            <v>2002-026-00 PL MORROW COUNTY R</v>
          </cell>
        </row>
        <row r="1813">
          <cell r="A1813" t="str">
            <v>00105328</v>
          </cell>
          <cell r="B1813" t="str">
            <v>2002-027-00 PL LOWER SNAKE HYD</v>
          </cell>
        </row>
        <row r="1814">
          <cell r="A1814" t="str">
            <v>00104526</v>
          </cell>
          <cell r="B1814" t="str">
            <v>2002-029-00 PL FISH PASSAGE WD</v>
          </cell>
        </row>
        <row r="1815">
          <cell r="A1815" t="str">
            <v>00106007</v>
          </cell>
          <cell r="B1815" t="str">
            <v>2002-030-00 PL PROGENY MARKERS</v>
          </cell>
        </row>
        <row r="1816">
          <cell r="A1816" t="str">
            <v>00104103</v>
          </cell>
          <cell r="B1816" t="str">
            <v>2002-031-00 PL SPRING CHINOOK</v>
          </cell>
        </row>
        <row r="1817">
          <cell r="A1817" t="str">
            <v>00104100</v>
          </cell>
          <cell r="B1817" t="str">
            <v>2002-032-00 PL FALL CHINOOK PA</v>
          </cell>
        </row>
        <row r="1818">
          <cell r="A1818" t="str">
            <v>00110824</v>
          </cell>
          <cell r="B1818" t="str">
            <v>2002-033-00 PL JOHN DAY RECOVE</v>
          </cell>
        </row>
        <row r="1819">
          <cell r="A1819" t="str">
            <v>00104507</v>
          </cell>
          <cell r="B1819" t="str">
            <v>2002-034-00 PL WHEELER COUNTY</v>
          </cell>
        </row>
        <row r="1820">
          <cell r="A1820" t="str">
            <v>00104502</v>
          </cell>
          <cell r="B1820" t="str">
            <v>2002-035-00 PL GILLIAM COUNTY</v>
          </cell>
        </row>
        <row r="1821">
          <cell r="A1821" t="str">
            <v>00105423</v>
          </cell>
          <cell r="B1821" t="str">
            <v>2002-036-00 PL WW RIVER FLOW R</v>
          </cell>
        </row>
        <row r="1822">
          <cell r="A1822" t="str">
            <v>00104101</v>
          </cell>
          <cell r="B1822" t="str">
            <v>2002-037-00 PL FRESHWATER MUSS</v>
          </cell>
        </row>
        <row r="1823">
          <cell r="A1823" t="str">
            <v>00108440</v>
          </cell>
          <cell r="B1823" t="str">
            <v>2002-038-00 PL HABITAT ACQUISI</v>
          </cell>
        </row>
        <row r="1824">
          <cell r="A1824" t="str">
            <v>00105687</v>
          </cell>
          <cell r="B1824" t="str">
            <v>2002-039-00 PL SMITH CREEK RES</v>
          </cell>
        </row>
        <row r="1825">
          <cell r="A1825" t="str">
            <v>00105723</v>
          </cell>
          <cell r="B1825" t="str">
            <v>2002-04-03 PL SAFETY-NET ARTIF</v>
          </cell>
        </row>
        <row r="1826">
          <cell r="A1826" t="str">
            <v>00109306</v>
          </cell>
          <cell r="B1826" t="str">
            <v>2002-040-00 PL SQUAW CREEK CUL</v>
          </cell>
        </row>
        <row r="1827">
          <cell r="A1827" t="str">
            <v>00104528</v>
          </cell>
          <cell r="B1827" t="str">
            <v>2002-041-00 PL COLUMBIA CASCA</v>
          </cell>
        </row>
        <row r="1828">
          <cell r="A1828" t="str">
            <v>00104435</v>
          </cell>
          <cell r="B1828" t="str">
            <v>2002-043-00 ME GENETIC INVENTO</v>
          </cell>
        </row>
        <row r="1829">
          <cell r="A1829" t="str">
            <v>00104440</v>
          </cell>
          <cell r="B1829" t="str">
            <v>2002-044-00 PL FISHER PURCHASE</v>
          </cell>
        </row>
        <row r="1830">
          <cell r="A1830" t="str">
            <v>00105696</v>
          </cell>
          <cell r="B1830" t="str">
            <v>2002-046-00 PL FISH ALIGNMENT</v>
          </cell>
        </row>
        <row r="1831">
          <cell r="A1831" t="str">
            <v>00111870</v>
          </cell>
          <cell r="B1831" t="str">
            <v>2002-046-00 PL FISH ALIGNMENT</v>
          </cell>
        </row>
        <row r="1832">
          <cell r="A1832" t="str">
            <v>00106006</v>
          </cell>
          <cell r="B1832" t="str">
            <v>2002-047-00 ART PROD REVIEW</v>
          </cell>
        </row>
        <row r="1833">
          <cell r="A1833" t="str">
            <v>00105355</v>
          </cell>
          <cell r="B1833" t="str">
            <v>2002-048-00 PL IMPLEMENT BIOP</v>
          </cell>
        </row>
        <row r="1834">
          <cell r="A1834" t="str">
            <v>00109308</v>
          </cell>
          <cell r="B1834" t="str">
            <v>2002-049-00 PL CHINOOK SALMON</v>
          </cell>
        </row>
        <row r="1835">
          <cell r="A1835" t="str">
            <v>00117709</v>
          </cell>
          <cell r="B1835" t="str">
            <v>2002-050-00 PL ASOTIN COUNTY B</v>
          </cell>
        </row>
        <row r="1836">
          <cell r="A1836" t="str">
            <v>00107723</v>
          </cell>
          <cell r="B1836" t="str">
            <v>2002-051-00 PL SUBBASIN PLANNI</v>
          </cell>
        </row>
        <row r="1837">
          <cell r="A1837" t="str">
            <v>00118694</v>
          </cell>
          <cell r="B1837" t="str">
            <v>2002-051-00 PL SUBBASIN PLANNI</v>
          </cell>
        </row>
        <row r="1838">
          <cell r="A1838" t="str">
            <v>00118716</v>
          </cell>
          <cell r="B1838" t="str">
            <v>2002-051-00 PL SUBBASIN PLANNI</v>
          </cell>
        </row>
        <row r="1839">
          <cell r="A1839" t="str">
            <v>00118688</v>
          </cell>
          <cell r="B1839" t="str">
            <v>2002-051-04  PL SUBBASIN PLANN</v>
          </cell>
        </row>
        <row r="1840">
          <cell r="A1840" t="str">
            <v>00108110</v>
          </cell>
          <cell r="B1840" t="str">
            <v>2002-052-00 PL NACHES RIVER WA</v>
          </cell>
        </row>
        <row r="1841">
          <cell r="A1841" t="str">
            <v>00110343</v>
          </cell>
          <cell r="B1841" t="str">
            <v>2002-054-00 PL PROTECT AND RES</v>
          </cell>
        </row>
        <row r="1842">
          <cell r="A1842" t="str">
            <v>00117422</v>
          </cell>
          <cell r="B1842" t="str">
            <v>2002-055-00 OREGON PLAN FISH S</v>
          </cell>
        </row>
        <row r="1843">
          <cell r="A1843" t="str">
            <v>00114056</v>
          </cell>
          <cell r="B1843" t="str">
            <v>2002-058-00 PL SCARROW EASEMEN</v>
          </cell>
        </row>
        <row r="1844">
          <cell r="A1844" t="str">
            <v>00111809</v>
          </cell>
          <cell r="B1844" t="str">
            <v>2002-059-00 PL YANKEE FORK SAL</v>
          </cell>
        </row>
        <row r="1845">
          <cell r="A1845" t="str">
            <v>00114046</v>
          </cell>
          <cell r="B1845" t="str">
            <v>2002-061-00 PL POTLACH RIVER W</v>
          </cell>
        </row>
        <row r="1846">
          <cell r="A1846" t="str">
            <v>00115544</v>
          </cell>
          <cell r="B1846" t="str">
            <v>2002-061-00 PL POTLACH RIVER W</v>
          </cell>
        </row>
        <row r="1847">
          <cell r="A1847" t="str">
            <v>00111799</v>
          </cell>
          <cell r="B1847" t="str">
            <v>2002-063-00 PL PAHSIMEROI HOLI</v>
          </cell>
        </row>
        <row r="1848">
          <cell r="A1848" t="str">
            <v>00111807</v>
          </cell>
          <cell r="B1848" t="str">
            <v>2002-064-00 PL LEMHI HOLISTIC</v>
          </cell>
        </row>
        <row r="1849">
          <cell r="A1849" t="str">
            <v>00111801</v>
          </cell>
          <cell r="B1849" t="str">
            <v>2002-065-00  PL EAST FORK HOLI</v>
          </cell>
        </row>
        <row r="1850">
          <cell r="A1850" t="str">
            <v>00111804</v>
          </cell>
          <cell r="B1850" t="str">
            <v>2002-066-00 PL MIDDLE SALMON P</v>
          </cell>
        </row>
        <row r="1851">
          <cell r="A1851" t="str">
            <v>00111805</v>
          </cell>
          <cell r="B1851" t="str">
            <v>2002-067-00 PL UPPER SALMON HO</v>
          </cell>
        </row>
        <row r="1852">
          <cell r="A1852" t="str">
            <v>00114049</v>
          </cell>
          <cell r="B1852" t="str">
            <v>2002-069-00 PL PROTECT &amp; RESTO</v>
          </cell>
        </row>
        <row r="1853">
          <cell r="A1853" t="str">
            <v>00114052</v>
          </cell>
          <cell r="B1853" t="str">
            <v>2002-070-00 PL LAPWAI CREEK AN</v>
          </cell>
        </row>
        <row r="1854">
          <cell r="A1854" t="str">
            <v>00110797</v>
          </cell>
          <cell r="B1854" t="str">
            <v>2002-071-00 PL DEVELOPMENT OF</v>
          </cell>
        </row>
        <row r="1855">
          <cell r="A1855" t="str">
            <v>00114053</v>
          </cell>
          <cell r="B1855" t="str">
            <v>2002-072-00 PL RED RIVER WATER</v>
          </cell>
        </row>
        <row r="1856">
          <cell r="A1856" t="str">
            <v>00114055</v>
          </cell>
          <cell r="B1856" t="str">
            <v>2002-074-00 PL CROOKED FORK CR</v>
          </cell>
        </row>
        <row r="1857">
          <cell r="A1857" t="str">
            <v>00114048</v>
          </cell>
          <cell r="B1857" t="str">
            <v>2002-076-00 PROTECT &amp; RESTORE</v>
          </cell>
        </row>
        <row r="1858">
          <cell r="A1858" t="str">
            <v>00114012</v>
          </cell>
          <cell r="B1858" t="str">
            <v>2002-077-00 PL ESTUARY/OCEAN R</v>
          </cell>
        </row>
        <row r="1859">
          <cell r="A1859" t="str">
            <v>00114192</v>
          </cell>
          <cell r="B1859" t="str">
            <v>2002-078-00 - SNAKE RIVER HYPO</v>
          </cell>
        </row>
        <row r="1860">
          <cell r="A1860" t="str">
            <v>00108753</v>
          </cell>
          <cell r="B1860" t="str">
            <v>200201300:PL:Water Entity 151</v>
          </cell>
        </row>
        <row r="1861">
          <cell r="A1861" t="str">
            <v>00118648</v>
          </cell>
          <cell r="B1861" t="str">
            <v>200205100 SUBBASIN PLANNING</v>
          </cell>
        </row>
        <row r="1862">
          <cell r="A1862" t="str">
            <v>00118590</v>
          </cell>
          <cell r="B1862" t="str">
            <v>2002051032 SUBBASIN PLANNING -</v>
          </cell>
        </row>
        <row r="1863">
          <cell r="A1863" t="str">
            <v>00002930</v>
          </cell>
          <cell r="B1863" t="str">
            <v>EXCESS DRAW HUNGRY HORSE &amp; RES</v>
          </cell>
        </row>
        <row r="1864">
          <cell r="A1864" t="str">
            <v>00002931</v>
          </cell>
          <cell r="B1864" t="str">
            <v>EXCESS DRAW HUNGRY HORSE RES C</v>
          </cell>
        </row>
        <row r="1865">
          <cell r="A1865" t="str">
            <v>00002255</v>
          </cell>
          <cell r="B1865" t="str">
            <v>EXPRMNTL STURG HTCH&amp;KOOTENAI W</v>
          </cell>
        </row>
        <row r="1866">
          <cell r="A1866" t="str">
            <v>00002728</v>
          </cell>
          <cell r="B1866" t="str">
            <v>FLATHEAD R INSTREAM</v>
          </cell>
        </row>
        <row r="1867">
          <cell r="A1867" t="str">
            <v>00003062</v>
          </cell>
          <cell r="B1867" t="str">
            <v>FLATHEAD RIVER NATIVE SPECIES</v>
          </cell>
        </row>
        <row r="1868">
          <cell r="A1868" t="str">
            <v>00002743</v>
          </cell>
          <cell r="B1868" t="str">
            <v>GRANDE RONDE SUPP</v>
          </cell>
        </row>
        <row r="1869">
          <cell r="A1869" t="str">
            <v>00002308</v>
          </cell>
          <cell r="B1869" t="str">
            <v>HUNGRY HORSE MIT FLATHEAD LAKE</v>
          </cell>
        </row>
        <row r="1870">
          <cell r="A1870" t="str">
            <v>00002309</v>
          </cell>
          <cell r="B1870" t="str">
            <v>HUNGRY HORSE MIT/HABITA IMPROV</v>
          </cell>
        </row>
        <row r="1871">
          <cell r="A1871" t="str">
            <v>00007868</v>
          </cell>
          <cell r="B1871" t="str">
            <v>HYDROACOUSTIC &amp; SONIC TAG TRAC</v>
          </cell>
        </row>
        <row r="1872">
          <cell r="A1872" t="str">
            <v>00002457</v>
          </cell>
          <cell r="B1872" t="str">
            <v>JUV SCREENS,SMOLT TRAPS AT WAL</v>
          </cell>
        </row>
        <row r="1873">
          <cell r="A1873" t="str">
            <v>00002256</v>
          </cell>
          <cell r="B1873" t="str">
            <v>KOOTENAI RV FISHERIES INVESTIG</v>
          </cell>
        </row>
        <row r="1874">
          <cell r="A1874" t="str">
            <v>00002408</v>
          </cell>
          <cell r="B1874" t="str">
            <v>KOOTENAI RV RES FISH ASSESSMNT</v>
          </cell>
        </row>
        <row r="1875">
          <cell r="A1875" t="str">
            <v>00002422</v>
          </cell>
          <cell r="B1875" t="str">
            <v>LIBBY RESERVOIR MITIGATION PLA</v>
          </cell>
        </row>
        <row r="1876">
          <cell r="A1876" t="str">
            <v>00020090</v>
          </cell>
          <cell r="B1876" t="str">
            <v>LOSTINE RIVER PASSAGE</v>
          </cell>
        </row>
        <row r="1877">
          <cell r="A1877" t="str">
            <v>00003061</v>
          </cell>
          <cell r="B1877" t="str">
            <v>MITIGATION EXCESSIVE DRAWDOWNS</v>
          </cell>
        </row>
        <row r="1878">
          <cell r="A1878" t="str">
            <v>00002544</v>
          </cell>
          <cell r="B1878" t="str">
            <v>MONTANA FOCUS WATERSHED COORDN</v>
          </cell>
        </row>
        <row r="1879">
          <cell r="A1879" t="str">
            <v>00002545</v>
          </cell>
          <cell r="B1879" t="str">
            <v>MONTANA FOCUS WATERSHED COORDN</v>
          </cell>
        </row>
        <row r="1880">
          <cell r="A1880" t="str">
            <v>00002218</v>
          </cell>
          <cell r="B1880" t="str">
            <v>NEZ PERCE TRIBAL HATCHERY -C</v>
          </cell>
        </row>
        <row r="1881">
          <cell r="A1881" t="str">
            <v>00002235</v>
          </cell>
          <cell r="B1881" t="str">
            <v>PASSAGE IMPROVEMENT EVALUATION</v>
          </cell>
        </row>
        <row r="1882">
          <cell r="A1882" t="str">
            <v>00002857</v>
          </cell>
          <cell r="B1882" t="str">
            <v>PRE DESIGN-JOHNSON CR ART PROP</v>
          </cell>
        </row>
        <row r="1883">
          <cell r="A1883" t="str">
            <v>00002855</v>
          </cell>
          <cell r="B1883" t="str">
            <v>SITE INVESTIGATION ALLOTMENT</v>
          </cell>
        </row>
        <row r="1884">
          <cell r="A1884" t="str">
            <v>00002266</v>
          </cell>
          <cell r="B1884" t="str">
            <v>STEELHEAD &amp; FALL CHINK PRODUCT</v>
          </cell>
        </row>
        <row r="1885">
          <cell r="A1885" t="str">
            <v>00106551</v>
          </cell>
          <cell r="B1885" t="str">
            <v>TEST WORKORDER</v>
          </cell>
        </row>
        <row r="1886">
          <cell r="A1886" t="str">
            <v>00110201</v>
          </cell>
          <cell r="B1886" t="str">
            <v>TRT TASKS</v>
          </cell>
        </row>
        <row r="1887">
          <cell r="A1887" t="str">
            <v>00002965</v>
          </cell>
          <cell r="B1887" t="str">
            <v>WHITE STURGEON SUPP RESEARCH</v>
          </cell>
        </row>
      </sheetData>
      <sheetData sheetId="2" refreshError="1"/>
      <sheetData sheetId="3"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Summary"/>
      <sheetName val="Graphs"/>
      <sheetName val="Inputs"/>
      <sheetName val="Operating Data"/>
      <sheetName val="Option Comparison"/>
      <sheetName val="Option A Analysis"/>
      <sheetName val="Option A Depr"/>
      <sheetName val="Option B Analysis"/>
      <sheetName val="Option B Depr"/>
      <sheetName val="Quant"/>
      <sheetName val="Hauler Quant. &amp; Rates"/>
      <sheetName val="SUMMARY_PRES"/>
      <sheetName val="200_KRESS"/>
      <sheetName val="Exstg_Drt_145"/>
      <sheetName val="HAULER"/>
      <sheetName val="hd_junk.rsu_tabl"/>
      <sheetName val="Sheet1"/>
    </sheetNames>
    <sheetDataSet>
      <sheetData sheetId="0"/>
      <sheetData sheetId="1"/>
      <sheetData sheetId="2"/>
      <sheetData sheetId="3"/>
      <sheetData sheetId="4"/>
      <sheetData sheetId="5"/>
      <sheetData sheetId="6"/>
      <sheetData sheetId="7"/>
      <sheetData sheetId="8"/>
      <sheetData sheetId="9"/>
      <sheetData sheetId="10">
        <row r="5">
          <cell r="D5" t="str">
            <v>JAN</v>
          </cell>
          <cell r="E5" t="str">
            <v>FEB</v>
          </cell>
          <cell r="F5" t="str">
            <v>MAR</v>
          </cell>
          <cell r="G5" t="str">
            <v>APR</v>
          </cell>
          <cell r="H5" t="str">
            <v>MAY</v>
          </cell>
          <cell r="I5" t="str">
            <v>JUN</v>
          </cell>
          <cell r="J5" t="str">
            <v>JUL</v>
          </cell>
          <cell r="K5" t="str">
            <v>AUG</v>
          </cell>
          <cell r="L5" t="str">
            <v>SEP</v>
          </cell>
          <cell r="M5" t="str">
            <v>OCT</v>
          </cell>
          <cell r="N5" t="str">
            <v>NOV</v>
          </cell>
          <cell r="O5" t="str">
            <v>DEC</v>
          </cell>
        </row>
        <row r="9">
          <cell r="D9">
            <v>730168.91075395152</v>
          </cell>
          <cell r="E9">
            <v>679008.12546645221</v>
          </cell>
          <cell r="F9">
            <v>730210.35422799038</v>
          </cell>
          <cell r="G9">
            <v>711900</v>
          </cell>
          <cell r="H9">
            <v>439100</v>
          </cell>
          <cell r="I9">
            <v>565300</v>
          </cell>
          <cell r="J9">
            <v>742700</v>
          </cell>
          <cell r="K9">
            <v>743600</v>
          </cell>
          <cell r="L9">
            <v>727500</v>
          </cell>
          <cell r="M9">
            <v>733700</v>
          </cell>
          <cell r="N9">
            <v>670200</v>
          </cell>
          <cell r="O9">
            <v>659900</v>
          </cell>
        </row>
        <row r="71">
          <cell r="D71">
            <v>0</v>
          </cell>
          <cell r="E71">
            <v>0</v>
          </cell>
          <cell r="F71">
            <v>170000</v>
          </cell>
          <cell r="G71">
            <v>340000</v>
          </cell>
          <cell r="H71">
            <v>320000</v>
          </cell>
          <cell r="I71">
            <v>40000</v>
          </cell>
          <cell r="J71">
            <v>140000</v>
          </cell>
          <cell r="K71">
            <v>55000</v>
          </cell>
          <cell r="L71">
            <v>105000</v>
          </cell>
          <cell r="M71">
            <v>120000</v>
          </cell>
          <cell r="N71">
            <v>110000</v>
          </cell>
          <cell r="O71">
            <v>100000</v>
          </cell>
        </row>
        <row r="72">
          <cell r="D72">
            <v>57600</v>
          </cell>
          <cell r="E72">
            <v>43200</v>
          </cell>
          <cell r="F72">
            <v>4800</v>
          </cell>
          <cell r="G72">
            <v>0</v>
          </cell>
          <cell r="H72">
            <v>0</v>
          </cell>
          <cell r="I72">
            <v>0</v>
          </cell>
          <cell r="J72">
            <v>0</v>
          </cell>
          <cell r="K72">
            <v>0</v>
          </cell>
          <cell r="L72">
            <v>0</v>
          </cell>
          <cell r="M72">
            <v>2400</v>
          </cell>
          <cell r="N72">
            <v>0</v>
          </cell>
          <cell r="O72">
            <v>0</v>
          </cell>
        </row>
      </sheetData>
      <sheetData sheetId="11"/>
      <sheetData sheetId="12"/>
      <sheetData sheetId="13"/>
      <sheetData sheetId="14"/>
      <sheetData sheetId="15"/>
      <sheetData sheetId="16"/>
      <sheetData sheetId="17"/>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ew Checklist"/>
      <sheetName val="4.04"/>
      <sheetName val="FR.Rev"/>
      <sheetName val="18230042"/>
      <sheetName val="SAP Download"/>
      <sheetName val="SAP.Revenue"/>
      <sheetName val="BS"/>
      <sheetName val="BS (2)"/>
      <sheetName val="Muni Taxes"/>
      <sheetName val="Summary"/>
      <sheetName val="SAP LOW INCOME"/>
      <sheetName val="LowInc BILLED"/>
      <sheetName val="2006"/>
      <sheetName val="2004GRC"/>
      <sheetName val="Sheet1"/>
    </sheetNames>
    <sheetDataSet>
      <sheetData sheetId="0"/>
      <sheetData sheetId="1" refreshError="1">
        <row r="6">
          <cell r="A6" t="str">
            <v xml:space="preserve">                                                                                        FOR THE TWELVE MONTHS ENDING SEPTEMBER 30, 2006</v>
          </cell>
        </row>
      </sheetData>
      <sheetData sheetId="2"/>
      <sheetData sheetId="3"/>
      <sheetData sheetId="4"/>
      <sheetData sheetId="5"/>
      <sheetData sheetId="6"/>
      <sheetData sheetId="7"/>
      <sheetData sheetId="8"/>
      <sheetData sheetId="9"/>
      <sheetData sheetId="10"/>
      <sheetData sheetId="11"/>
      <sheetData sheetId="12"/>
      <sheetData sheetId="13"/>
      <sheetData sheetId="14"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hly"/>
      <sheetName val="Mthly Detail"/>
      <sheetName val="QTD"/>
      <sheetName val="QTD Detail"/>
      <sheetName val="YTD"/>
      <sheetName val="YTD Detail"/>
      <sheetName val="12ME"/>
      <sheetName val="12ME Detail"/>
      <sheetName val="MSC"/>
      <sheetName val="Warehouse"/>
    </sheetNames>
    <sheetDataSet>
      <sheetData sheetId="0" refreshError="1"/>
      <sheetData sheetId="1" refreshError="1"/>
      <sheetData sheetId="2" refreshError="1">
        <row r="11">
          <cell r="B11">
            <v>114544123.58</v>
          </cell>
          <cell r="D11">
            <v>115427962.81</v>
          </cell>
        </row>
        <row r="35">
          <cell r="B35">
            <v>9477596.2200000007</v>
          </cell>
          <cell r="D35">
            <v>8390085.5700000003</v>
          </cell>
        </row>
      </sheetData>
      <sheetData sheetId="3" refreshError="1"/>
      <sheetData sheetId="4" refreshError="1">
        <row r="13">
          <cell r="B13">
            <v>442274679.98000002</v>
          </cell>
          <cell r="D13">
            <v>456053669.91000003</v>
          </cell>
        </row>
        <row r="36">
          <cell r="B36">
            <v>30680704.5</v>
          </cell>
          <cell r="D36">
            <v>28211360.780000001</v>
          </cell>
        </row>
      </sheetData>
      <sheetData sheetId="5" refreshError="1"/>
      <sheetData sheetId="6" refreshError="1"/>
      <sheetData sheetId="7"/>
      <sheetData sheetId="8" refreshError="1"/>
      <sheetData sheetId="9"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X-Dox"/>
      <sheetName val="Process"/>
      <sheetName val="Codes"/>
      <sheetName val="KWH RVN Inputs"/>
      <sheetName val="CSS Variance"/>
      <sheetName val="OR Inputs"/>
      <sheetName val="OR Direct Access"/>
      <sheetName val="UT Inputs"/>
      <sheetName val="UT Codes"/>
      <sheetName val="Sch 47 Unscheduled KWH"/>
      <sheetName val="CA CARE"/>
      <sheetName val="RAC Deferral"/>
      <sheetName val="Property Sales"/>
      <sheetName val="MEHC CIC Reg Asset"/>
      <sheetName val="Grid West Reg Asset"/>
      <sheetName val="2010 Protocol"/>
      <sheetName val="OSIP"/>
      <sheetName val="WA SBC"/>
      <sheetName val="CA Public Purpose"/>
      <sheetName val="CA CSI"/>
      <sheetName val="UT SI"/>
      <sheetName val="DSM Surcharge Inputs"/>
      <sheetName val="DSM Surcharge Codes"/>
      <sheetName val="Utah DSM"/>
      <sheetName val="Idaho DSM"/>
      <sheetName val="Wyoming DSM"/>
      <sheetName val="Module2"/>
      <sheetName val="Wyoming DSM (Offset Credit)"/>
      <sheetName val="Prorations&gt;&gt;&gt;"/>
      <sheetName val="Prorate 01-12 - Supply"/>
      <sheetName val="Prorate 01-12"/>
      <sheetName val="Prorate 02-12"/>
      <sheetName val="Prorate 03-12"/>
      <sheetName val="Prorate 05-12"/>
      <sheetName val="Prorate 06-12"/>
      <sheetName val="Prorate 07-12"/>
      <sheetName val="WA Prorate 07-12"/>
      <sheetName val="WA Prorate 08-12"/>
      <sheetName val="WA Prorate 09-12"/>
      <sheetName val="Prorate 11-12"/>
      <sheetName val="Prorate 12-12 "/>
      <sheetName val="Prorate 05-11"/>
      <sheetName val="Prorate 06-11"/>
      <sheetName val="Prorate 07-11"/>
      <sheetName val="WA Prorate 07-11"/>
      <sheetName val="SCRInput"/>
      <sheetName val="0103 Proration (191)"/>
      <sheetName val="CA Pub Purp"/>
      <sheetName val="Reasonableness"/>
    </sheetNames>
    <sheetDataSet>
      <sheetData sheetId="0" refreshError="1"/>
      <sheetData sheetId="1" refreshError="1"/>
      <sheetData sheetId="2" refreshError="1">
        <row r="1">
          <cell r="A1" t="str">
            <v>Code</v>
          </cell>
          <cell r="B1" t="str">
            <v>Description</v>
          </cell>
          <cell r="C1" t="str">
            <v>Rate</v>
          </cell>
        </row>
        <row r="2">
          <cell r="A2">
            <v>10088</v>
          </cell>
          <cell r="B2" t="str">
            <v>UNBILLED REVENUE</v>
          </cell>
          <cell r="C2">
            <v>88</v>
          </cell>
          <cell r="F2" t="str">
            <v>COMMERCIAL SALES</v>
          </cell>
          <cell r="G2" t="str">
            <v>COM</v>
          </cell>
        </row>
        <row r="3">
          <cell r="A3">
            <v>10089</v>
          </cell>
          <cell r="B3" t="str">
            <v>IRRIGATION UNBILLED</v>
          </cell>
          <cell r="C3">
            <v>89</v>
          </cell>
          <cell r="F3" t="str">
            <v>INDUSTRIAL SALES</v>
          </cell>
          <cell r="G3" t="str">
            <v>IND</v>
          </cell>
        </row>
        <row r="4">
          <cell r="A4">
            <v>11146</v>
          </cell>
          <cell r="B4" t="str">
            <v>OR ENRGY COST RECOV AMORT</v>
          </cell>
          <cell r="C4" t="str">
            <v>AGA</v>
          </cell>
          <cell r="F4" t="str">
            <v>IRRIGATION SALES</v>
          </cell>
          <cell r="G4" t="str">
            <v>IND</v>
          </cell>
        </row>
        <row r="5">
          <cell r="A5">
            <v>11147</v>
          </cell>
          <cell r="B5" t="str">
            <v>OR ENRGY COST RECOV AMORT</v>
          </cell>
          <cell r="C5" t="str">
            <v>AGA</v>
          </cell>
          <cell r="F5" t="str">
            <v>OTHER SALES TO PUBLIC AUTH</v>
          </cell>
          <cell r="G5" t="str">
            <v>OSP</v>
          </cell>
        </row>
        <row r="6">
          <cell r="A6">
            <v>20001</v>
          </cell>
          <cell r="B6" t="str">
            <v>01APSV0041-AG PMP SRVC BP</v>
          </cell>
          <cell r="C6">
            <v>41</v>
          </cell>
          <cell r="F6" t="str">
            <v>PUBLIC STREET&amp;HIGHWAY LIGHTING</v>
          </cell>
          <cell r="G6" t="str">
            <v>PSH</v>
          </cell>
        </row>
        <row r="7">
          <cell r="A7">
            <v>20009</v>
          </cell>
          <cell r="B7" t="str">
            <v>01APSV041X-AG PMP SRVC</v>
          </cell>
          <cell r="C7">
            <v>41</v>
          </cell>
          <cell r="F7" t="str">
            <v>RESIDENTIAL SALES</v>
          </cell>
          <cell r="G7" t="str">
            <v>RES</v>
          </cell>
        </row>
        <row r="8">
          <cell r="A8">
            <v>20037</v>
          </cell>
          <cell r="B8" t="str">
            <v>01CHCK000N-NRES CHECK MTR</v>
          </cell>
          <cell r="C8" t="str">
            <v>AGA</v>
          </cell>
          <cell r="F8" t="str">
            <v>INTERDEPARTMENTAL</v>
          </cell>
          <cell r="G8" t="str">
            <v>ICU</v>
          </cell>
        </row>
        <row r="9">
          <cell r="A9">
            <v>20043</v>
          </cell>
          <cell r="B9" t="str">
            <v>01COSL0052-STR LGT SRVC C</v>
          </cell>
          <cell r="C9">
            <v>52</v>
          </cell>
          <cell r="F9" t="str">
            <v>ERROR</v>
          </cell>
          <cell r="G9" t="str">
            <v>ERR</v>
          </cell>
        </row>
        <row r="10">
          <cell r="A10">
            <v>20044</v>
          </cell>
          <cell r="B10" t="str">
            <v>01CUSL053F-STR LGT SRVC C</v>
          </cell>
          <cell r="C10">
            <v>53</v>
          </cell>
        </row>
        <row r="11">
          <cell r="A11">
            <v>20047</v>
          </cell>
          <cell r="B11" t="str">
            <v>01GNSV0024-GEN SRVC DOM/F</v>
          </cell>
          <cell r="C11">
            <v>24</v>
          </cell>
        </row>
        <row r="12">
          <cell r="A12">
            <v>20049</v>
          </cell>
          <cell r="B12" t="str">
            <v>01GNSV0025-GEN SRVC</v>
          </cell>
          <cell r="C12">
            <v>25</v>
          </cell>
        </row>
        <row r="13">
          <cell r="A13">
            <v>20052</v>
          </cell>
          <cell r="B13" t="str">
            <v>01GNSV025F-GEN SRVC-FL RA</v>
          </cell>
          <cell r="C13">
            <v>25</v>
          </cell>
        </row>
        <row r="14">
          <cell r="A14">
            <v>20053</v>
          </cell>
          <cell r="B14" t="str">
            <v>01GNSV025M-GEN SRVC MANUA</v>
          </cell>
          <cell r="C14">
            <v>25</v>
          </cell>
        </row>
        <row r="15">
          <cell r="A15">
            <v>20057</v>
          </cell>
          <cell r="B15" t="str">
            <v>01HPSV0051-HI PRESSURE SO</v>
          </cell>
          <cell r="C15" t="str">
            <v>51 / 55</v>
          </cell>
        </row>
        <row r="16">
          <cell r="A16">
            <v>20062</v>
          </cell>
          <cell r="B16" t="str">
            <v>01LGSV048M-LRG GEN SRVC 1</v>
          </cell>
          <cell r="C16">
            <v>48</v>
          </cell>
        </row>
        <row r="17">
          <cell r="A17">
            <v>20063</v>
          </cell>
          <cell r="B17" t="str">
            <v>01LGSV048T-LRG GEN SRVC T</v>
          </cell>
          <cell r="C17">
            <v>48</v>
          </cell>
        </row>
        <row r="18">
          <cell r="A18">
            <v>20068</v>
          </cell>
          <cell r="B18" t="str">
            <v>01LNX00100-LINE EXT 60% G</v>
          </cell>
          <cell r="C18" t="str">
            <v>AGA</v>
          </cell>
        </row>
        <row r="19">
          <cell r="A19">
            <v>20071</v>
          </cell>
          <cell r="B19" t="str">
            <v>01LNX00102-LINE EXT 80% G</v>
          </cell>
          <cell r="C19" t="str">
            <v>AGA</v>
          </cell>
        </row>
        <row r="20">
          <cell r="A20">
            <v>20072</v>
          </cell>
          <cell r="B20" t="str">
            <v>01LNX00102-LINE EXT 80% G</v>
          </cell>
          <cell r="C20" t="str">
            <v>AGA</v>
          </cell>
        </row>
        <row r="21">
          <cell r="A21">
            <v>20073</v>
          </cell>
          <cell r="B21" t="str">
            <v>01LNX00103-LINE EXT 80% G</v>
          </cell>
          <cell r="C21" t="str">
            <v>AGA</v>
          </cell>
        </row>
        <row r="22">
          <cell r="A22">
            <v>20074</v>
          </cell>
          <cell r="B22" t="str">
            <v>01LNX00103-LINE EXT 80% G</v>
          </cell>
          <cell r="C22" t="str">
            <v>AGA</v>
          </cell>
        </row>
        <row r="23">
          <cell r="A23">
            <v>20078</v>
          </cell>
          <cell r="B23" t="str">
            <v>01LNX00105-CNTRCT $ MIN G</v>
          </cell>
          <cell r="C23" t="str">
            <v>AGA</v>
          </cell>
        </row>
        <row r="24">
          <cell r="A24">
            <v>20083</v>
          </cell>
          <cell r="B24" t="str">
            <v>01LNX00109-REF/NREF ADV +</v>
          </cell>
          <cell r="C24" t="str">
            <v>AGA</v>
          </cell>
        </row>
        <row r="25">
          <cell r="A25">
            <v>20084</v>
          </cell>
          <cell r="B25" t="str">
            <v>01LNX00109-REF/NREF ADV +</v>
          </cell>
          <cell r="C25" t="str">
            <v>AGA</v>
          </cell>
        </row>
        <row r="26">
          <cell r="A26">
            <v>20085</v>
          </cell>
          <cell r="B26" t="str">
            <v>01LNX00110-REF/NREF ADV +</v>
          </cell>
          <cell r="C26" t="str">
            <v>AGA</v>
          </cell>
        </row>
        <row r="27">
          <cell r="A27">
            <v>20086</v>
          </cell>
          <cell r="B27" t="str">
            <v>01LNX00110-REF/NREF ADV +</v>
          </cell>
          <cell r="C27" t="str">
            <v>AGA</v>
          </cell>
        </row>
        <row r="28">
          <cell r="A28">
            <v>20098</v>
          </cell>
          <cell r="B28" t="str">
            <v>01LPRS047M-PART REQ SRVC</v>
          </cell>
          <cell r="C28">
            <v>47</v>
          </cell>
        </row>
        <row r="29">
          <cell r="A29">
            <v>20103</v>
          </cell>
          <cell r="B29" t="str">
            <v>01MVSL0050-MERC VAPSTR LG</v>
          </cell>
          <cell r="C29">
            <v>50</v>
          </cell>
        </row>
        <row r="30">
          <cell r="A30">
            <v>20104</v>
          </cell>
          <cell r="B30" t="str">
            <v>01OALT014N-OUTD AR LGT NR</v>
          </cell>
          <cell r="C30">
            <v>14</v>
          </cell>
        </row>
        <row r="31">
          <cell r="A31">
            <v>20106</v>
          </cell>
          <cell r="B31" t="str">
            <v>01OALT014R-OUTD AR LGT RE</v>
          </cell>
          <cell r="C31">
            <v>14</v>
          </cell>
        </row>
        <row r="32">
          <cell r="A32">
            <v>20108</v>
          </cell>
          <cell r="B32" t="str">
            <v>01OALT015N-OUTD AR LGT NR</v>
          </cell>
          <cell r="C32">
            <v>15</v>
          </cell>
        </row>
        <row r="33">
          <cell r="A33">
            <v>20109</v>
          </cell>
          <cell r="B33" t="str">
            <v>01OALT015R-OUTD AR LGT RE</v>
          </cell>
          <cell r="C33">
            <v>15</v>
          </cell>
        </row>
        <row r="34">
          <cell r="A34">
            <v>20112</v>
          </cell>
          <cell r="B34" t="str">
            <v>01PRSV036M-SML PART REQ S</v>
          </cell>
          <cell r="C34">
            <v>36</v>
          </cell>
        </row>
        <row r="35">
          <cell r="A35">
            <v>20113</v>
          </cell>
          <cell r="B35" t="str">
            <v>01RCFL0054-REC FIELD LGT</v>
          </cell>
          <cell r="C35">
            <v>54</v>
          </cell>
        </row>
        <row r="36">
          <cell r="A36">
            <v>20116</v>
          </cell>
          <cell r="B36" t="str">
            <v>01RESD0004-RES SRVC</v>
          </cell>
          <cell r="C36">
            <v>4</v>
          </cell>
        </row>
        <row r="37">
          <cell r="A37">
            <v>20120</v>
          </cell>
          <cell r="B37" t="str">
            <v>01RESD0013-3 PHASE RES SR</v>
          </cell>
          <cell r="C37">
            <v>13</v>
          </cell>
        </row>
        <row r="38">
          <cell r="A38">
            <v>20122</v>
          </cell>
          <cell r="B38" t="str">
            <v>01RESD013X-3 PHASE RES10K</v>
          </cell>
          <cell r="C38">
            <v>13</v>
          </cell>
        </row>
        <row r="39">
          <cell r="A39">
            <v>20128</v>
          </cell>
          <cell r="B39" t="str">
            <v>01SLX00005-KLAMATH FALLS</v>
          </cell>
          <cell r="C39" t="str">
            <v>AGA</v>
          </cell>
        </row>
        <row r="40">
          <cell r="A40">
            <v>20136</v>
          </cell>
          <cell r="B40" t="str">
            <v>01SLX00013-K FALLS IRG MI</v>
          </cell>
          <cell r="C40" t="str">
            <v>AGA</v>
          </cell>
        </row>
        <row r="41">
          <cell r="A41">
            <v>20137</v>
          </cell>
          <cell r="B41" t="str">
            <v>01SLX00014-K FALLS IRG MI</v>
          </cell>
          <cell r="C41" t="str">
            <v>AGA</v>
          </cell>
        </row>
        <row r="42">
          <cell r="A42">
            <v>20146</v>
          </cell>
          <cell r="B42" t="str">
            <v>01UKRB0035-KLAMATH BASIN</v>
          </cell>
          <cell r="C42">
            <v>35</v>
          </cell>
        </row>
        <row r="43">
          <cell r="A43">
            <v>20148</v>
          </cell>
          <cell r="B43" t="str">
            <v>01UKRB0040-KLAMATH BASIN</v>
          </cell>
          <cell r="C43">
            <v>40</v>
          </cell>
        </row>
        <row r="44">
          <cell r="A44">
            <v>20154</v>
          </cell>
          <cell r="B44" t="str">
            <v>01UPPL000R-BASE SCH FALL</v>
          </cell>
          <cell r="C44" t="str">
            <v>AGA</v>
          </cell>
        </row>
        <row r="45">
          <cell r="A45">
            <v>20179</v>
          </cell>
          <cell r="B45" t="str">
            <v>02APSV0040-WA AG PMP SRVC</v>
          </cell>
          <cell r="C45">
            <v>40</v>
          </cell>
        </row>
        <row r="46">
          <cell r="A46">
            <v>20183</v>
          </cell>
          <cell r="B46" t="str">
            <v>02APSV040X-WA AG PMP SRVC</v>
          </cell>
          <cell r="C46">
            <v>40</v>
          </cell>
        </row>
        <row r="47">
          <cell r="A47">
            <v>20208</v>
          </cell>
          <cell r="B47" t="str">
            <v>02CFR00012-STR LGTS (CONV</v>
          </cell>
          <cell r="C47" t="str">
            <v>AGA</v>
          </cell>
        </row>
        <row r="48">
          <cell r="A48">
            <v>20212</v>
          </cell>
          <cell r="B48" t="str">
            <v>02CHCK000R-WA RES CHECK M</v>
          </cell>
          <cell r="C48" t="str">
            <v>AGA</v>
          </cell>
        </row>
        <row r="49">
          <cell r="A49">
            <v>20216</v>
          </cell>
          <cell r="B49" t="str">
            <v>02COSL0052-WA STR LGT SRV</v>
          </cell>
          <cell r="C49" t="str">
            <v>52</v>
          </cell>
        </row>
        <row r="50">
          <cell r="A50">
            <v>20217</v>
          </cell>
          <cell r="B50" t="str">
            <v>02CUSL053F-WA STR LGT SRV</v>
          </cell>
          <cell r="C50" t="str">
            <v>53</v>
          </cell>
        </row>
        <row r="51">
          <cell r="A51">
            <v>20218</v>
          </cell>
          <cell r="B51" t="str">
            <v>02CUSL053M-WA STR LGT SRV</v>
          </cell>
          <cell r="C51" t="str">
            <v>53</v>
          </cell>
        </row>
        <row r="52">
          <cell r="A52">
            <v>20220</v>
          </cell>
          <cell r="B52" t="str">
            <v>02GNSV0024-WA GEN SRVC</v>
          </cell>
          <cell r="C52">
            <v>24</v>
          </cell>
        </row>
        <row r="53">
          <cell r="A53">
            <v>20221</v>
          </cell>
          <cell r="B53" t="str">
            <v>02GNSV0025-WA GEN SRVC DO</v>
          </cell>
          <cell r="C53">
            <v>25</v>
          </cell>
        </row>
        <row r="54">
          <cell r="A54">
            <v>20223</v>
          </cell>
          <cell r="B54" t="str">
            <v>02GNSV024F-WA GEN SRVC-FL</v>
          </cell>
          <cell r="C54">
            <v>24</v>
          </cell>
        </row>
        <row r="55">
          <cell r="A55">
            <v>20224</v>
          </cell>
          <cell r="B55" t="str">
            <v>02GNSV025F-GEN SRVC DOM/F</v>
          </cell>
          <cell r="C55">
            <v>25</v>
          </cell>
        </row>
        <row r="56">
          <cell r="A56">
            <v>20229</v>
          </cell>
          <cell r="B56" t="str">
            <v>02HPSV0051-WA HI PRESSURE</v>
          </cell>
          <cell r="C56">
            <v>51</v>
          </cell>
        </row>
        <row r="57">
          <cell r="A57">
            <v>20232</v>
          </cell>
          <cell r="B57" t="str">
            <v>02LGSV0035-WA LRG GEN SRV</v>
          </cell>
          <cell r="C57">
            <v>35</v>
          </cell>
        </row>
        <row r="58">
          <cell r="A58">
            <v>20234</v>
          </cell>
          <cell r="B58" t="str">
            <v>02LGSV0036-WA LRG GEN SRV</v>
          </cell>
          <cell r="C58">
            <v>36</v>
          </cell>
        </row>
        <row r="59">
          <cell r="A59">
            <v>20235</v>
          </cell>
          <cell r="B59" t="str">
            <v>02LGSV048M-WA LRG GEN SRV</v>
          </cell>
          <cell r="C59" t="str">
            <v>48T</v>
          </cell>
        </row>
        <row r="60">
          <cell r="A60">
            <v>20236</v>
          </cell>
          <cell r="B60" t="str">
            <v>02LGSV048T-LRG GEN SRVC 1</v>
          </cell>
          <cell r="C60" t="str">
            <v>48T</v>
          </cell>
        </row>
        <row r="61">
          <cell r="A61">
            <v>20241</v>
          </cell>
          <cell r="B61" t="str">
            <v>02LNX00102-LINE EXT 80% G</v>
          </cell>
          <cell r="C61" t="str">
            <v>AGA</v>
          </cell>
        </row>
        <row r="62">
          <cell r="A62">
            <v>20242</v>
          </cell>
          <cell r="B62" t="str">
            <v>02LNX00102-LINE EXT 80% G</v>
          </cell>
          <cell r="C62" t="str">
            <v>AGA</v>
          </cell>
        </row>
        <row r="63">
          <cell r="A63">
            <v>20243</v>
          </cell>
          <cell r="B63" t="str">
            <v>02LNX00103-LINE EXT 80% G</v>
          </cell>
          <cell r="C63" t="str">
            <v>AGA</v>
          </cell>
        </row>
        <row r="64">
          <cell r="A64">
            <v>20244</v>
          </cell>
          <cell r="B64" t="str">
            <v>02LNX00103-LINE EXT 80% G</v>
          </cell>
          <cell r="C64" t="str">
            <v>AGA</v>
          </cell>
        </row>
        <row r="65">
          <cell r="A65">
            <v>20247</v>
          </cell>
          <cell r="B65" t="str">
            <v>02LNX00105-CNTRCT $ MIN G</v>
          </cell>
          <cell r="C65" t="str">
            <v>AGA</v>
          </cell>
        </row>
        <row r="66">
          <cell r="A66">
            <v>20248</v>
          </cell>
          <cell r="B66" t="str">
            <v>02LNX00105-CNTRCT $ MIN G</v>
          </cell>
          <cell r="C66" t="str">
            <v>AGA</v>
          </cell>
        </row>
        <row r="67">
          <cell r="A67">
            <v>20253</v>
          </cell>
          <cell r="B67" t="str">
            <v>02LNX00109-REF/NREF ADV +</v>
          </cell>
          <cell r="C67" t="str">
            <v>AGA</v>
          </cell>
        </row>
        <row r="68">
          <cell r="A68">
            <v>20254</v>
          </cell>
          <cell r="B68" t="str">
            <v>02LNX00109-REF/NREF ADV +</v>
          </cell>
          <cell r="C68" t="str">
            <v>AGA</v>
          </cell>
        </row>
        <row r="69">
          <cell r="A69">
            <v>20255</v>
          </cell>
          <cell r="B69" t="str">
            <v>02LNX00110-REF/NREF ADV +</v>
          </cell>
          <cell r="C69" t="str">
            <v>AGA</v>
          </cell>
        </row>
        <row r="70">
          <cell r="A70">
            <v>20256</v>
          </cell>
          <cell r="B70" t="str">
            <v>02LNX00110-REF/NREF ADV +</v>
          </cell>
          <cell r="C70" t="str">
            <v>AGA</v>
          </cell>
        </row>
        <row r="71">
          <cell r="A71">
            <v>20260</v>
          </cell>
          <cell r="B71" t="str">
            <v>02LNX00112-YR INCURRED CH</v>
          </cell>
          <cell r="C71" t="str">
            <v>AGA</v>
          </cell>
        </row>
        <row r="72">
          <cell r="A72">
            <v>20265</v>
          </cell>
          <cell r="B72" t="str">
            <v>02MVSL0057-WA MERC VAPSTR</v>
          </cell>
          <cell r="C72">
            <v>57</v>
          </cell>
        </row>
        <row r="73">
          <cell r="A73">
            <v>20266</v>
          </cell>
          <cell r="B73" t="str">
            <v>02OALT013N-WA OUTD AR LGT</v>
          </cell>
          <cell r="C73">
            <v>13</v>
          </cell>
        </row>
        <row r="74">
          <cell r="A74">
            <v>20268</v>
          </cell>
          <cell r="B74" t="str">
            <v>02OALT013R-WA OUTD AR LGT</v>
          </cell>
          <cell r="C74">
            <v>13</v>
          </cell>
        </row>
        <row r="75">
          <cell r="A75">
            <v>20270</v>
          </cell>
          <cell r="B75" t="str">
            <v>02OALT015N-WA OUTD AR LGT</v>
          </cell>
          <cell r="C75" t="str">
            <v>15</v>
          </cell>
        </row>
        <row r="76">
          <cell r="A76">
            <v>20271</v>
          </cell>
          <cell r="B76" t="str">
            <v>02OALT015R-WA OUTD AR LGT</v>
          </cell>
          <cell r="C76" t="str">
            <v>15</v>
          </cell>
        </row>
        <row r="77">
          <cell r="A77">
            <v>20276</v>
          </cell>
          <cell r="B77" t="str">
            <v>02RCFL0054-WA REC FIELD L</v>
          </cell>
          <cell r="C77">
            <v>54</v>
          </cell>
        </row>
        <row r="78">
          <cell r="A78">
            <v>20279</v>
          </cell>
          <cell r="B78" t="str">
            <v>02RESD0016-WA RES SRVC</v>
          </cell>
          <cell r="C78">
            <v>16</v>
          </cell>
        </row>
        <row r="79">
          <cell r="A79">
            <v>20281</v>
          </cell>
          <cell r="B79" t="str">
            <v>02RESD0018-WA 3 PHASE RES</v>
          </cell>
          <cell r="C79">
            <v>18</v>
          </cell>
        </row>
        <row r="80">
          <cell r="A80">
            <v>20283</v>
          </cell>
          <cell r="B80" t="str">
            <v>02RESD018X-WA 3 PHASE RES</v>
          </cell>
          <cell r="C80">
            <v>18</v>
          </cell>
        </row>
        <row r="81">
          <cell r="A81">
            <v>20295</v>
          </cell>
          <cell r="B81" t="str">
            <v>02SPWH0038-WA SPACE &amp; WTR</v>
          </cell>
          <cell r="C81">
            <v>38</v>
          </cell>
        </row>
        <row r="82">
          <cell r="A82">
            <v>20304</v>
          </cell>
          <cell r="B82" t="str">
            <v>02WHCH0042-WA CNTRLD WTR</v>
          </cell>
          <cell r="C82">
            <v>42</v>
          </cell>
        </row>
        <row r="83">
          <cell r="A83">
            <v>20306</v>
          </cell>
          <cell r="B83" t="str">
            <v>02WHCH042X-WA CNTRLD WTR</v>
          </cell>
          <cell r="C83">
            <v>42</v>
          </cell>
        </row>
        <row r="84">
          <cell r="A84">
            <v>21134</v>
          </cell>
          <cell r="B84" t="str">
            <v>02PRSV47TM-LRG PART REQMT</v>
          </cell>
          <cell r="C84">
            <v>47</v>
          </cell>
        </row>
        <row r="85">
          <cell r="A85">
            <v>21149</v>
          </cell>
          <cell r="B85" t="str">
            <v>01GNSV0024-GENSRV D/F IRG</v>
          </cell>
          <cell r="C85">
            <v>24</v>
          </cell>
        </row>
        <row r="86">
          <cell r="A86">
            <v>21151</v>
          </cell>
          <cell r="B86" t="str">
            <v>02LGSV0035-LRG GENSRV IRG</v>
          </cell>
          <cell r="C86">
            <v>35</v>
          </cell>
        </row>
        <row r="87">
          <cell r="A87">
            <v>21154</v>
          </cell>
          <cell r="B87" t="str">
            <v>02GNSV0025-GENSRV D/F IRG</v>
          </cell>
          <cell r="C87">
            <v>25</v>
          </cell>
        </row>
        <row r="88">
          <cell r="A88">
            <v>21178</v>
          </cell>
          <cell r="B88" t="str">
            <v>01GNSV0026-LRG GENSRV D/F</v>
          </cell>
          <cell r="C88">
            <v>26</v>
          </cell>
        </row>
        <row r="89">
          <cell r="A89">
            <v>21182</v>
          </cell>
          <cell r="B89" t="str">
            <v>01GNSV0027-L GENSRV &lt;1000</v>
          </cell>
          <cell r="C89">
            <v>27</v>
          </cell>
        </row>
        <row r="90">
          <cell r="A90">
            <v>21201</v>
          </cell>
          <cell r="B90" t="str">
            <v>01GNSV027M-GNSV &lt;1000 MAN</v>
          </cell>
          <cell r="C90">
            <v>27</v>
          </cell>
        </row>
        <row r="91">
          <cell r="A91">
            <v>21229</v>
          </cell>
          <cell r="B91" t="str">
            <v>01USBR33TX-IR TOU W/O BPA</v>
          </cell>
          <cell r="C91">
            <v>33</v>
          </cell>
        </row>
        <row r="92">
          <cell r="A92">
            <v>21386</v>
          </cell>
          <cell r="B92" t="str">
            <v>01LNX00114-TEMP SVC 12MO&gt;</v>
          </cell>
          <cell r="C92" t="str">
            <v>AGA</v>
          </cell>
        </row>
        <row r="93">
          <cell r="A93">
            <v>21437</v>
          </cell>
          <cell r="B93" t="str">
            <v>02GNSV24FP-GNSV SEASONAL</v>
          </cell>
          <cell r="C93">
            <v>24</v>
          </cell>
        </row>
        <row r="94">
          <cell r="A94">
            <v>21439</v>
          </cell>
          <cell r="B94" t="str">
            <v>02GNSV24FP-GNSV SEASONAL</v>
          </cell>
          <cell r="C94">
            <v>24</v>
          </cell>
        </row>
        <row r="95">
          <cell r="A95">
            <v>21445</v>
          </cell>
          <cell r="B95" t="str">
            <v>01GNSV0025-GEN SRVC - IRG</v>
          </cell>
          <cell r="C95">
            <v>25</v>
          </cell>
        </row>
        <row r="96">
          <cell r="A96">
            <v>21492</v>
          </cell>
          <cell r="B96" t="str">
            <v>01CUSL0053-CUS-OWNED MTRD</v>
          </cell>
          <cell r="C96">
            <v>53</v>
          </cell>
        </row>
        <row r="97">
          <cell r="A97">
            <v>21507</v>
          </cell>
          <cell r="B97" t="str">
            <v>01ACTSETUP-NEW SRVC SETUP</v>
          </cell>
          <cell r="C97" t="str">
            <v>AGA</v>
          </cell>
        </row>
        <row r="98">
          <cell r="A98">
            <v>21544</v>
          </cell>
          <cell r="B98" t="str">
            <v>01NETMT135-NET METERING</v>
          </cell>
          <cell r="C98">
            <v>4</v>
          </cell>
        </row>
        <row r="99">
          <cell r="A99">
            <v>21546</v>
          </cell>
          <cell r="B99" t="str">
            <v>01BLSKY01N-BLUESKY ENERGY</v>
          </cell>
          <cell r="C99" t="str">
            <v>AGA</v>
          </cell>
        </row>
        <row r="100">
          <cell r="A100">
            <v>21547</v>
          </cell>
          <cell r="B100" t="str">
            <v>01BLSKY01R-BLUESKY ENERGY</v>
          </cell>
          <cell r="C100" t="str">
            <v>AGA</v>
          </cell>
        </row>
        <row r="101">
          <cell r="A101">
            <v>21548</v>
          </cell>
          <cell r="B101" t="str">
            <v>02BLSKY01N-BLUESKY ENERGY</v>
          </cell>
          <cell r="C101" t="str">
            <v>AGA</v>
          </cell>
        </row>
        <row r="102">
          <cell r="A102">
            <v>21549</v>
          </cell>
          <cell r="B102" t="str">
            <v>02BLSKY01R-BLUESKY ENERGY</v>
          </cell>
          <cell r="C102" t="str">
            <v>AGA</v>
          </cell>
        </row>
        <row r="103">
          <cell r="A103">
            <v>21565</v>
          </cell>
          <cell r="B103" t="str">
            <v>01SPCL0003-</v>
          </cell>
          <cell r="C103" t="str">
            <v>Spcl003-Wah Chang</v>
          </cell>
        </row>
        <row r="104">
          <cell r="A104">
            <v>21589</v>
          </cell>
          <cell r="B104" t="str">
            <v>01ZZMERGCR-MERGER CREDITS</v>
          </cell>
          <cell r="C104" t="str">
            <v>AGA</v>
          </cell>
        </row>
        <row r="105">
          <cell r="A105">
            <v>21590</v>
          </cell>
          <cell r="B105" t="str">
            <v>01ZZMERGCR-MERGER CREDITS</v>
          </cell>
          <cell r="C105" t="str">
            <v>AGA</v>
          </cell>
        </row>
        <row r="106">
          <cell r="A106">
            <v>21591</v>
          </cell>
          <cell r="B106" t="str">
            <v>02ZZMERGCR-MERGER CREDITS</v>
          </cell>
          <cell r="C106" t="str">
            <v>AGA</v>
          </cell>
        </row>
        <row r="107">
          <cell r="A107">
            <v>21592</v>
          </cell>
          <cell r="B107" t="str">
            <v>02ZZMERGCR-MERGER CREDITS</v>
          </cell>
          <cell r="C107" t="str">
            <v>AGA</v>
          </cell>
        </row>
        <row r="108">
          <cell r="A108">
            <v>21593</v>
          </cell>
          <cell r="B108" t="str">
            <v>MERGR CREDIT AMORT-OR(JV)</v>
          </cell>
          <cell r="C108" t="str">
            <v>AGA</v>
          </cell>
        </row>
        <row r="109">
          <cell r="A109">
            <v>21594</v>
          </cell>
          <cell r="B109" t="str">
            <v>MERGR CREDIT AMORT-OR(JV)</v>
          </cell>
          <cell r="C109" t="str">
            <v>AGA</v>
          </cell>
        </row>
        <row r="110">
          <cell r="A110">
            <v>21595</v>
          </cell>
          <cell r="B110" t="str">
            <v>MERGR CREDIT AMORT-WA(JV)</v>
          </cell>
          <cell r="C110" t="str">
            <v>AGA</v>
          </cell>
        </row>
        <row r="111">
          <cell r="A111">
            <v>21596</v>
          </cell>
          <cell r="B111" t="str">
            <v>MERGR CREDIT AMORT-WA(JV)</v>
          </cell>
          <cell r="C111" t="str">
            <v>AGA</v>
          </cell>
        </row>
        <row r="112">
          <cell r="A112">
            <v>21614</v>
          </cell>
          <cell r="B112" t="str">
            <v>01XTRN0017-BLUESKY ANNUAL</v>
          </cell>
          <cell r="C112" t="str">
            <v>AGA</v>
          </cell>
        </row>
        <row r="113">
          <cell r="A113">
            <v>21623</v>
          </cell>
          <cell r="B113" t="str">
            <v>01FCBUYOUT-FAC CHG BUYOUT</v>
          </cell>
          <cell r="C113" t="str">
            <v>AGA</v>
          </cell>
        </row>
        <row r="114">
          <cell r="A114">
            <v>21625</v>
          </cell>
          <cell r="B114" t="str">
            <v>02RESD0017-BILL ASSISTANC</v>
          </cell>
          <cell r="C114">
            <v>17</v>
          </cell>
        </row>
        <row r="115">
          <cell r="A115">
            <v>21626</v>
          </cell>
          <cell r="B115" t="str">
            <v>01LGSV0048-1000KW AND OVR</v>
          </cell>
          <cell r="C115">
            <v>48</v>
          </cell>
        </row>
        <row r="116">
          <cell r="A116">
            <v>21636</v>
          </cell>
          <cell r="B116" t="str">
            <v>01COST0026 - 01GNSV0026</v>
          </cell>
          <cell r="C116">
            <v>26</v>
          </cell>
        </row>
        <row r="117">
          <cell r="A117">
            <v>21638</v>
          </cell>
          <cell r="B117" t="str">
            <v>01COST0004 - 01RESD0004</v>
          </cell>
          <cell r="C117">
            <v>4</v>
          </cell>
        </row>
        <row r="118">
          <cell r="A118">
            <v>21639</v>
          </cell>
          <cell r="B118" t="str">
            <v>01COST0024 - 01GNSV0024</v>
          </cell>
          <cell r="C118">
            <v>24</v>
          </cell>
        </row>
        <row r="119">
          <cell r="A119">
            <v>21640</v>
          </cell>
          <cell r="B119" t="str">
            <v>01COST0025 - 01GNSV0025</v>
          </cell>
          <cell r="C119">
            <v>25</v>
          </cell>
        </row>
        <row r="120">
          <cell r="A120">
            <v>21641</v>
          </cell>
          <cell r="B120" t="str">
            <v>01COST0027 - 01GNSV0027</v>
          </cell>
          <cell r="C120">
            <v>27</v>
          </cell>
        </row>
        <row r="121">
          <cell r="A121">
            <v>21642</v>
          </cell>
          <cell r="B121" t="str">
            <v>01COST025F - 01GNSV025F</v>
          </cell>
          <cell r="C121">
            <v>25</v>
          </cell>
        </row>
        <row r="122">
          <cell r="A122">
            <v>21643</v>
          </cell>
          <cell r="B122" t="str">
            <v>01COST0048 - 01LGSV0048</v>
          </cell>
          <cell r="C122">
            <v>48</v>
          </cell>
        </row>
        <row r="123">
          <cell r="A123">
            <v>21644</v>
          </cell>
          <cell r="B123" t="str">
            <v>01COST0041 -01APSV0041-01APSV041X AG PMP</v>
          </cell>
          <cell r="C123">
            <v>41</v>
          </cell>
        </row>
        <row r="124">
          <cell r="A124">
            <v>21646</v>
          </cell>
          <cell r="B124" t="str">
            <v>01SEAFLX04 - 01RESD0004</v>
          </cell>
          <cell r="C124">
            <v>4</v>
          </cell>
        </row>
        <row r="125">
          <cell r="A125">
            <v>21647</v>
          </cell>
          <cell r="B125" t="str">
            <v>01SEAFLX25 - 01GNSV0025</v>
          </cell>
          <cell r="C125">
            <v>25</v>
          </cell>
        </row>
        <row r="126">
          <cell r="A126">
            <v>21648</v>
          </cell>
          <cell r="B126" t="str">
            <v>01HABIT004 - 01RESD0004</v>
          </cell>
          <cell r="C126">
            <v>4</v>
          </cell>
        </row>
        <row r="127">
          <cell r="A127">
            <v>21649</v>
          </cell>
          <cell r="B127" t="str">
            <v>01RENEW004 - 01RESD0004</v>
          </cell>
          <cell r="C127">
            <v>4</v>
          </cell>
        </row>
        <row r="128">
          <cell r="A128">
            <v>21650</v>
          </cell>
          <cell r="B128" t="str">
            <v>01FXRENEWN - Fixed Renewable Blue Sky</v>
          </cell>
          <cell r="C128" t="str">
            <v>AGA</v>
          </cell>
        </row>
        <row r="129">
          <cell r="A129">
            <v>21651</v>
          </cell>
          <cell r="B129" t="str">
            <v>01FXRENEWR - Fixed Renewable Blue Sky</v>
          </cell>
          <cell r="C129" t="str">
            <v>AGA</v>
          </cell>
        </row>
        <row r="130">
          <cell r="A130">
            <v>21652</v>
          </cell>
          <cell r="B130" t="str">
            <v>01HABIT024 - 01GNSV0024</v>
          </cell>
          <cell r="C130">
            <v>24</v>
          </cell>
        </row>
        <row r="131">
          <cell r="A131">
            <v>21653</v>
          </cell>
          <cell r="B131" t="str">
            <v>01HABIT025 - 01GNSV0025</v>
          </cell>
          <cell r="C131">
            <v>25</v>
          </cell>
        </row>
        <row r="132">
          <cell r="A132">
            <v>21655</v>
          </cell>
          <cell r="B132" t="str">
            <v>01RENEW024 - 01GNSV0024</v>
          </cell>
          <cell r="C132">
            <v>24</v>
          </cell>
        </row>
        <row r="133">
          <cell r="A133">
            <v>21656</v>
          </cell>
          <cell r="B133" t="str">
            <v>01RENEW025 - 01GNSV0025</v>
          </cell>
          <cell r="C133">
            <v>25</v>
          </cell>
        </row>
        <row r="134">
          <cell r="A134">
            <v>21657</v>
          </cell>
          <cell r="B134" t="str">
            <v>01RENEW041 - 01APSV0041 AG PMP SRVC</v>
          </cell>
          <cell r="C134">
            <v>41</v>
          </cell>
        </row>
        <row r="135">
          <cell r="A135">
            <v>21658</v>
          </cell>
          <cell r="B135" t="str">
            <v>01PTOU0004 - 01RESD0004</v>
          </cell>
          <cell r="C135">
            <v>4</v>
          </cell>
        </row>
        <row r="136">
          <cell r="A136">
            <v>21659</v>
          </cell>
          <cell r="B136" t="str">
            <v>01PTOU0025 - 01GNSV0025</v>
          </cell>
          <cell r="C136">
            <v>25</v>
          </cell>
        </row>
        <row r="137">
          <cell r="A137">
            <v>21660</v>
          </cell>
          <cell r="B137" t="str">
            <v>01PTOU0041 - 01APSV0041 AG PMP SRVC</v>
          </cell>
          <cell r="C137">
            <v>41</v>
          </cell>
        </row>
        <row r="138">
          <cell r="A138">
            <v>21661</v>
          </cell>
          <cell r="B138" t="str">
            <v>01SEAFLX24 - 01GNSV0024</v>
          </cell>
          <cell r="C138">
            <v>24</v>
          </cell>
        </row>
        <row r="139">
          <cell r="A139">
            <v>21662</v>
          </cell>
          <cell r="B139" t="str">
            <v>01SEAFLX41 - 01APSV0041 AG PMP SRVC</v>
          </cell>
          <cell r="C139">
            <v>41</v>
          </cell>
        </row>
        <row r="140">
          <cell r="A140">
            <v>21663</v>
          </cell>
          <cell r="B140" t="str">
            <v>01STDAY025 - 01GNSV0025</v>
          </cell>
          <cell r="C140">
            <v>25</v>
          </cell>
        </row>
        <row r="141">
          <cell r="A141">
            <v>21664</v>
          </cell>
          <cell r="B141" t="str">
            <v>01STDAY027 - 01GNSV0027</v>
          </cell>
          <cell r="C141">
            <v>27</v>
          </cell>
        </row>
        <row r="142">
          <cell r="A142">
            <v>21666</v>
          </cell>
          <cell r="B142" t="str">
            <v>01STQTR025 - 01GNSV0025</v>
          </cell>
          <cell r="C142">
            <v>25</v>
          </cell>
        </row>
        <row r="143">
          <cell r="A143">
            <v>21667</v>
          </cell>
          <cell r="B143" t="str">
            <v>01STQTR027 - 01GNSV0027</v>
          </cell>
          <cell r="C143">
            <v>27</v>
          </cell>
        </row>
        <row r="144">
          <cell r="A144">
            <v>21672</v>
          </cell>
          <cell r="B144" t="str">
            <v>01RESD004T - RES Time Option</v>
          </cell>
          <cell r="C144">
            <v>4</v>
          </cell>
        </row>
        <row r="145">
          <cell r="A145">
            <v>21674</v>
          </cell>
          <cell r="B145" t="str">
            <v>01GNSV025T - TOU Portfolio Option</v>
          </cell>
          <cell r="C145">
            <v>25</v>
          </cell>
        </row>
        <row r="146">
          <cell r="A146">
            <v>21676</v>
          </cell>
          <cell r="B146" t="str">
            <v>01APSV041T - AGR PUMP SRV-TOU OPTION</v>
          </cell>
          <cell r="C146">
            <v>41</v>
          </cell>
        </row>
        <row r="147">
          <cell r="A147">
            <v>21678</v>
          </cell>
          <cell r="B147" t="str">
            <v>01GNSV024T - TOU Portfolio Option</v>
          </cell>
          <cell r="C147">
            <v>24</v>
          </cell>
        </row>
        <row r="148">
          <cell r="A148">
            <v>21681</v>
          </cell>
          <cell r="B148" t="str">
            <v>01PTOU0024 - 01GNSV0024</v>
          </cell>
          <cell r="C148">
            <v>24</v>
          </cell>
        </row>
        <row r="149">
          <cell r="A149">
            <v>21682</v>
          </cell>
          <cell r="B149" t="str">
            <v>01GNSV024L-General Service, &gt; 30 KW</v>
          </cell>
          <cell r="C149">
            <v>24</v>
          </cell>
        </row>
        <row r="150">
          <cell r="A150">
            <v>21684</v>
          </cell>
          <cell r="B150" t="str">
            <v>01GNSV025L - General Service - &gt; 30 KW</v>
          </cell>
          <cell r="C150">
            <v>25</v>
          </cell>
        </row>
        <row r="151">
          <cell r="A151">
            <v>21686</v>
          </cell>
          <cell r="B151" t="str">
            <v>01LNX00120 - Line Extension 60% Gar</v>
          </cell>
          <cell r="C151" t="str">
            <v>AGA</v>
          </cell>
        </row>
        <row r="152">
          <cell r="A152">
            <v>21690</v>
          </cell>
          <cell r="B152" t="str">
            <v>01APSV41XL-OR Pumping Serv no BPA &gt;30KW</v>
          </cell>
          <cell r="C152">
            <v>41</v>
          </cell>
        </row>
        <row r="153">
          <cell r="A153">
            <v>21691</v>
          </cell>
          <cell r="B153" t="str">
            <v>01APSV041L-OR Pumping Serv &gt;30KW</v>
          </cell>
          <cell r="C153">
            <v>41</v>
          </cell>
        </row>
        <row r="154">
          <cell r="A154">
            <v>21695</v>
          </cell>
          <cell r="B154" t="str">
            <v>02RFNDCENT - CENTRALIA RFND</v>
          </cell>
          <cell r="C154" t="str">
            <v>AGA</v>
          </cell>
        </row>
        <row r="155">
          <cell r="A155">
            <v>29001</v>
          </cell>
          <cell r="B155" t="str">
            <v>CUSTOMER COUNT - REGULAR</v>
          </cell>
          <cell r="C155" t="str">
            <v>AGA</v>
          </cell>
        </row>
        <row r="156">
          <cell r="A156">
            <v>29003</v>
          </cell>
          <cell r="B156" t="str">
            <v>CUSTOMER CNT - IRRIGATION</v>
          </cell>
          <cell r="C156" t="str">
            <v>AGA</v>
          </cell>
        </row>
        <row r="157">
          <cell r="A157">
            <v>21183</v>
          </cell>
          <cell r="B157" t="str">
            <v>01GNSV0027-L GS &lt;1000 IRG</v>
          </cell>
          <cell r="C157">
            <v>27</v>
          </cell>
        </row>
        <row r="158">
          <cell r="A158">
            <v>21720</v>
          </cell>
          <cell r="B158" t="str">
            <v>01STDAY041 - Daily Standard Offer Sch 25</v>
          </cell>
          <cell r="C158">
            <v>41</v>
          </cell>
        </row>
        <row r="159">
          <cell r="A159">
            <v>21654</v>
          </cell>
          <cell r="B159" t="str">
            <v>01HABIT041 - 01APSV0041 AG PMP SRVC</v>
          </cell>
          <cell r="C159">
            <v>41</v>
          </cell>
        </row>
        <row r="160">
          <cell r="A160">
            <v>21727</v>
          </cell>
          <cell r="B160" t="str">
            <v>02ACTSETUP-NEW SRVC SETUP</v>
          </cell>
          <cell r="C160" t="str">
            <v>AGA</v>
          </cell>
        </row>
        <row r="161">
          <cell r="A161">
            <v>21737</v>
          </cell>
          <cell r="B161" t="str">
            <v>OR Gen Service Cost-Based Supply &gt; 30kW</v>
          </cell>
          <cell r="C161">
            <v>28</v>
          </cell>
        </row>
        <row r="162">
          <cell r="A162">
            <v>21738</v>
          </cell>
          <cell r="B162" t="str">
            <v>01GNSV0023, OR GEN SRV, &lt; 30 KW</v>
          </cell>
          <cell r="C162">
            <v>23</v>
          </cell>
        </row>
        <row r="163">
          <cell r="A163">
            <v>21739</v>
          </cell>
          <cell r="B163" t="str">
            <v>01COST0023, OR GEN SRV, COST BASED</v>
          </cell>
          <cell r="C163">
            <v>23</v>
          </cell>
        </row>
        <row r="164">
          <cell r="A164">
            <v>21740</v>
          </cell>
          <cell r="B164" t="str">
            <v>01COSB0023, OR GEN SRV, COST BASED</v>
          </cell>
          <cell r="C164">
            <v>23</v>
          </cell>
        </row>
        <row r="165">
          <cell r="A165">
            <v>21741</v>
          </cell>
          <cell r="B165" t="str">
            <v>01COSTB028, OR GEN SRV, COST BASED</v>
          </cell>
          <cell r="C165">
            <v>28</v>
          </cell>
        </row>
        <row r="166">
          <cell r="A166">
            <v>21742</v>
          </cell>
          <cell r="B166" t="str">
            <v>01COSTL028, OR LRG SRV, COST BASED</v>
          </cell>
          <cell r="C166">
            <v>28</v>
          </cell>
        </row>
        <row r="167">
          <cell r="A167">
            <v>21743</v>
          </cell>
          <cell r="B167" t="str">
            <v>01COSTS028, OR GEN SERV, COST &gt; 30kW</v>
          </cell>
          <cell r="C167">
            <v>28</v>
          </cell>
        </row>
        <row r="168">
          <cell r="A168">
            <v>21744</v>
          </cell>
          <cell r="B168" t="str">
            <v>01GNSB0023, OR GEN SRV, BPA, &lt; 30 kW</v>
          </cell>
          <cell r="C168">
            <v>23</v>
          </cell>
        </row>
        <row r="169">
          <cell r="A169">
            <v>21745</v>
          </cell>
          <cell r="B169" t="str">
            <v>01GNSB0028, OR GEN SRV, BPA, &gt; 30 kW</v>
          </cell>
          <cell r="C169">
            <v>28</v>
          </cell>
        </row>
        <row r="170">
          <cell r="A170">
            <v>21746</v>
          </cell>
          <cell r="B170" t="str">
            <v>01GNSV0028, OR GEN SRV &gt; 30 kW</v>
          </cell>
          <cell r="C170">
            <v>28</v>
          </cell>
        </row>
        <row r="171">
          <cell r="A171">
            <v>21747</v>
          </cell>
          <cell r="B171" t="str">
            <v>01GNSV023T, OR GEN SRV, TOU Option</v>
          </cell>
          <cell r="C171">
            <v>23</v>
          </cell>
        </row>
        <row r="172">
          <cell r="A172">
            <v>21748</v>
          </cell>
          <cell r="B172" t="str">
            <v>01HABT0023, OR HABITAT BLENDED SPLY SRV</v>
          </cell>
          <cell r="C172">
            <v>23</v>
          </cell>
        </row>
        <row r="173">
          <cell r="A173">
            <v>21749</v>
          </cell>
          <cell r="B173" t="str">
            <v>01LGSB0028, OR LRG GEN SRV, BPA</v>
          </cell>
          <cell r="C173">
            <v>28</v>
          </cell>
        </row>
        <row r="174">
          <cell r="A174">
            <v>21750</v>
          </cell>
          <cell r="B174" t="str">
            <v>01LGSV0028, OR LRG GEN SRV &lt; 1000 kW</v>
          </cell>
          <cell r="C174">
            <v>28</v>
          </cell>
        </row>
        <row r="175">
          <cell r="A175">
            <v>21751</v>
          </cell>
          <cell r="B175" t="str">
            <v>01PTOU0023, OR GEN SRV, TOU ENG SPLY SRV</v>
          </cell>
          <cell r="C175">
            <v>23</v>
          </cell>
        </row>
        <row r="176">
          <cell r="A176">
            <v>21752</v>
          </cell>
          <cell r="B176" t="str">
            <v>01PTOUB023, OR GEN SRV, TOU SPLY SRV</v>
          </cell>
          <cell r="C176">
            <v>23</v>
          </cell>
        </row>
        <row r="177">
          <cell r="A177">
            <v>21753</v>
          </cell>
          <cell r="B177" t="str">
            <v>01RENW0023, OR RENW USAGE SPLY SRV</v>
          </cell>
          <cell r="C177">
            <v>23</v>
          </cell>
        </row>
        <row r="178">
          <cell r="A178">
            <v>21754</v>
          </cell>
          <cell r="B178" t="str">
            <v>01SEAF0023, OR SEAS FLUX SPLY SRV</v>
          </cell>
          <cell r="C178">
            <v>23</v>
          </cell>
        </row>
        <row r="179">
          <cell r="A179">
            <v>21755</v>
          </cell>
          <cell r="B179" t="str">
            <v>01GNSV023F - OR GEN SRV - FLAT RATE</v>
          </cell>
          <cell r="C179">
            <v>23</v>
          </cell>
        </row>
        <row r="180">
          <cell r="A180">
            <v>21756</v>
          </cell>
          <cell r="B180" t="str">
            <v>01COST023F - OR GEN SRV - COST-BASED</v>
          </cell>
          <cell r="C180">
            <v>23</v>
          </cell>
        </row>
        <row r="181">
          <cell r="A181">
            <v>21757</v>
          </cell>
          <cell r="B181" t="str">
            <v>01GNSB023T - OR GEN SRV - TOU - BPA</v>
          </cell>
          <cell r="C181">
            <v>23</v>
          </cell>
        </row>
        <row r="182">
          <cell r="A182">
            <v>21758</v>
          </cell>
          <cell r="B182" t="str">
            <v>01HABTB023 - OR HABITAT BLENDED</v>
          </cell>
          <cell r="C182">
            <v>23</v>
          </cell>
        </row>
        <row r="183">
          <cell r="A183">
            <v>21759</v>
          </cell>
          <cell r="B183" t="str">
            <v>01RENWB023 - OR RENEWABLE USAGE</v>
          </cell>
          <cell r="C183">
            <v>23</v>
          </cell>
        </row>
        <row r="184">
          <cell r="A184">
            <v>21760</v>
          </cell>
          <cell r="B184" t="str">
            <v>01SEAFB023 - OR SEASONAL FLUX</v>
          </cell>
          <cell r="C184">
            <v>23</v>
          </cell>
        </row>
        <row r="185">
          <cell r="A185">
            <v>21765</v>
          </cell>
          <cell r="B185" t="str">
            <v>01STDAY023 - OR DAY STD OFR, SCH 23</v>
          </cell>
          <cell r="C185">
            <v>23</v>
          </cell>
        </row>
        <row r="186">
          <cell r="A186">
            <v>21766</v>
          </cell>
          <cell r="B186" t="str">
            <v>01STDAY028 - OR DAY STD OFF, SCH 28</v>
          </cell>
          <cell r="C186">
            <v>28</v>
          </cell>
        </row>
        <row r="187">
          <cell r="A187">
            <v>21767</v>
          </cell>
          <cell r="B187" t="str">
            <v>01STDAY030 - OR STD DAY OFF, SCH 27</v>
          </cell>
          <cell r="C187">
            <v>30</v>
          </cell>
        </row>
        <row r="188">
          <cell r="A188">
            <v>21768</v>
          </cell>
          <cell r="B188" t="str">
            <v>01GNSV023M - OR GEN SRV, MANUAL BILL</v>
          </cell>
          <cell r="C188">
            <v>23</v>
          </cell>
        </row>
        <row r="189">
          <cell r="A189">
            <v>21769</v>
          </cell>
          <cell r="B189" t="str">
            <v>01LGSV0030 - OR LRG GEN SRV, &gt; 1000 kW</v>
          </cell>
          <cell r="C189">
            <v>30</v>
          </cell>
        </row>
        <row r="190">
          <cell r="A190">
            <v>21770</v>
          </cell>
          <cell r="B190" t="str">
            <v>01COSTL030 - OR LRG GEN SRV, CST &gt;200 kW</v>
          </cell>
          <cell r="C190">
            <v>30</v>
          </cell>
        </row>
        <row r="191">
          <cell r="A191">
            <v>21771</v>
          </cell>
          <cell r="B191" t="str">
            <v>01COSTB023 - OR GEN SRV, CST-BSD SPLY</v>
          </cell>
          <cell r="C191">
            <v>23</v>
          </cell>
        </row>
        <row r="192">
          <cell r="A192">
            <v>21775</v>
          </cell>
          <cell r="B192" t="str">
            <v>01COSTS030 - OR GEN SRV CBS &gt; 200 kW</v>
          </cell>
          <cell r="C192">
            <v>30</v>
          </cell>
        </row>
        <row r="193">
          <cell r="A193">
            <v>21776</v>
          </cell>
          <cell r="B193" t="str">
            <v>01GNSV0030 - OR GEN SRV, &gt; 200 kW</v>
          </cell>
          <cell r="C193">
            <v>30</v>
          </cell>
        </row>
        <row r="194">
          <cell r="A194">
            <v>21777</v>
          </cell>
          <cell r="B194" t="str">
            <v>01GNSB0030 - OR GEN SRV, &gt; 200kW(R)</v>
          </cell>
          <cell r="C194">
            <v>30</v>
          </cell>
        </row>
        <row r="195">
          <cell r="A195">
            <v>21779</v>
          </cell>
          <cell r="B195" t="str">
            <v>01LGSB0030, GEN DEL SRV, &gt; 200 kW(R)</v>
          </cell>
          <cell r="C195">
            <v>30</v>
          </cell>
        </row>
        <row r="196">
          <cell r="A196">
            <v>21781</v>
          </cell>
          <cell r="B196" t="str">
            <v>01NTMTN135 - OR NET MTR, GEN, &lt; 30 kW</v>
          </cell>
          <cell r="C196">
            <v>23</v>
          </cell>
        </row>
        <row r="197">
          <cell r="A197">
            <v>21782</v>
          </cell>
          <cell r="B197" t="str">
            <v>01PRSVL36M, OR PRT REQ SRV, &gt; 200 kW</v>
          </cell>
          <cell r="C197">
            <v>36</v>
          </cell>
        </row>
        <row r="198">
          <cell r="A198">
            <v>21784</v>
          </cell>
          <cell r="B198" t="str">
            <v>01PRSVM36M - OR PRT SRV, 31 - 200 kW</v>
          </cell>
          <cell r="C198">
            <v>36</v>
          </cell>
        </row>
        <row r="199">
          <cell r="A199">
            <v>21783</v>
          </cell>
          <cell r="B199" t="str">
            <v>01PRSVS36M - OR PRT REQ SRV, &lt; 30 kW</v>
          </cell>
          <cell r="C199">
            <v>36</v>
          </cell>
        </row>
        <row r="200">
          <cell r="A200">
            <v>21785</v>
          </cell>
          <cell r="B200" t="str">
            <v>01GNSV030M - OR GEN SRV, 200 kW, MANUAL</v>
          </cell>
          <cell r="C200">
            <v>30</v>
          </cell>
        </row>
        <row r="201">
          <cell r="A201">
            <v>20038</v>
          </cell>
          <cell r="B201" t="str">
            <v>01CHCK000R-RES CHECK MTR</v>
          </cell>
          <cell r="C201" t="str">
            <v>AGA</v>
          </cell>
        </row>
        <row r="202">
          <cell r="A202">
            <v>21788</v>
          </cell>
          <cell r="B202" t="str">
            <v>01XTRNBSKY - Blue Sky Energy-NonRes</v>
          </cell>
          <cell r="C202" t="str">
            <v>AGA</v>
          </cell>
        </row>
        <row r="203">
          <cell r="A203">
            <v>11159</v>
          </cell>
          <cell r="B203" t="str">
            <v>SMUD REVENUE IMPUTATIONS</v>
          </cell>
          <cell r="C203" t="str">
            <v>AGA</v>
          </cell>
        </row>
        <row r="204">
          <cell r="A204">
            <v>21793</v>
          </cell>
          <cell r="B204" t="str">
            <v>02LNX00300-LINE EXT 80% G</v>
          </cell>
          <cell r="C204" t="str">
            <v>AGA</v>
          </cell>
        </row>
        <row r="205">
          <cell r="A205">
            <v>21799</v>
          </cell>
          <cell r="B205" t="str">
            <v>01NMT41135 - NETMTR AG PMP SVC BPA</v>
          </cell>
          <cell r="C205">
            <v>41</v>
          </cell>
        </row>
        <row r="206">
          <cell r="A206">
            <v>21802</v>
          </cell>
          <cell r="B206" t="str">
            <v>01LNX00311 - LINE EXT 80% G</v>
          </cell>
          <cell r="C206" t="str">
            <v>AGA</v>
          </cell>
        </row>
        <row r="207">
          <cell r="A207">
            <v>21804</v>
          </cell>
          <cell r="B207" t="str">
            <v>01LNX00300 - LINE EXT 80% GUARANTEE</v>
          </cell>
          <cell r="C207" t="str">
            <v>AGA</v>
          </cell>
        </row>
        <row r="208">
          <cell r="A208">
            <v>21809</v>
          </cell>
          <cell r="B208" t="str">
            <v>01BULKBSKY - BULK BLUESKY ENERGY</v>
          </cell>
          <cell r="C208" t="str">
            <v>AGA</v>
          </cell>
        </row>
        <row r="209">
          <cell r="A209">
            <v>21132</v>
          </cell>
          <cell r="B209" t="str">
            <v>02PRSV033M-PART REQ SERV</v>
          </cell>
          <cell r="C209">
            <v>33</v>
          </cell>
        </row>
        <row r="210">
          <cell r="A210">
            <v>21812</v>
          </cell>
          <cell r="B210" t="str">
            <v>01GNSV0728 - OR GEN SVC DIR ACCESS &gt;30KW</v>
          </cell>
          <cell r="C210">
            <v>728</v>
          </cell>
        </row>
        <row r="211">
          <cell r="A211">
            <v>21813</v>
          </cell>
          <cell r="B211" t="str">
            <v>01GNSV0730 -OR GEN SVC DIR ACCESS &gt;200KW</v>
          </cell>
          <cell r="C211">
            <v>730</v>
          </cell>
        </row>
        <row r="212">
          <cell r="A212">
            <v>21814</v>
          </cell>
          <cell r="B212" t="str">
            <v>01GNSV0748 LG GEN SVC DIR ACCESS 1000KW+</v>
          </cell>
          <cell r="C212">
            <v>748</v>
          </cell>
        </row>
        <row r="213">
          <cell r="A213">
            <v>21817</v>
          </cell>
          <cell r="B213" t="str">
            <v>01LGSB0048 - LG GEN SVC &gt; 1000KW (R)</v>
          </cell>
          <cell r="C213">
            <v>48</v>
          </cell>
        </row>
        <row r="214">
          <cell r="A214">
            <v>21829</v>
          </cell>
          <cell r="B214" t="str">
            <v>01NMT28135 - OR NET MTR, GEN, &gt; 30 kW</v>
          </cell>
          <cell r="C214">
            <v>28</v>
          </cell>
        </row>
        <row r="215">
          <cell r="A215">
            <v>21851</v>
          </cell>
          <cell r="B215" t="str">
            <v>ALL NON-RES BLUE SKY</v>
          </cell>
          <cell r="C215" t="str">
            <v>AGA</v>
          </cell>
        </row>
        <row r="216">
          <cell r="A216">
            <v>21852</v>
          </cell>
          <cell r="B216" t="str">
            <v>ALL BLUE SKY RES</v>
          </cell>
          <cell r="C216" t="str">
            <v>AGA</v>
          </cell>
        </row>
        <row r="217">
          <cell r="A217">
            <v>21853</v>
          </cell>
          <cell r="B217" t="str">
            <v>301119 - UNBILLED REV - UNCOLLECTIBLE</v>
          </cell>
          <cell r="C217" t="str">
            <v>AGA</v>
          </cell>
        </row>
        <row r="218">
          <cell r="A218">
            <v>21834</v>
          </cell>
          <cell r="B218" t="str">
            <v>01FXRENEWN - OR NON-RES FIXED RENEWABLE</v>
          </cell>
          <cell r="C218" t="str">
            <v>AGA</v>
          </cell>
        </row>
        <row r="219">
          <cell r="A219">
            <v>21835</v>
          </cell>
          <cell r="B219" t="str">
            <v>01FXRENEWR - OR RES FIXED RENEWABLE</v>
          </cell>
          <cell r="C219" t="str">
            <v>AGA</v>
          </cell>
        </row>
        <row r="220">
          <cell r="A220">
            <v>21836</v>
          </cell>
          <cell r="B220" t="str">
            <v>02BLSKY01N - WA BLUESKY ENERGY NON-RES</v>
          </cell>
          <cell r="C220" t="str">
            <v>AGA</v>
          </cell>
        </row>
        <row r="221">
          <cell r="A221">
            <v>21837</v>
          </cell>
          <cell r="B221" t="str">
            <v>02BLSKY01R - WA BLUE SKY ENERGY RES</v>
          </cell>
          <cell r="C221" t="str">
            <v>AGA</v>
          </cell>
        </row>
        <row r="222">
          <cell r="A222">
            <v>21846</v>
          </cell>
          <cell r="B222" t="str">
            <v>01BULKBSKY - OR BKSY BULK PRICING</v>
          </cell>
          <cell r="C222" t="str">
            <v>AGA</v>
          </cell>
        </row>
        <row r="223">
          <cell r="A223">
            <v>21849</v>
          </cell>
          <cell r="B223" t="str">
            <v>01BLSKY01N - OR BLUE SKY NON-RES</v>
          </cell>
          <cell r="C223" t="str">
            <v>AGA</v>
          </cell>
        </row>
        <row r="224">
          <cell r="A224">
            <v>21859</v>
          </cell>
          <cell r="B224" t="str">
            <v>01LGSV028M - OR LGSV, &lt;1000 kW, Manual</v>
          </cell>
          <cell r="C224">
            <v>28</v>
          </cell>
        </row>
        <row r="225">
          <cell r="A225">
            <v>21860</v>
          </cell>
          <cell r="B225" t="str">
            <v>02NMT24135, Net metering, WA</v>
          </cell>
          <cell r="C225">
            <v>24</v>
          </cell>
        </row>
        <row r="226">
          <cell r="A226">
            <v>21867</v>
          </cell>
          <cell r="B226" t="str">
            <v>01LNX00312 - OR IRG LINE EXT</v>
          </cell>
          <cell r="C226" t="str">
            <v>AGA</v>
          </cell>
        </row>
        <row r="227">
          <cell r="A227">
            <v>21869</v>
          </cell>
          <cell r="B227" t="str">
            <v>02LGSB048T - WA GEN SRVC, NO BPA</v>
          </cell>
          <cell r="C227" t="str">
            <v>48T</v>
          </cell>
        </row>
        <row r="228">
          <cell r="A228">
            <v>20153</v>
          </cell>
          <cell r="B228" t="str">
            <v>01UPPL000N-BASE SCH FPACI</v>
          </cell>
          <cell r="C228" t="str">
            <v>AGA</v>
          </cell>
        </row>
        <row r="229">
          <cell r="A229">
            <v>21883</v>
          </cell>
          <cell r="B229" t="str">
            <v>01COSTL030-COST-BASED SUPPLY SVC,SEC DEL</v>
          </cell>
          <cell r="C229">
            <v>30</v>
          </cell>
        </row>
        <row r="230">
          <cell r="A230">
            <v>21884</v>
          </cell>
          <cell r="B230" t="str">
            <v>01LGSV0030-3P,DEMAND,VAR,SECONDARY DEL</v>
          </cell>
          <cell r="C230">
            <v>30</v>
          </cell>
        </row>
        <row r="231">
          <cell r="A231">
            <v>11182</v>
          </cell>
          <cell r="B231" t="str">
            <v>ACQUISITION COMMITMENT-WEST VALLEY LEASE</v>
          </cell>
          <cell r="C231" t="str">
            <v>AGA</v>
          </cell>
        </row>
        <row r="232">
          <cell r="A232">
            <v>11183</v>
          </cell>
          <cell r="B232" t="str">
            <v>ACQUISITION COMMITMENT-A and G CREDIT</v>
          </cell>
          <cell r="C232" t="str">
            <v>AGA</v>
          </cell>
        </row>
        <row r="233">
          <cell r="A233">
            <v>21892</v>
          </cell>
          <cell r="B233" t="str">
            <v>02GNSB0024-WA GEN SRVC DO</v>
          </cell>
          <cell r="C233">
            <v>24</v>
          </cell>
        </row>
        <row r="234">
          <cell r="A234">
            <v>21894</v>
          </cell>
          <cell r="B234" t="str">
            <v>02GNSB24FP-WA GEN SVC SEASONAL</v>
          </cell>
          <cell r="C234">
            <v>24</v>
          </cell>
        </row>
        <row r="235">
          <cell r="A235">
            <v>21896</v>
          </cell>
          <cell r="B235" t="str">
            <v>02LGSB0036-LRG GEN SVC IRG</v>
          </cell>
          <cell r="C235">
            <v>36</v>
          </cell>
        </row>
        <row r="236">
          <cell r="A236">
            <v>21898</v>
          </cell>
          <cell r="B236" t="str">
            <v>02OALTB15N-WA OUTD AR LGT NR</v>
          </cell>
          <cell r="C236">
            <v>15</v>
          </cell>
        </row>
        <row r="237">
          <cell r="A237">
            <v>21900</v>
          </cell>
          <cell r="B237" t="str">
            <v>02OALTB15R-WA OUTD AR LGT RES</v>
          </cell>
          <cell r="C237">
            <v>15</v>
          </cell>
        </row>
        <row r="238">
          <cell r="A238">
            <v>21902</v>
          </cell>
          <cell r="B238" t="str">
            <v>02GNSB024F-GEN SRVC DOM/F</v>
          </cell>
          <cell r="C238">
            <v>24</v>
          </cell>
        </row>
        <row r="239">
          <cell r="A239">
            <v>21919</v>
          </cell>
          <cell r="B239" t="str">
            <v>01CUSL053E-STR LGT SVC</v>
          </cell>
          <cell r="C239">
            <v>53</v>
          </cell>
        </row>
        <row r="240">
          <cell r="A240">
            <v>21918</v>
          </cell>
          <cell r="B240" t="str">
            <v>01LNX00310-LINE EXTENSION CONTRACT</v>
          </cell>
          <cell r="C240" t="str">
            <v>AGA</v>
          </cell>
        </row>
        <row r="241">
          <cell r="A241">
            <v>11194</v>
          </cell>
          <cell r="B241" t="str">
            <v>OR SB408 RECOVERY</v>
          </cell>
          <cell r="C241" t="str">
            <v>AGA</v>
          </cell>
        </row>
        <row r="242">
          <cell r="A242">
            <v>21921</v>
          </cell>
          <cell r="B242" t="str">
            <v>02LNX00311 - LINE EXT 80% GUARANTEE</v>
          </cell>
          <cell r="C242" t="str">
            <v>AGA</v>
          </cell>
        </row>
        <row r="243">
          <cell r="A243">
            <v>21931</v>
          </cell>
          <cell r="B243" t="str">
            <v>02LNX00310 - IRG, 80% ANNUAL MIN + 80%</v>
          </cell>
          <cell r="C243" t="str">
            <v>AGA</v>
          </cell>
        </row>
        <row r="244">
          <cell r="A244">
            <v>21932</v>
          </cell>
          <cell r="B244" t="str">
            <v>02LNX00312 - WA IRG LINE EXT</v>
          </cell>
          <cell r="C244" t="str">
            <v>AGA</v>
          </cell>
        </row>
        <row r="245">
          <cell r="A245">
            <v>11206</v>
          </cell>
          <cell r="B245" t="str">
            <v>OR SB 838 RECOVERY</v>
          </cell>
          <cell r="C245" t="str">
            <v>AGA</v>
          </cell>
        </row>
        <row r="246">
          <cell r="A246">
            <v>21935</v>
          </cell>
          <cell r="B246" t="str">
            <v>02NETMT135 - WA RES NET METERING</v>
          </cell>
          <cell r="C246">
            <v>16</v>
          </cell>
        </row>
        <row r="247">
          <cell r="A247">
            <v>21941</v>
          </cell>
          <cell r="B247" t="str">
            <v>01NMT30135 - OR NET MTR, GEN, &gt; 200 kW</v>
          </cell>
          <cell r="C247">
            <v>30</v>
          </cell>
        </row>
        <row r="248">
          <cell r="A248">
            <v>11212</v>
          </cell>
          <cell r="B248" t="str">
            <v>OR GAIN ON SALE OF ASSET</v>
          </cell>
          <cell r="C248" t="str">
            <v>AGA</v>
          </cell>
        </row>
        <row r="249">
          <cell r="A249">
            <v>21959</v>
          </cell>
          <cell r="B249" t="str">
            <v>02NMT36135-WA NET METER LRG SVC &lt; 1000KW</v>
          </cell>
          <cell r="C249">
            <v>36</v>
          </cell>
        </row>
        <row r="250">
          <cell r="A250">
            <v>21960</v>
          </cell>
          <cell r="B250" t="str">
            <v>01NMT33135 - OR NET MTR - PROJECT LAND</v>
          </cell>
          <cell r="C250">
            <v>33</v>
          </cell>
        </row>
        <row r="251">
          <cell r="A251">
            <v>11216</v>
          </cell>
          <cell r="B251" t="str">
            <v>WASHINGTON - CHEHALIS DEFERRAL</v>
          </cell>
          <cell r="C251" t="str">
            <v>AGA</v>
          </cell>
        </row>
        <row r="252">
          <cell r="A252">
            <v>11218</v>
          </cell>
          <cell r="B252" t="str">
            <v>301461-IRRIGATION DEMAND CHARGE ACCRUAL</v>
          </cell>
          <cell r="C252" t="str">
            <v>AGA</v>
          </cell>
        </row>
        <row r="253">
          <cell r="A253">
            <v>11220</v>
          </cell>
          <cell r="B253" t="str">
            <v>REVENUE_ACCOUNTING ADJUSTMENTS</v>
          </cell>
          <cell r="C253" t="str">
            <v>AGA</v>
          </cell>
        </row>
        <row r="254">
          <cell r="A254">
            <v>21970</v>
          </cell>
          <cell r="B254" t="str">
            <v>01NMTOU135-TOU NET METERING</v>
          </cell>
          <cell r="C254">
            <v>4</v>
          </cell>
        </row>
        <row r="255">
          <cell r="A255">
            <v>21972</v>
          </cell>
          <cell r="B255" t="str">
            <v>01COST004T-RES TOU ENERGY SUPPLY SVC</v>
          </cell>
          <cell r="C255">
            <v>4</v>
          </cell>
        </row>
        <row r="256">
          <cell r="A256">
            <v>21968</v>
          </cell>
          <cell r="B256" t="str">
            <v>01LNX00314 - LINE EXT 60% GUARANTEE</v>
          </cell>
          <cell r="C256" t="str">
            <v>AGA</v>
          </cell>
        </row>
        <row r="257">
          <cell r="A257">
            <v>21978</v>
          </cell>
          <cell r="B257" t="str">
            <v>01VIR04136-OR RES VOLUME INCENTIVE</v>
          </cell>
          <cell r="C257">
            <v>4</v>
          </cell>
        </row>
        <row r="258">
          <cell r="A258">
            <v>21980</v>
          </cell>
          <cell r="B258" t="str">
            <v>01VIR28136-OR VOLUME INCENTIVE &gt; 30 KW</v>
          </cell>
          <cell r="C258">
            <v>28</v>
          </cell>
        </row>
        <row r="259">
          <cell r="A259">
            <v>11215</v>
          </cell>
          <cell r="B259" t="str">
            <v>REVENUE ADJUSTMENT - DEFERRED NPC</v>
          </cell>
          <cell r="C259" t="str">
            <v>AGA</v>
          </cell>
        </row>
        <row r="260">
          <cell r="A260">
            <v>11218</v>
          </cell>
          <cell r="B260" t="str">
            <v>301461-IRRIGATION DEMAND CHARGE ACCRUAL</v>
          </cell>
          <cell r="C260" t="str">
            <v>AGA</v>
          </cell>
        </row>
        <row r="261">
          <cell r="A261">
            <v>20551</v>
          </cell>
          <cell r="B261" t="str">
            <v>06APSV0020-AG PMP SRVC</v>
          </cell>
          <cell r="C261" t="str">
            <v>PA20</v>
          </cell>
        </row>
        <row r="262">
          <cell r="A262">
            <v>20569</v>
          </cell>
          <cell r="B262" t="str">
            <v>06CHCK000N-CA NRES CHECK</v>
          </cell>
          <cell r="C262" t="str">
            <v>AGA</v>
          </cell>
        </row>
        <row r="263">
          <cell r="A263">
            <v>20570</v>
          </cell>
          <cell r="B263" t="str">
            <v>06CHCK000R-CA RES CHECK M</v>
          </cell>
          <cell r="C263" t="str">
            <v>AGA</v>
          </cell>
        </row>
        <row r="264">
          <cell r="A264">
            <v>20575</v>
          </cell>
          <cell r="B264" t="str">
            <v>06CUSL053F-SPECIAL CUST O</v>
          </cell>
          <cell r="C264" t="str">
            <v>LS53</v>
          </cell>
        </row>
        <row r="265">
          <cell r="A265">
            <v>20576</v>
          </cell>
          <cell r="B265" t="str">
            <v>06CUSL058F-CUST OWND STR</v>
          </cell>
          <cell r="C265" t="str">
            <v>LS58</v>
          </cell>
        </row>
        <row r="266">
          <cell r="A266">
            <v>20579</v>
          </cell>
          <cell r="B266" t="str">
            <v>06GNSV0A32-GEN SRVC-20 KW</v>
          </cell>
          <cell r="C266" t="str">
            <v>A32</v>
          </cell>
        </row>
        <row r="267">
          <cell r="A267">
            <v>20580</v>
          </cell>
          <cell r="B267" t="str">
            <v>06GNSV0025-CA GEN SRVC</v>
          </cell>
          <cell r="C267" t="str">
            <v>A25</v>
          </cell>
        </row>
        <row r="268">
          <cell r="A268">
            <v>20581</v>
          </cell>
          <cell r="B268" t="str">
            <v>06GNSV025F-GEN SRVC-&lt; 20</v>
          </cell>
          <cell r="C268" t="str">
            <v>A25</v>
          </cell>
        </row>
        <row r="269">
          <cell r="A269">
            <v>20585</v>
          </cell>
          <cell r="B269" t="str">
            <v>06HPSV0051-HI PRESSURE SO</v>
          </cell>
          <cell r="C269" t="str">
            <v>LS51</v>
          </cell>
        </row>
        <row r="270">
          <cell r="A270">
            <v>20590</v>
          </cell>
          <cell r="B270" t="str">
            <v>06LGSV0A36-LRG GEN SRVC-O</v>
          </cell>
          <cell r="C270" t="str">
            <v>A36</v>
          </cell>
        </row>
        <row r="271">
          <cell r="A271">
            <v>20595</v>
          </cell>
          <cell r="B271" t="str">
            <v>06LNX00102-LINE EXT 80% G</v>
          </cell>
          <cell r="C271" t="str">
            <v>AGA</v>
          </cell>
        </row>
        <row r="272">
          <cell r="A272">
            <v>20596</v>
          </cell>
          <cell r="B272" t="str">
            <v>06LNX00102-LINE EXT 80% G</v>
          </cell>
          <cell r="C272" t="str">
            <v>AGA</v>
          </cell>
        </row>
        <row r="273">
          <cell r="A273">
            <v>20602</v>
          </cell>
          <cell r="B273" t="str">
            <v>06LNX00105-CNTRCT $ MIN G</v>
          </cell>
          <cell r="C273" t="str">
            <v>AGA</v>
          </cell>
        </row>
        <row r="274">
          <cell r="A274">
            <v>20605</v>
          </cell>
          <cell r="B274" t="str">
            <v>06LNX00109-REF/NREF ADV +</v>
          </cell>
          <cell r="C274" t="str">
            <v>AGA</v>
          </cell>
        </row>
        <row r="275">
          <cell r="A275">
            <v>20606</v>
          </cell>
          <cell r="B275" t="str">
            <v>06LNX00109-REF/NREF ADV +</v>
          </cell>
          <cell r="C275" t="str">
            <v>AGA</v>
          </cell>
        </row>
        <row r="276">
          <cell r="A276">
            <v>20607</v>
          </cell>
          <cell r="B276" t="str">
            <v>06LNX00110-REF/NREF ADV +</v>
          </cell>
          <cell r="C276" t="str">
            <v>AGA</v>
          </cell>
        </row>
        <row r="277">
          <cell r="A277">
            <v>20620</v>
          </cell>
          <cell r="B277" t="str">
            <v>06OALT015N-OUTD AR LGT SR</v>
          </cell>
          <cell r="C277" t="str">
            <v>OL15</v>
          </cell>
        </row>
        <row r="278">
          <cell r="A278">
            <v>20621</v>
          </cell>
          <cell r="B278" t="str">
            <v>06OALT015R-OUTD AR LGT SR</v>
          </cell>
          <cell r="C278" t="str">
            <v>OL15</v>
          </cell>
        </row>
        <row r="279">
          <cell r="A279">
            <v>20625</v>
          </cell>
          <cell r="B279" t="str">
            <v>06RCFL0042-AIRWAY &amp; ATHLE</v>
          </cell>
          <cell r="C279" t="str">
            <v>OL42</v>
          </cell>
        </row>
        <row r="280">
          <cell r="A280">
            <v>20630</v>
          </cell>
          <cell r="B280" t="str">
            <v>06RESDDL06-CA LOW INCOME</v>
          </cell>
          <cell r="C280" t="str">
            <v>DL6</v>
          </cell>
        </row>
        <row r="281">
          <cell r="A281">
            <v>20637</v>
          </cell>
          <cell r="B281" t="str">
            <v>06RESD000D-RES SRVC</v>
          </cell>
          <cell r="C281" t="str">
            <v>D</v>
          </cell>
        </row>
        <row r="282">
          <cell r="A282">
            <v>20647</v>
          </cell>
          <cell r="B282" t="str">
            <v>06WHSV0031-COMM WTR HEATI</v>
          </cell>
          <cell r="C282" t="str">
            <v>AWH31</v>
          </cell>
        </row>
        <row r="283">
          <cell r="A283">
            <v>21142</v>
          </cell>
          <cell r="B283" t="str">
            <v>06LGSV048T-LRG GEN SERV</v>
          </cell>
          <cell r="C283" t="str">
            <v>AT48</v>
          </cell>
        </row>
        <row r="284">
          <cell r="A284">
            <v>21145</v>
          </cell>
          <cell r="B284" t="str">
            <v>06RESDDM9M-MULTI FAMILY</v>
          </cell>
          <cell r="C284" t="str">
            <v>DM9</v>
          </cell>
        </row>
        <row r="285">
          <cell r="A285">
            <v>21146</v>
          </cell>
          <cell r="B285" t="str">
            <v>06RESDDS8M-MULT FAM SBMET</v>
          </cell>
          <cell r="C285" t="str">
            <v>DS8</v>
          </cell>
        </row>
        <row r="286">
          <cell r="A286">
            <v>21158</v>
          </cell>
          <cell r="B286" t="str">
            <v>06USBR0040-KLAM IRG ONPRJ</v>
          </cell>
          <cell r="C286" t="str">
            <v>PA20</v>
          </cell>
        </row>
        <row r="287">
          <cell r="A287">
            <v>21774</v>
          </cell>
          <cell r="B287" t="str">
            <v>06NETMT135 - CA RES NET METERING</v>
          </cell>
          <cell r="C287" t="str">
            <v>D</v>
          </cell>
        </row>
        <row r="288">
          <cell r="A288">
            <v>21853</v>
          </cell>
          <cell r="B288" t="str">
            <v>301119 - UNBILLED REV - UNCOLLECTIBLE</v>
          </cell>
          <cell r="C288" t="str">
            <v>AGA</v>
          </cell>
        </row>
        <row r="289">
          <cell r="A289">
            <v>21855</v>
          </cell>
          <cell r="B289" t="str">
            <v>06RESD00DN - CA RES SRVC - DEL NORTE CTY</v>
          </cell>
          <cell r="C289" t="str">
            <v>D</v>
          </cell>
        </row>
        <row r="290">
          <cell r="A290">
            <v>21882</v>
          </cell>
          <cell r="B290" t="str">
            <v>06LNX00300 - 80% MONTHLY MIN GUAR + 80%</v>
          </cell>
          <cell r="C290" t="str">
            <v>AGA</v>
          </cell>
        </row>
        <row r="291">
          <cell r="A291">
            <v>21936</v>
          </cell>
          <cell r="B291" t="str">
            <v>21936-06NMT25135-CA GEN SVC NET MTR&lt;20KW</v>
          </cell>
          <cell r="C291" t="str">
            <v>A25</v>
          </cell>
        </row>
        <row r="292">
          <cell r="A292">
            <v>21937</v>
          </cell>
          <cell r="B292" t="str">
            <v>21937-06NMT32135-CA GEN SVC NET MTR&gt;20KW</v>
          </cell>
          <cell r="C292" t="str">
            <v>A32</v>
          </cell>
        </row>
        <row r="293">
          <cell r="A293">
            <v>21938</v>
          </cell>
          <cell r="B293" t="str">
            <v>06LNX00311 - LINE EXT 80% GUARANTEE</v>
          </cell>
          <cell r="C293" t="str">
            <v>AGA</v>
          </cell>
        </row>
        <row r="294">
          <cell r="A294">
            <v>21962</v>
          </cell>
          <cell r="B294" t="str">
            <v>06NMT36135-CA GEN SVC NET MTR-&gt;100 KW</v>
          </cell>
          <cell r="C294" t="str">
            <v>A36</v>
          </cell>
        </row>
        <row r="295">
          <cell r="A295">
            <v>29001</v>
          </cell>
          <cell r="B295" t="str">
            <v>CUSTOMER COUNT - REGULAR</v>
          </cell>
          <cell r="C295" t="str">
            <v>AGA</v>
          </cell>
        </row>
        <row r="296">
          <cell r="A296">
            <v>29003</v>
          </cell>
          <cell r="B296" t="str">
            <v>CUSTOMER CNT - IRRIGATION</v>
          </cell>
          <cell r="C296" t="str">
            <v>AGA</v>
          </cell>
        </row>
        <row r="297">
          <cell r="A297">
            <v>21979</v>
          </cell>
          <cell r="B297" t="str">
            <v>01VIR23136-OR VOLUME INCENTIVE &lt;= 30 KW</v>
          </cell>
          <cell r="C297">
            <v>23</v>
          </cell>
        </row>
        <row r="298">
          <cell r="A298">
            <v>21969</v>
          </cell>
          <cell r="B298" t="str">
            <v>01LEDSL055-OR LED PILOT STREET LIGHTING</v>
          </cell>
          <cell r="C298" t="str">
            <v>51 / 55</v>
          </cell>
        </row>
        <row r="299">
          <cell r="A299">
            <v>21965</v>
          </cell>
          <cell r="B299" t="str">
            <v>06RESD0DM9 - MULTI FAMILY</v>
          </cell>
          <cell r="C299" t="str">
            <v>DM9</v>
          </cell>
        </row>
        <row r="300">
          <cell r="A300">
            <v>21977</v>
          </cell>
          <cell r="B300" t="str">
            <v>06RESDDS8M-MULT FAM SBMET</v>
          </cell>
          <cell r="C300" t="str">
            <v>DS8</v>
          </cell>
        </row>
        <row r="301">
          <cell r="A301">
            <v>21983</v>
          </cell>
          <cell r="B301" t="str">
            <v>06WHS31025-COM WATER HEATING SVC</v>
          </cell>
          <cell r="C301" t="str">
            <v>A25</v>
          </cell>
        </row>
        <row r="302">
          <cell r="A302">
            <v>21933</v>
          </cell>
          <cell r="B302" t="str">
            <v>06LNX00312 - CA IRG LINE EXT</v>
          </cell>
          <cell r="C302" t="str">
            <v>AGA</v>
          </cell>
        </row>
        <row r="303">
          <cell r="A303">
            <v>21984</v>
          </cell>
          <cell r="B303" t="str">
            <v>01VIR33136-OR VOL INCENTIVE USB CONTRACT</v>
          </cell>
          <cell r="C303">
            <v>33</v>
          </cell>
        </row>
        <row r="304">
          <cell r="A304">
            <v>21987</v>
          </cell>
          <cell r="B304" t="str">
            <v>01NMT48135-NET METERING GEN SVC =&gt; 1000</v>
          </cell>
          <cell r="C304">
            <v>48</v>
          </cell>
        </row>
        <row r="305">
          <cell r="A305">
            <v>21988</v>
          </cell>
          <cell r="B305" t="str">
            <v>01VIR30136-OR VOLUME INCENTIVE &gt; 200 kW</v>
          </cell>
          <cell r="C305">
            <v>30</v>
          </cell>
        </row>
        <row r="306">
          <cell r="A306">
            <v>11195</v>
          </cell>
          <cell r="B306" t="str">
            <v>CA ALT RATE FOR ENERGY (CARE) PRGM</v>
          </cell>
          <cell r="C306" t="str">
            <v>AGA</v>
          </cell>
        </row>
        <row r="307">
          <cell r="A307">
            <v>20608</v>
          </cell>
          <cell r="B307" t="str">
            <v>06LNX00110-REF/NREF ADV +</v>
          </cell>
          <cell r="C307" t="str">
            <v>AGA</v>
          </cell>
        </row>
        <row r="308">
          <cell r="A308">
            <v>21946</v>
          </cell>
          <cell r="B308" t="str">
            <v>06LNX00310 - IRG, 80% ANNUAL MIN + 80%</v>
          </cell>
          <cell r="C308" t="str">
            <v>AGA</v>
          </cell>
        </row>
        <row r="309">
          <cell r="A309">
            <v>20303</v>
          </cell>
          <cell r="B309" t="str">
            <v>02UPPL000R-BASE SCH FALL</v>
          </cell>
          <cell r="C309" t="str">
            <v>AGA</v>
          </cell>
        </row>
        <row r="310">
          <cell r="A310">
            <v>20597</v>
          </cell>
          <cell r="B310" t="str">
            <v>06LNX00103-LINE EXT 80% G</v>
          </cell>
          <cell r="C310" t="str">
            <v>AGA</v>
          </cell>
        </row>
        <row r="311">
          <cell r="A311">
            <v>21992</v>
          </cell>
          <cell r="B311" t="str">
            <v>01VIR41136-OR VOLUME INCENTIVE-AGRI PUMP</v>
          </cell>
          <cell r="C311">
            <v>41</v>
          </cell>
        </row>
        <row r="312">
          <cell r="A312">
            <v>21997</v>
          </cell>
          <cell r="B312" t="str">
            <v>01OALTB15N-OR OUTD AR LGT NR</v>
          </cell>
          <cell r="C312">
            <v>15</v>
          </cell>
        </row>
        <row r="313">
          <cell r="A313">
            <v>21998</v>
          </cell>
          <cell r="B313" t="str">
            <v>01OALTB15R-OR OUTD AR LGT RES</v>
          </cell>
          <cell r="C313">
            <v>15</v>
          </cell>
        </row>
        <row r="314">
          <cell r="A314">
            <v>11234</v>
          </cell>
          <cell r="B314" t="str">
            <v>OTHER REVENUE ADJ - DEFERRAL</v>
          </cell>
          <cell r="C314" t="str">
            <v>AGA</v>
          </cell>
        </row>
        <row r="315">
          <cell r="A315">
            <v>11235</v>
          </cell>
          <cell r="B315" t="str">
            <v>OTHER REVENUE ADJ - REALIZED</v>
          </cell>
          <cell r="C315" t="str">
            <v>AGA</v>
          </cell>
        </row>
        <row r="316">
          <cell r="A316">
            <v>22003</v>
          </cell>
          <cell r="B316" t="str">
            <v>01VIR48136-OR VOLUME INCENTIVE &gt; 1000 KW</v>
          </cell>
          <cell r="C316">
            <v>48</v>
          </cell>
        </row>
        <row r="317">
          <cell r="A317">
            <v>22005</v>
          </cell>
          <cell r="B317" t="str">
            <v>01RGNSB023-SMALL GENERAL SVC-RES</v>
          </cell>
          <cell r="C317">
            <v>23</v>
          </cell>
        </row>
        <row r="318">
          <cell r="A318">
            <v>22008</v>
          </cell>
          <cell r="B318" t="str">
            <v>02RGNSB024-WA SMALL GENERAL SVC-RES</v>
          </cell>
          <cell r="C318">
            <v>24</v>
          </cell>
        </row>
        <row r="319">
          <cell r="A319">
            <v>22010</v>
          </cell>
          <cell r="B319" t="str">
            <v>06RGNSV025-CA SMALL GENERAL SVC-RES</v>
          </cell>
          <cell r="C319" t="str">
            <v>A25</v>
          </cell>
        </row>
        <row r="320">
          <cell r="A320">
            <v>20598</v>
          </cell>
          <cell r="B320" t="str">
            <v>06LNX00103-LINE EXT 80% G</v>
          </cell>
          <cell r="C320" t="str">
            <v>AGA</v>
          </cell>
        </row>
        <row r="321">
          <cell r="A321">
            <v>22014</v>
          </cell>
          <cell r="B321" t="str">
            <v>01COSTR023, OR RES GEN SRV, COST BASED</v>
          </cell>
          <cell r="C321">
            <v>23</v>
          </cell>
        </row>
        <row r="322">
          <cell r="A322">
            <v>11244</v>
          </cell>
          <cell r="B322" t="str">
            <v>301170-DSM REVENUE-RESIDENTIAL</v>
          </cell>
          <cell r="C322" t="str">
            <v>AGA</v>
          </cell>
        </row>
        <row r="323">
          <cell r="A323">
            <v>11246</v>
          </cell>
          <cell r="B323" t="str">
            <v>301180-BLUE SKY REVENUE-RESIDENTIAL</v>
          </cell>
          <cell r="C323" t="str">
            <v>AGA</v>
          </cell>
        </row>
        <row r="324">
          <cell r="A324">
            <v>11247</v>
          </cell>
          <cell r="B324" t="str">
            <v>301270-DSM REVENUE-COMMERCIAL</v>
          </cell>
          <cell r="C324" t="str">
            <v>AGA</v>
          </cell>
        </row>
        <row r="325">
          <cell r="A325">
            <v>11251</v>
          </cell>
          <cell r="B325" t="str">
            <v>301280-BLUE SKY REVENUE-COMMERCIAL</v>
          </cell>
          <cell r="C325" t="str">
            <v>AGA</v>
          </cell>
        </row>
        <row r="326">
          <cell r="A326">
            <v>11252</v>
          </cell>
          <cell r="B326" t="str">
            <v>301370-DSM REVENUE-INDUSTRIAL</v>
          </cell>
          <cell r="C326" t="str">
            <v>AGA</v>
          </cell>
        </row>
        <row r="327">
          <cell r="A327">
            <v>11256</v>
          </cell>
          <cell r="B327" t="str">
            <v>301380-BLUE SKY REVENUE-INDUSTRIAL</v>
          </cell>
          <cell r="C327" t="str">
            <v>AGA</v>
          </cell>
        </row>
        <row r="328">
          <cell r="A328">
            <v>11257</v>
          </cell>
          <cell r="B328" t="str">
            <v>301470-DSM REVENUE-IRRIGATION</v>
          </cell>
          <cell r="C328" t="str">
            <v>AGA</v>
          </cell>
        </row>
        <row r="329">
          <cell r="A329">
            <v>11260</v>
          </cell>
          <cell r="B329" t="str">
            <v>301670-DSM REVENUE-PSHL</v>
          </cell>
          <cell r="C329" t="str">
            <v>AGA</v>
          </cell>
        </row>
        <row r="330">
          <cell r="A330">
            <v>22019</v>
          </cell>
          <cell r="B330" t="str">
            <v>01RENWR023-RENEW USAGE SPLY SVC-GEN SVC</v>
          </cell>
          <cell r="C330">
            <v>23</v>
          </cell>
        </row>
        <row r="331">
          <cell r="A331">
            <v>11259</v>
          </cell>
          <cell r="B331" t="str">
            <v>301480-BLUE SKY REVENUE-IRRIGATION</v>
          </cell>
          <cell r="C331" t="str">
            <v>AGA</v>
          </cell>
        </row>
        <row r="332">
          <cell r="A332">
            <v>22020</v>
          </cell>
          <cell r="B332" t="str">
            <v>01HABTR023-RES GEN SVC HABITAT BLND</v>
          </cell>
          <cell r="C332">
            <v>23</v>
          </cell>
        </row>
        <row r="333">
          <cell r="A333">
            <v>11277</v>
          </cell>
          <cell r="B333" t="str">
            <v>367680-REVENUE ADJ PROPERTY INSUR-COM</v>
          </cell>
          <cell r="C333" t="str">
            <v>AGA</v>
          </cell>
        </row>
        <row r="334">
          <cell r="A334">
            <v>11278</v>
          </cell>
          <cell r="B334" t="str">
            <v>367780-REVENUE ADJ PROPERTY INSUR-IND</v>
          </cell>
          <cell r="C334" t="str">
            <v>AGA</v>
          </cell>
        </row>
        <row r="335">
          <cell r="A335">
            <v>11276</v>
          </cell>
          <cell r="B335" t="str">
            <v>367580-REVENUE ADJ PROPERTY INSUR-RES</v>
          </cell>
          <cell r="C335" t="str">
            <v>AGA</v>
          </cell>
        </row>
        <row r="336">
          <cell r="A336">
            <v>20646</v>
          </cell>
          <cell r="B336" t="str">
            <v>06UPPL000R-BASE SCH FALL</v>
          </cell>
          <cell r="C336" t="str">
            <v>AGA</v>
          </cell>
        </row>
        <row r="337">
          <cell r="A337">
            <v>22022</v>
          </cell>
          <cell r="B337" t="str">
            <v>06NMT20135-AGRICULTURAL PUMP-NET METER</v>
          </cell>
          <cell r="C337" t="str">
            <v>PA20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A"/>
      <sheetName val="Approval History"/>
      <sheetName val="INPUT TAB"/>
      <sheetName val="LeadSht"/>
      <sheetName val="$ &amp; KWH Rsbl"/>
      <sheetName val="Rider Rsbl"/>
      <sheetName val="Loss Factor"/>
      <sheetName val="Sch120Rsbl"/>
      <sheetName val="Sch_120"/>
      <sheetName val="Sch120Read"/>
      <sheetName val="Sch95Rsbl"/>
      <sheetName val="Bs Unbl Rt"/>
      <sheetName val="GPI (2)"/>
      <sheetName val="GPI"/>
      <sheetName val="CY GPI Allocation"/>
      <sheetName val="PY GPI Allocation"/>
      <sheetName val="Pended"/>
      <sheetName val="Target KWHs"/>
      <sheetName val="KWH Rsbl"/>
      <sheetName val="Billing Loss"/>
      <sheetName val="Historical"/>
      <sheetName val="Sch_194"/>
      <sheetName val="Sch194KWHs"/>
      <sheetName val="RateInc"/>
      <sheetName val="2-03 Rd Schd"/>
      <sheetName val="Page 1"/>
      <sheetName val="UnbDays"/>
      <sheetName val="Sch94Read"/>
      <sheetName val="Sch94Read0408"/>
      <sheetName val="Sch194 Rlfwd"/>
      <sheetName val="Sch_194Rsbl"/>
      <sheetName val="Sch_95A"/>
      <sheetName val="Sch95Read"/>
      <sheetName val="Sch_132"/>
      <sheetName val="Sch132Rsbl"/>
      <sheetName val="Sch132Read"/>
      <sheetName val="Sch_133"/>
      <sheetName val="Sch133Read"/>
      <sheetName val="Sch_137"/>
      <sheetName val="Sch137Read"/>
      <sheetName val="Unbilled Revenue"/>
      <sheetName val="Billed KWHs"/>
      <sheetName val="APUA"/>
      <sheetName val="UnbLowIncJE"/>
      <sheetName val="UnbLowInc Rsbl"/>
      <sheetName val="Unbilled Days elec"/>
      <sheetName val="Unbilled Days elec (2)"/>
      <sheetName val="JE #s"/>
      <sheetName val="INPUT TAB 2011"/>
      <sheetName val="INPUT TAB 2010"/>
      <sheetName val="INPUT TAB 2009"/>
      <sheetName val="INPUT TAB 2008"/>
      <sheetName val="INPUT TAB 2007"/>
      <sheetName val="INPUT TAB 2006"/>
      <sheetName val="INPUT TAB 2005"/>
      <sheetName val="Module1"/>
    </sheetNames>
    <sheetDataSet>
      <sheetData sheetId="0"/>
      <sheetData sheetId="1"/>
      <sheetData sheetId="2"/>
      <sheetData sheetId="3">
        <row r="10">
          <cell r="L10">
            <v>853377517</v>
          </cell>
        </row>
      </sheetData>
      <sheetData sheetId="4"/>
      <sheetData sheetId="5"/>
      <sheetData sheetId="6"/>
      <sheetData sheetId="7"/>
      <sheetData sheetId="8">
        <row r="21">
          <cell r="I21">
            <v>4727703</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row r="31">
          <cell r="M31">
            <v>-6.7850000000000002E-3</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C Summary 2004-2008 Aurora + N"/>
      <sheetName val="#REF"/>
      <sheetName val="Scen 2 Rate Years"/>
      <sheetName val="Scen 2 Annual Summary"/>
      <sheetName val="Scen 1 Rate Years"/>
      <sheetName val="Scen 1 Annual Summary"/>
      <sheetName val="Current v Prior =&gt;"/>
      <sheetName val="7.30.03 Scen 1 v 7.17.03a"/>
      <sheetName val="7.31.03 Scen 2 v 7.17.03a (2)"/>
      <sheetName val="Scen 1 =&gt;"/>
      <sheetName val="AURORA + NON AURORA"/>
      <sheetName val="Not AURORA FERC Summary"/>
      <sheetName val="AURORA FERC Summary 04-08"/>
      <sheetName val="Scen 1 New Res Summ 04-08"/>
      <sheetName val="Scen 1 Production O&amp;M"/>
      <sheetName val="Scen 2 =&gt;"/>
      <sheetName val="AURORA + NON AURORA (2)"/>
      <sheetName val="Not AURORA FERC Summary (2)"/>
      <sheetName val="AURORA FERC Summary 04-08 (2)"/>
      <sheetName val="Scen 1 New Res Summ 04-08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roval History"/>
      <sheetName val="INPUT TAB"/>
      <sheetName val="LeadSht"/>
      <sheetName val="$ &amp; KWH Rsbl"/>
      <sheetName val="Lost Factor"/>
      <sheetName val="Sch120Rsbl"/>
      <sheetName val="Bs Unbl Rt"/>
      <sheetName val="GPI"/>
      <sheetName val="Pended"/>
      <sheetName val="Target KWHs"/>
      <sheetName val="KWH Rsbl"/>
      <sheetName val="Sch_194"/>
      <sheetName val="Billing Loss"/>
      <sheetName val="Historical"/>
      <sheetName val="Sch194KWHs"/>
      <sheetName val="RateInc"/>
      <sheetName val="2-03 Rd Schd"/>
      <sheetName val="Page 1"/>
      <sheetName val="UnbDays"/>
      <sheetName val="Sch94Read"/>
      <sheetName val="Unbilled Revenue"/>
      <sheetName val="Billed KWHs"/>
      <sheetName val="APUA"/>
      <sheetName val="UnbLowIncJE"/>
      <sheetName val="Sch_120"/>
      <sheetName val="Sch120Read"/>
      <sheetName val="JE #s"/>
      <sheetName val="Sch94 Rlfwd"/>
      <sheetName val="Sch_194Rsbl"/>
      <sheetName val="UnbLowInc Rsbl"/>
      <sheetName val="INPUT TAB 2005"/>
      <sheetName val="IPOA200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row r="11">
          <cell r="B11">
            <v>11862537</v>
          </cell>
        </row>
      </sheetData>
      <sheetData sheetId="28"/>
      <sheetData sheetId="29"/>
      <sheetData sheetId="30"/>
      <sheetData sheetId="31"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roval History"/>
      <sheetName val="QA"/>
      <sheetName val="Summary"/>
      <sheetName val="Unbilled-R&amp;C"/>
      <sheetName val="Transp Unbilled"/>
      <sheetName val="Rate Check"/>
      <sheetName val="Reasonable Test"/>
      <sheetName val="Send Out Chg"/>
      <sheetName val="Rate Incr_Decr"/>
      <sheetName val="Mix Variance"/>
      <sheetName val="Unbilled Days"/>
      <sheetName val="Historical"/>
      <sheetName val="Degree Days"/>
      <sheetName val="Read Schedules"/>
      <sheetName val="Net of cust chrg"/>
      <sheetName val="Revenue Data"/>
      <sheetName val="Customer Charges"/>
      <sheetName val="Sendout Calc"/>
      <sheetName val="Therm Billing Loss %"/>
      <sheetName val="LowInc BILLED"/>
      <sheetName val="LowInc UNBILLED"/>
      <sheetName val="JE"/>
      <sheetName val="data"/>
      <sheetName val="therms"/>
      <sheetName val="BExRepositorySheet"/>
      <sheetName val="SCH 120"/>
      <sheetName val="SCH 132"/>
      <sheetName val="Pended"/>
      <sheetName val="Billed Strength"/>
      <sheetName val="Heat Degree Days"/>
      <sheetName val="Reasonable Test w HDD"/>
      <sheetName val="Billed Therms Trueup"/>
      <sheetName val="Degree Days Trueup"/>
      <sheetName val="Prior Month Summary"/>
    </sheetNames>
    <sheetDataSet>
      <sheetData sheetId="0" refreshError="1"/>
      <sheetData sheetId="1" refreshError="1"/>
      <sheetData sheetId="2"/>
      <sheetData sheetId="3"/>
      <sheetData sheetId="4">
        <row r="8">
          <cell r="A8" t="str">
            <v>CL/RT</v>
          </cell>
          <cell r="B8" t="str">
            <v>ID #</v>
          </cell>
          <cell r="C8" t="str">
            <v>NAME</v>
          </cell>
        </row>
        <row r="9">
          <cell r="A9">
            <v>7099</v>
          </cell>
          <cell r="B9">
            <v>92</v>
          </cell>
          <cell r="C9" t="str">
            <v>BOEING - FREDRICKSON</v>
          </cell>
          <cell r="D9">
            <v>0</v>
          </cell>
          <cell r="E9">
            <v>215390.34099999999</v>
          </cell>
        </row>
        <row r="10">
          <cell r="A10">
            <v>7099</v>
          </cell>
          <cell r="B10">
            <v>99</v>
          </cell>
          <cell r="C10" t="str">
            <v>BOEING SOUTH SEATTLE</v>
          </cell>
          <cell r="D10">
            <v>68200</v>
          </cell>
          <cell r="E10">
            <v>548981.96499999997</v>
          </cell>
        </row>
        <row r="11">
          <cell r="A11">
            <v>7099</v>
          </cell>
          <cell r="B11">
            <v>103</v>
          </cell>
          <cell r="C11" t="str">
            <v>BOEING NORTH SEATTLE</v>
          </cell>
          <cell r="D11">
            <v>599344.52800000005</v>
          </cell>
          <cell r="E11">
            <v>139554.92199999999</v>
          </cell>
        </row>
        <row r="12">
          <cell r="A12">
            <v>7099</v>
          </cell>
          <cell r="B12">
            <v>109</v>
          </cell>
          <cell r="C12" t="str">
            <v>BOEING AUBURN</v>
          </cell>
          <cell r="D12">
            <v>217000</v>
          </cell>
          <cell r="E12">
            <v>193375.07</v>
          </cell>
        </row>
        <row r="13">
          <cell r="A13">
            <v>7099</v>
          </cell>
          <cell r="B13">
            <v>111</v>
          </cell>
          <cell r="C13" t="str">
            <v>GRAYMONT WESTERN</v>
          </cell>
          <cell r="D13">
            <v>0</v>
          </cell>
          <cell r="E13">
            <v>379.47800000000001</v>
          </cell>
        </row>
        <row r="14">
          <cell r="A14" t="str">
            <v>3085T</v>
          </cell>
          <cell r="B14">
            <v>202</v>
          </cell>
          <cell r="C14" t="str">
            <v>CLEAN ENERGY</v>
          </cell>
          <cell r="D14">
            <v>8204.8340000000007</v>
          </cell>
          <cell r="E14">
            <v>0</v>
          </cell>
        </row>
        <row r="15">
          <cell r="A15" t="str">
            <v>3085T</v>
          </cell>
          <cell r="B15">
            <v>12</v>
          </cell>
          <cell r="C15" t="str">
            <v>ALSCO AMERICAN LINEN</v>
          </cell>
          <cell r="D15">
            <v>4725</v>
          </cell>
          <cell r="E15">
            <v>10985.45</v>
          </cell>
        </row>
        <row r="16">
          <cell r="A16" t="str">
            <v>3085T</v>
          </cell>
          <cell r="B16">
            <v>22</v>
          </cell>
          <cell r="C16" t="str">
            <v>SAFEWAY DISTRIBUTION</v>
          </cell>
          <cell r="D16">
            <v>13795</v>
          </cell>
          <cell r="E16">
            <v>31171.79</v>
          </cell>
        </row>
        <row r="17">
          <cell r="A17" t="str">
            <v>3085T</v>
          </cell>
          <cell r="B17">
            <v>32</v>
          </cell>
          <cell r="C17" t="str">
            <v>FRANCISCAN HEALTH SYSTEM</v>
          </cell>
          <cell r="D17">
            <v>9486</v>
          </cell>
          <cell r="E17">
            <v>29839.97</v>
          </cell>
        </row>
        <row r="18">
          <cell r="A18" t="str">
            <v>3085T</v>
          </cell>
          <cell r="B18">
            <v>35</v>
          </cell>
          <cell r="C18" t="str">
            <v>MULTICARE ALLENMORE HOSPITAL</v>
          </cell>
          <cell r="D18">
            <v>775</v>
          </cell>
          <cell r="E18">
            <v>14635.450999999999</v>
          </cell>
        </row>
        <row r="19">
          <cell r="A19" t="str">
            <v>3085T</v>
          </cell>
          <cell r="B19">
            <v>46</v>
          </cell>
          <cell r="C19" t="str">
            <v>STOCKPOT FOODS</v>
          </cell>
          <cell r="D19">
            <v>44386.841999999997</v>
          </cell>
          <cell r="E19">
            <v>0</v>
          </cell>
        </row>
        <row r="20">
          <cell r="A20" t="str">
            <v>3085T</v>
          </cell>
          <cell r="B20">
            <v>54</v>
          </cell>
          <cell r="C20" t="str">
            <v>SWEDISH MEDICAL CENTER</v>
          </cell>
          <cell r="D20">
            <v>4774</v>
          </cell>
          <cell r="E20">
            <v>12358.472</v>
          </cell>
        </row>
        <row r="21">
          <cell r="A21" t="str">
            <v>3085T</v>
          </cell>
          <cell r="B21">
            <v>70</v>
          </cell>
          <cell r="C21" t="str">
            <v>HEALTHCARE LAUNDRY</v>
          </cell>
          <cell r="D21">
            <v>19036.984</v>
          </cell>
          <cell r="E21">
            <v>10796.455</v>
          </cell>
        </row>
        <row r="22">
          <cell r="A22" t="str">
            <v>3085T</v>
          </cell>
          <cell r="B22">
            <v>137</v>
          </cell>
          <cell r="C22" t="str">
            <v>CINTAS</v>
          </cell>
          <cell r="D22">
            <v>18637.853999999999</v>
          </cell>
          <cell r="E22">
            <v>2742.6179999999999</v>
          </cell>
        </row>
        <row r="23">
          <cell r="A23" t="str">
            <v>3085T</v>
          </cell>
          <cell r="B23">
            <v>142</v>
          </cell>
          <cell r="C23" t="str">
            <v>CHILDREN'S HOSPITAL</v>
          </cell>
          <cell r="D23">
            <v>3565</v>
          </cell>
          <cell r="E23">
            <v>98632.036999999997</v>
          </cell>
        </row>
        <row r="24">
          <cell r="A24" t="str">
            <v>3085T</v>
          </cell>
          <cell r="B24">
            <v>205</v>
          </cell>
          <cell r="C24" t="str">
            <v>CARDINAL TG</v>
          </cell>
          <cell r="D24">
            <v>0</v>
          </cell>
          <cell r="E24">
            <v>98798.926000000007</v>
          </cell>
        </row>
        <row r="25">
          <cell r="A25" t="str">
            <v>3085T</v>
          </cell>
          <cell r="B25">
            <v>232</v>
          </cell>
          <cell r="C25" t="str">
            <v>WASTE MANAGEMENT</v>
          </cell>
          <cell r="D25">
            <v>0</v>
          </cell>
          <cell r="E25">
            <v>127416.982</v>
          </cell>
        </row>
        <row r="26">
          <cell r="A26" t="str">
            <v>3085T</v>
          </cell>
          <cell r="B26">
            <v>233</v>
          </cell>
          <cell r="C26" t="str">
            <v>CLEAN SCAPES</v>
          </cell>
          <cell r="D26">
            <v>69964.831999999995</v>
          </cell>
          <cell r="E26">
            <v>0</v>
          </cell>
        </row>
        <row r="27">
          <cell r="A27" t="str">
            <v>3085T</v>
          </cell>
          <cell r="B27">
            <v>241</v>
          </cell>
          <cell r="C27" t="str">
            <v>LAKESIDE INDUSTRIES - CENTRALIA</v>
          </cell>
          <cell r="D27">
            <v>5147.6809999999996</v>
          </cell>
          <cell r="E27">
            <v>59174.154000000002</v>
          </cell>
        </row>
        <row r="28">
          <cell r="A28" t="str">
            <v>3085T</v>
          </cell>
          <cell r="B28">
            <v>263</v>
          </cell>
          <cell r="C28" t="str">
            <v>FIRCREST SCHOOL</v>
          </cell>
          <cell r="D28">
            <v>43400</v>
          </cell>
          <cell r="E28">
            <v>16205.143</v>
          </cell>
        </row>
        <row r="29">
          <cell r="A29" t="str">
            <v>3085T</v>
          </cell>
          <cell r="B29">
            <v>288</v>
          </cell>
          <cell r="C29" t="str">
            <v>CLEAN ENERGY</v>
          </cell>
          <cell r="D29">
            <v>109810.27</v>
          </cell>
          <cell r="E29">
            <v>75902.153999999995</v>
          </cell>
        </row>
        <row r="30">
          <cell r="A30" t="str">
            <v>3085T</v>
          </cell>
          <cell r="B30">
            <v>318</v>
          </cell>
          <cell r="C30" t="str">
            <v>GOOD SAMARITAN HOSPITAL</v>
          </cell>
          <cell r="D30">
            <v>899</v>
          </cell>
          <cell r="E30">
            <v>67882.543000000005</v>
          </cell>
        </row>
        <row r="31">
          <cell r="A31" t="str">
            <v>3085T</v>
          </cell>
          <cell r="B31">
            <v>328</v>
          </cell>
          <cell r="C31" t="str">
            <v>GROUP HEALTH SEATTLE</v>
          </cell>
          <cell r="D31">
            <v>1891</v>
          </cell>
          <cell r="E31">
            <v>41197.951999999997</v>
          </cell>
        </row>
        <row r="32">
          <cell r="A32" t="str">
            <v>3085T</v>
          </cell>
          <cell r="B32">
            <v>359</v>
          </cell>
          <cell r="C32" t="str">
            <v>HOSPITAL CENTRAL SERVICES</v>
          </cell>
          <cell r="D32">
            <v>36822.097000000002</v>
          </cell>
          <cell r="E32">
            <v>16988.741000000002</v>
          </cell>
        </row>
        <row r="33">
          <cell r="A33" t="str">
            <v>3085T</v>
          </cell>
          <cell r="B33">
            <v>624</v>
          </cell>
          <cell r="C33" t="str">
            <v>OVERLAKE HOSPITAL</v>
          </cell>
          <cell r="D33">
            <v>1085</v>
          </cell>
          <cell r="E33">
            <v>56460.298000000003</v>
          </cell>
        </row>
        <row r="34">
          <cell r="A34" t="str">
            <v>3085T</v>
          </cell>
          <cell r="B34">
            <v>626</v>
          </cell>
          <cell r="C34" t="str">
            <v>OSTROMS MUSHROOMS</v>
          </cell>
          <cell r="D34">
            <v>0</v>
          </cell>
          <cell r="E34">
            <v>35317.290999999997</v>
          </cell>
        </row>
        <row r="35">
          <cell r="A35" t="str">
            <v>3085T</v>
          </cell>
          <cell r="B35">
            <v>656</v>
          </cell>
          <cell r="C35" t="str">
            <v>ST JOSEPHS HOSP.</v>
          </cell>
          <cell r="D35">
            <v>62</v>
          </cell>
          <cell r="E35">
            <v>70063.906000000003</v>
          </cell>
        </row>
        <row r="36">
          <cell r="A36" t="str">
            <v>3085T</v>
          </cell>
          <cell r="B36">
            <v>665</v>
          </cell>
          <cell r="C36" t="str">
            <v>SWEDISH HEALTH SERV</v>
          </cell>
          <cell r="D36">
            <v>2790</v>
          </cell>
          <cell r="E36">
            <v>48082.89</v>
          </cell>
        </row>
        <row r="37">
          <cell r="A37" t="str">
            <v>3085T</v>
          </cell>
          <cell r="B37">
            <v>706</v>
          </cell>
          <cell r="C37" t="str">
            <v>ARAMARK EVERETT</v>
          </cell>
          <cell r="D37">
            <v>21817.460999999999</v>
          </cell>
          <cell r="E37">
            <v>0</v>
          </cell>
        </row>
        <row r="38">
          <cell r="A38" t="str">
            <v>3085T</v>
          </cell>
          <cell r="B38">
            <v>758</v>
          </cell>
          <cell r="C38" t="str">
            <v>STEVENS HEALTHCARE</v>
          </cell>
          <cell r="D38">
            <v>0</v>
          </cell>
          <cell r="E38">
            <v>31309.682000000001</v>
          </cell>
        </row>
        <row r="39">
          <cell r="A39" t="str">
            <v>3085T</v>
          </cell>
          <cell r="B39">
            <v>800</v>
          </cell>
          <cell r="C39" t="str">
            <v>SERVICE LINEN SUPPLY</v>
          </cell>
          <cell r="D39">
            <v>13586.248</v>
          </cell>
          <cell r="E39">
            <v>12812.539000000001</v>
          </cell>
        </row>
        <row r="40">
          <cell r="A40" t="str">
            <v>3085T</v>
          </cell>
          <cell r="B40">
            <v>810</v>
          </cell>
          <cell r="C40" t="str">
            <v>ST. FRANCIS HOSPITAL</v>
          </cell>
          <cell r="D40">
            <v>2325</v>
          </cell>
          <cell r="E40">
            <v>14255.228999999999</v>
          </cell>
        </row>
        <row r="41">
          <cell r="A41" t="str">
            <v>3085T</v>
          </cell>
          <cell r="B41">
            <v>865</v>
          </cell>
          <cell r="C41" t="str">
            <v>SUPERIOR LINEN</v>
          </cell>
          <cell r="D41">
            <v>21084.149000000001</v>
          </cell>
          <cell r="E41">
            <v>27.268000000000001</v>
          </cell>
        </row>
        <row r="42">
          <cell r="A42" t="str">
            <v>3085T</v>
          </cell>
          <cell r="B42">
            <v>881</v>
          </cell>
          <cell r="C42" t="str">
            <v>TACOMA GENERAL HOSPITAL</v>
          </cell>
          <cell r="D42">
            <v>62</v>
          </cell>
          <cell r="E42">
            <v>79669.661999999997</v>
          </cell>
        </row>
        <row r="43">
          <cell r="A43" t="str">
            <v>3085T</v>
          </cell>
          <cell r="B43">
            <v>890</v>
          </cell>
          <cell r="C43" t="str">
            <v>DOUBLETREE HOTEL</v>
          </cell>
          <cell r="D43">
            <v>41304.158000000003</v>
          </cell>
          <cell r="E43">
            <v>0</v>
          </cell>
        </row>
        <row r="44">
          <cell r="A44" t="str">
            <v>3085T</v>
          </cell>
          <cell r="B44">
            <v>905</v>
          </cell>
          <cell r="C44" t="str">
            <v>VALLEY MEDICAL</v>
          </cell>
          <cell r="D44">
            <v>7440</v>
          </cell>
          <cell r="E44">
            <v>57129.245999999999</v>
          </cell>
        </row>
        <row r="45">
          <cell r="A45" t="str">
            <v>3085T</v>
          </cell>
          <cell r="B45">
            <v>911</v>
          </cell>
          <cell r="C45" t="str">
            <v>VETERAN'S HOSPITAL</v>
          </cell>
          <cell r="D45">
            <v>0</v>
          </cell>
          <cell r="E45">
            <v>89428.481</v>
          </cell>
        </row>
        <row r="46">
          <cell r="A46" t="str">
            <v>3085T</v>
          </cell>
          <cell r="B46">
            <v>2485</v>
          </cell>
          <cell r="C46" t="str">
            <v>CAPITAL MEDICAL CENTER</v>
          </cell>
          <cell r="D46">
            <v>2635</v>
          </cell>
          <cell r="E46">
            <v>16031.608</v>
          </cell>
        </row>
        <row r="47">
          <cell r="A47" t="str">
            <v>3085T</v>
          </cell>
          <cell r="B47">
            <v>2647</v>
          </cell>
          <cell r="C47" t="str">
            <v>ST CLAIRE HOSPITAL</v>
          </cell>
          <cell r="D47">
            <v>620</v>
          </cell>
          <cell r="E47">
            <v>14788.306</v>
          </cell>
        </row>
        <row r="48">
          <cell r="A48" t="str">
            <v>3087T</v>
          </cell>
          <cell r="B48">
            <v>677</v>
          </cell>
          <cell r="C48" t="str">
            <v>PIERCE TRANSIT</v>
          </cell>
          <cell r="D48">
            <v>0</v>
          </cell>
          <cell r="E48">
            <v>0</v>
          </cell>
        </row>
        <row r="49">
          <cell r="A49" t="str">
            <v>3087T</v>
          </cell>
          <cell r="B49">
            <v>782</v>
          </cell>
          <cell r="C49" t="str">
            <v>SEATTLE STEAM</v>
          </cell>
          <cell r="D49">
            <v>62</v>
          </cell>
          <cell r="E49">
            <v>764210.05500000005</v>
          </cell>
        </row>
        <row r="50">
          <cell r="A50" t="str">
            <v>3241T</v>
          </cell>
          <cell r="B50">
            <v>251</v>
          </cell>
          <cell r="C50" t="str">
            <v>CLEAN ENERGY</v>
          </cell>
          <cell r="D50">
            <v>19902.919000000002</v>
          </cell>
          <cell r="E50">
            <v>0</v>
          </cell>
        </row>
        <row r="51">
          <cell r="A51" t="str">
            <v>3241T</v>
          </cell>
          <cell r="B51">
            <v>253</v>
          </cell>
          <cell r="C51" t="str">
            <v>DARDEN - TACOMA</v>
          </cell>
          <cell r="D51">
            <v>3115.777</v>
          </cell>
          <cell r="E51">
            <v>0</v>
          </cell>
        </row>
        <row r="52">
          <cell r="A52" t="str">
            <v>3241T</v>
          </cell>
          <cell r="B52">
            <v>254</v>
          </cell>
          <cell r="C52" t="str">
            <v>DARDEN - FEDERAL WAY</v>
          </cell>
          <cell r="D52">
            <v>2159.3580000000002</v>
          </cell>
          <cell r="E52">
            <v>0</v>
          </cell>
        </row>
        <row r="53">
          <cell r="A53" t="str">
            <v>3241T</v>
          </cell>
          <cell r="B53">
            <v>255</v>
          </cell>
          <cell r="C53" t="str">
            <v>DARDEN - LYNWOOD</v>
          </cell>
          <cell r="D53">
            <v>2530.9989999999998</v>
          </cell>
          <cell r="E53">
            <v>0</v>
          </cell>
        </row>
        <row r="54">
          <cell r="A54" t="str">
            <v>3241T</v>
          </cell>
          <cell r="B54">
            <v>256</v>
          </cell>
          <cell r="C54" t="str">
            <v>DARDEN - LYNWOOD</v>
          </cell>
          <cell r="D54">
            <v>3785.5250000000001</v>
          </cell>
          <cell r="E54">
            <v>0</v>
          </cell>
        </row>
        <row r="55">
          <cell r="A55" t="str">
            <v>3241T</v>
          </cell>
          <cell r="B55">
            <v>257</v>
          </cell>
          <cell r="C55" t="str">
            <v>DARDEN - KIRKLAND</v>
          </cell>
          <cell r="D55">
            <v>3940.9360000000001</v>
          </cell>
          <cell r="E55">
            <v>0</v>
          </cell>
        </row>
        <row r="56">
          <cell r="A56" t="str">
            <v>3241T</v>
          </cell>
          <cell r="B56">
            <v>316</v>
          </cell>
          <cell r="C56" t="str">
            <v>DARDEN - OLYMPIA</v>
          </cell>
          <cell r="D56">
            <v>3907.297</v>
          </cell>
          <cell r="E56">
            <v>0</v>
          </cell>
        </row>
        <row r="57">
          <cell r="A57" t="str">
            <v>3241T</v>
          </cell>
          <cell r="B57">
            <v>319</v>
          </cell>
          <cell r="C57" t="str">
            <v>DARDEN - PUYALLUP</v>
          </cell>
          <cell r="D57">
            <v>4258.4040000000005</v>
          </cell>
          <cell r="E57">
            <v>0</v>
          </cell>
        </row>
        <row r="58">
          <cell r="A58" t="str">
            <v>3241T</v>
          </cell>
          <cell r="B58">
            <v>323</v>
          </cell>
          <cell r="C58" t="str">
            <v>DARDEN - TACOMA</v>
          </cell>
          <cell r="D58">
            <v>3410.7330000000002</v>
          </cell>
          <cell r="E58">
            <v>0</v>
          </cell>
        </row>
        <row r="59">
          <cell r="A59" t="str">
            <v>3241T</v>
          </cell>
          <cell r="B59">
            <v>329</v>
          </cell>
          <cell r="C59" t="str">
            <v>DARDEN - TUKWILA</v>
          </cell>
          <cell r="D59">
            <v>3159.183</v>
          </cell>
          <cell r="E59">
            <v>0</v>
          </cell>
        </row>
        <row r="60">
          <cell r="A60" t="str">
            <v>3241T</v>
          </cell>
          <cell r="B60">
            <v>330</v>
          </cell>
          <cell r="C60" t="str">
            <v>DARDEN - TUKWILA</v>
          </cell>
          <cell r="D60">
            <v>3880.51</v>
          </cell>
          <cell r="E60">
            <v>0</v>
          </cell>
        </row>
        <row r="61">
          <cell r="A61" t="str">
            <v>3241T</v>
          </cell>
          <cell r="B61">
            <v>813</v>
          </cell>
          <cell r="C61" t="str">
            <v>SMITH GARDENS</v>
          </cell>
          <cell r="D61">
            <v>2252.6889999999999</v>
          </cell>
          <cell r="E61">
            <v>0</v>
          </cell>
        </row>
        <row r="62">
          <cell r="A62" t="str">
            <v>3241T</v>
          </cell>
          <cell r="B62">
            <v>1054</v>
          </cell>
          <cell r="C62" t="str">
            <v>TOMLINSON LINENEN</v>
          </cell>
          <cell r="D62">
            <v>34065.279000000002</v>
          </cell>
          <cell r="E62">
            <v>0</v>
          </cell>
        </row>
        <row r="63">
          <cell r="A63" t="str">
            <v>3241T</v>
          </cell>
          <cell r="B63">
            <v>1669</v>
          </cell>
          <cell r="C63" t="str">
            <v>COSTCO - KIRKLAND</v>
          </cell>
          <cell r="D63">
            <v>3099.933</v>
          </cell>
          <cell r="E63">
            <v>0</v>
          </cell>
        </row>
        <row r="64">
          <cell r="A64" t="str">
            <v>3241T</v>
          </cell>
          <cell r="B64">
            <v>2354</v>
          </cell>
          <cell r="C64" t="str">
            <v>COSTCO - COVINGTON</v>
          </cell>
          <cell r="D64">
            <v>2836.09</v>
          </cell>
          <cell r="E64">
            <v>0</v>
          </cell>
        </row>
        <row r="65">
          <cell r="A65" t="str">
            <v>3241T</v>
          </cell>
          <cell r="B65">
            <v>3093</v>
          </cell>
          <cell r="C65" t="str">
            <v>COSTCO - FEDERAL WAY</v>
          </cell>
          <cell r="D65">
            <v>2537.8090000000002</v>
          </cell>
          <cell r="E65">
            <v>0</v>
          </cell>
        </row>
        <row r="66">
          <cell r="A66" t="str">
            <v>3241T</v>
          </cell>
          <cell r="B66">
            <v>3760</v>
          </cell>
          <cell r="C66" t="str">
            <v>COSTCO - TUMWATER</v>
          </cell>
          <cell r="D66">
            <v>3367.6990000000001</v>
          </cell>
          <cell r="E66">
            <v>0</v>
          </cell>
        </row>
        <row r="67">
          <cell r="A67" t="str">
            <v>3241T</v>
          </cell>
          <cell r="B67">
            <v>4039</v>
          </cell>
          <cell r="C67" t="str">
            <v>COSTCO - SHORELINE</v>
          </cell>
          <cell r="D67">
            <v>5462.4350000000004</v>
          </cell>
          <cell r="E67">
            <v>0</v>
          </cell>
        </row>
        <row r="68">
          <cell r="A68" t="str">
            <v>3241T</v>
          </cell>
          <cell r="B68">
            <v>4149</v>
          </cell>
          <cell r="C68" t="str">
            <v>COSTCO - ISSAQUAH</v>
          </cell>
          <cell r="D68">
            <v>3720.6689999999999</v>
          </cell>
          <cell r="E68">
            <v>0</v>
          </cell>
        </row>
        <row r="69">
          <cell r="A69" t="str">
            <v>3241T</v>
          </cell>
          <cell r="B69">
            <v>4435</v>
          </cell>
          <cell r="C69" t="str">
            <v>COSTCO - EVERETT</v>
          </cell>
          <cell r="D69">
            <v>3870.71</v>
          </cell>
          <cell r="E69">
            <v>0</v>
          </cell>
        </row>
        <row r="70">
          <cell r="A70" t="str">
            <v>3241T</v>
          </cell>
          <cell r="B70">
            <v>5413</v>
          </cell>
          <cell r="C70" t="str">
            <v>GM NAMEPLATE</v>
          </cell>
          <cell r="D70">
            <v>4193.2160000000003</v>
          </cell>
          <cell r="E70">
            <v>0</v>
          </cell>
        </row>
        <row r="71">
          <cell r="A71" t="str">
            <v>3241T</v>
          </cell>
          <cell r="B71">
            <v>5596</v>
          </cell>
          <cell r="C71" t="str">
            <v>COSTCO - TACOMA</v>
          </cell>
          <cell r="D71">
            <v>2444.5970000000002</v>
          </cell>
          <cell r="E71">
            <v>0</v>
          </cell>
        </row>
        <row r="72">
          <cell r="A72" t="str">
            <v>3241T</v>
          </cell>
          <cell r="B72">
            <v>5654</v>
          </cell>
          <cell r="C72" t="str">
            <v>CINTAS</v>
          </cell>
          <cell r="D72">
            <v>11622.514999999999</v>
          </cell>
          <cell r="E72">
            <v>0</v>
          </cell>
        </row>
        <row r="73">
          <cell r="A73" t="str">
            <v>3241T</v>
          </cell>
          <cell r="B73">
            <v>5667</v>
          </cell>
          <cell r="C73" t="str">
            <v>MOULDING &amp; MILLWORK</v>
          </cell>
          <cell r="D73">
            <v>3841.6909999999998</v>
          </cell>
          <cell r="E73">
            <v>0</v>
          </cell>
        </row>
        <row r="74">
          <cell r="A74" t="str">
            <v>3241T</v>
          </cell>
          <cell r="B74">
            <v>6752</v>
          </cell>
          <cell r="C74" t="str">
            <v>COSTCO - SEATTLE</v>
          </cell>
          <cell r="D74">
            <v>4590.7830000000004</v>
          </cell>
          <cell r="E74">
            <v>0</v>
          </cell>
        </row>
        <row r="75">
          <cell r="A75" t="str">
            <v>3241T</v>
          </cell>
          <cell r="B75">
            <v>6844</v>
          </cell>
          <cell r="C75" t="str">
            <v>COSTCO - WOODINVILLE</v>
          </cell>
          <cell r="D75">
            <v>2955.7939999999999</v>
          </cell>
          <cell r="E75">
            <v>0</v>
          </cell>
        </row>
        <row r="76">
          <cell r="A76" t="str">
            <v>3241T</v>
          </cell>
          <cell r="B76">
            <v>6869</v>
          </cell>
          <cell r="C76" t="str">
            <v>COSTCO - LACEY</v>
          </cell>
          <cell r="D76">
            <v>2389.42</v>
          </cell>
          <cell r="E76">
            <v>0</v>
          </cell>
        </row>
        <row r="77">
          <cell r="A77" t="str">
            <v>3241T</v>
          </cell>
          <cell r="B77">
            <v>7215</v>
          </cell>
          <cell r="C77" t="str">
            <v>COSTCO - MARYSVILLE</v>
          </cell>
          <cell r="D77">
            <v>2481.0479999999998</v>
          </cell>
          <cell r="E77">
            <v>0</v>
          </cell>
        </row>
        <row r="78">
          <cell r="A78" t="str">
            <v>3241T</v>
          </cell>
          <cell r="B78">
            <v>7476</v>
          </cell>
          <cell r="C78" t="str">
            <v>COSTCO - GIG HARBOR</v>
          </cell>
          <cell r="D78">
            <v>2302.7629999999999</v>
          </cell>
          <cell r="E78">
            <v>0</v>
          </cell>
        </row>
        <row r="79">
          <cell r="A79" t="str">
            <v>3241T</v>
          </cell>
          <cell r="B79">
            <v>18</v>
          </cell>
          <cell r="C79" t="str">
            <v xml:space="preserve">ARAMARK </v>
          </cell>
          <cell r="D79">
            <v>23594.905999999999</v>
          </cell>
          <cell r="E79">
            <v>0</v>
          </cell>
        </row>
        <row r="80">
          <cell r="A80" t="str">
            <v>7085T</v>
          </cell>
          <cell r="B80">
            <v>11</v>
          </cell>
          <cell r="C80" t="str">
            <v>WOODWORTH &amp; COMPANY INC.</v>
          </cell>
          <cell r="D80">
            <v>0</v>
          </cell>
          <cell r="E80">
            <v>22375.651000000002</v>
          </cell>
        </row>
        <row r="81">
          <cell r="A81" t="str">
            <v>7085T</v>
          </cell>
          <cell r="B81">
            <v>30</v>
          </cell>
          <cell r="C81" t="str">
            <v>CEMEX PACIFIC HOLDINGS LLC</v>
          </cell>
          <cell r="D81">
            <v>0</v>
          </cell>
          <cell r="E81">
            <v>92237.964000000007</v>
          </cell>
        </row>
        <row r="82">
          <cell r="A82" t="str">
            <v>7085T</v>
          </cell>
          <cell r="B82">
            <v>62</v>
          </cell>
          <cell r="C82" t="str">
            <v>LAKESIDE - OLYMPIA</v>
          </cell>
          <cell r="D82">
            <v>5276.4480000000003</v>
          </cell>
          <cell r="E82">
            <v>37249.339</v>
          </cell>
        </row>
        <row r="83">
          <cell r="A83" t="str">
            <v>7085T</v>
          </cell>
          <cell r="B83">
            <v>72</v>
          </cell>
          <cell r="C83" t="str">
            <v>SIMPSON  LUMBER</v>
          </cell>
          <cell r="D83">
            <v>0</v>
          </cell>
          <cell r="E83">
            <v>209535.859</v>
          </cell>
        </row>
        <row r="84">
          <cell r="A84" t="str">
            <v>7085T</v>
          </cell>
          <cell r="B84">
            <v>116</v>
          </cell>
          <cell r="C84" t="str">
            <v>MUTUAL MATERIALS</v>
          </cell>
          <cell r="D84">
            <v>0</v>
          </cell>
          <cell r="E84">
            <v>0</v>
          </cell>
        </row>
        <row r="85">
          <cell r="A85" t="str">
            <v>7085T</v>
          </cell>
          <cell r="B85">
            <v>130</v>
          </cell>
          <cell r="C85" t="str">
            <v>PABCO ROOFING</v>
          </cell>
          <cell r="D85">
            <v>0</v>
          </cell>
          <cell r="E85">
            <v>75987.638999999996</v>
          </cell>
        </row>
        <row r="86">
          <cell r="A86" t="str">
            <v>7085T</v>
          </cell>
          <cell r="B86">
            <v>147</v>
          </cell>
          <cell r="C86" t="str">
            <v>PARAMONT PETROLEUM CORP</v>
          </cell>
          <cell r="D86">
            <v>62</v>
          </cell>
          <cell r="E86">
            <v>177931.897</v>
          </cell>
        </row>
        <row r="87">
          <cell r="A87" t="str">
            <v>7085T</v>
          </cell>
          <cell r="B87">
            <v>153</v>
          </cell>
          <cell r="C87" t="str">
            <v>CASCADE HARDWOODS</v>
          </cell>
          <cell r="D87">
            <v>25486.93</v>
          </cell>
          <cell r="E87">
            <v>34643.173999999999</v>
          </cell>
        </row>
        <row r="88">
          <cell r="A88" t="str">
            <v>7085T</v>
          </cell>
          <cell r="B88">
            <v>155</v>
          </cell>
          <cell r="C88" t="str">
            <v>DARIGOLD INC. - ISSAQUAH</v>
          </cell>
          <cell r="D88">
            <v>62</v>
          </cell>
          <cell r="E88">
            <v>51792.315999999999</v>
          </cell>
        </row>
        <row r="89">
          <cell r="A89" t="str">
            <v>7085T</v>
          </cell>
          <cell r="B89">
            <v>156</v>
          </cell>
          <cell r="C89" t="str">
            <v>DARIGOLD INC.- RAINIER</v>
          </cell>
          <cell r="D89">
            <v>1860</v>
          </cell>
          <cell r="E89">
            <v>22627.383000000002</v>
          </cell>
        </row>
        <row r="90">
          <cell r="A90" t="str">
            <v>7085T</v>
          </cell>
          <cell r="B90">
            <v>166</v>
          </cell>
          <cell r="C90" t="str">
            <v>PEPSI NW BEVERAGE</v>
          </cell>
          <cell r="D90">
            <v>3319.6860000000001</v>
          </cell>
          <cell r="E90">
            <v>55661.631000000001</v>
          </cell>
        </row>
        <row r="91">
          <cell r="A91" t="str">
            <v>7085T</v>
          </cell>
          <cell r="B91">
            <v>167</v>
          </cell>
          <cell r="C91" t="str">
            <v>BAKERY CHEF LLC</v>
          </cell>
          <cell r="D91">
            <v>56964.728000000003</v>
          </cell>
          <cell r="E91">
            <v>3471.0189999999998</v>
          </cell>
        </row>
        <row r="92">
          <cell r="A92" t="str">
            <v>7085T</v>
          </cell>
          <cell r="B92">
            <v>178</v>
          </cell>
          <cell r="C92" t="str">
            <v>COMMENCEMENT BAY</v>
          </cell>
          <cell r="D92">
            <v>62</v>
          </cell>
          <cell r="E92">
            <v>45091.743000000002</v>
          </cell>
        </row>
        <row r="93">
          <cell r="A93" t="str">
            <v>7085T</v>
          </cell>
          <cell r="B93">
            <v>186</v>
          </cell>
          <cell r="C93" t="str">
            <v>DAVIS WIRE</v>
          </cell>
          <cell r="D93">
            <v>79752.956999999995</v>
          </cell>
          <cell r="E93">
            <v>0</v>
          </cell>
        </row>
        <row r="94">
          <cell r="A94" t="str">
            <v>7085T</v>
          </cell>
          <cell r="B94">
            <v>189</v>
          </cell>
          <cell r="C94" t="str">
            <v>LCS WESTMINISTER PARTNERSHIP III LLP</v>
          </cell>
          <cell r="D94">
            <v>3799.3560000000002</v>
          </cell>
          <cell r="E94">
            <v>0</v>
          </cell>
        </row>
        <row r="95">
          <cell r="A95" t="str">
            <v>7085T</v>
          </cell>
          <cell r="B95">
            <v>190</v>
          </cell>
          <cell r="C95" t="str">
            <v>ARCLIN</v>
          </cell>
          <cell r="D95">
            <v>59908.953999999998</v>
          </cell>
          <cell r="E95">
            <v>50311.048000000003</v>
          </cell>
        </row>
        <row r="96">
          <cell r="A96" t="str">
            <v>7085T</v>
          </cell>
          <cell r="B96">
            <v>225</v>
          </cell>
          <cell r="C96" t="str">
            <v>LAKESIDE IND - MONROE</v>
          </cell>
          <cell r="D96">
            <v>5499.8580000000002</v>
          </cell>
          <cell r="E96">
            <v>51874.438999999998</v>
          </cell>
        </row>
        <row r="97">
          <cell r="A97" t="str">
            <v>7085T</v>
          </cell>
          <cell r="B97">
            <v>260</v>
          </cell>
          <cell r="C97" t="str">
            <v>SONOCO</v>
          </cell>
          <cell r="D97">
            <v>5146</v>
          </cell>
          <cell r="E97">
            <v>167780.27799999999</v>
          </cell>
        </row>
        <row r="98">
          <cell r="A98" t="str">
            <v>7085T</v>
          </cell>
          <cell r="B98">
            <v>296</v>
          </cell>
          <cell r="C98" t="str">
            <v>GEORGIA PACIFIC</v>
          </cell>
          <cell r="D98">
            <v>7661.884</v>
          </cell>
          <cell r="E98">
            <v>32051.546999999999</v>
          </cell>
        </row>
        <row r="99">
          <cell r="A99" t="str">
            <v>7085T</v>
          </cell>
          <cell r="B99">
            <v>307</v>
          </cell>
          <cell r="C99" t="str">
            <v>GARDNER ASPHALT CORP</v>
          </cell>
          <cell r="D99">
            <v>62</v>
          </cell>
          <cell r="E99">
            <v>93364.354999999996</v>
          </cell>
        </row>
        <row r="100">
          <cell r="A100" t="str">
            <v>7085T</v>
          </cell>
          <cell r="B100">
            <v>325</v>
          </cell>
          <cell r="C100" t="str">
            <v>HEXCEL STRUCTURES</v>
          </cell>
          <cell r="D100">
            <v>0</v>
          </cell>
          <cell r="E100">
            <v>22817.901999999998</v>
          </cell>
        </row>
        <row r="101">
          <cell r="A101" t="str">
            <v>7085T</v>
          </cell>
          <cell r="B101">
            <v>333</v>
          </cell>
          <cell r="C101" t="str">
            <v>ICON MATERIALS INC</v>
          </cell>
          <cell r="D101">
            <v>0</v>
          </cell>
          <cell r="E101">
            <v>28438.366999999998</v>
          </cell>
        </row>
        <row r="102">
          <cell r="A102" t="str">
            <v>7085T</v>
          </cell>
          <cell r="B102">
            <v>361</v>
          </cell>
          <cell r="C102" t="str">
            <v>HYTEK FINISHES</v>
          </cell>
          <cell r="D102">
            <v>35019.182999999997</v>
          </cell>
          <cell r="E102">
            <v>0</v>
          </cell>
        </row>
        <row r="103">
          <cell r="A103" t="str">
            <v>7085T</v>
          </cell>
          <cell r="B103">
            <v>375</v>
          </cell>
          <cell r="C103" t="str">
            <v>LAFARGE  CORP.</v>
          </cell>
          <cell r="D103">
            <v>6200</v>
          </cell>
          <cell r="E103">
            <v>72156.857000000004</v>
          </cell>
        </row>
        <row r="104">
          <cell r="A104" t="str">
            <v>7085T</v>
          </cell>
          <cell r="B104">
            <v>380</v>
          </cell>
          <cell r="C104" t="str">
            <v>AMGEN</v>
          </cell>
          <cell r="D104">
            <v>1798</v>
          </cell>
          <cell r="E104">
            <v>50525.430999999997</v>
          </cell>
        </row>
        <row r="105">
          <cell r="A105" t="str">
            <v>7085T</v>
          </cell>
          <cell r="B105">
            <v>400</v>
          </cell>
          <cell r="C105" t="str">
            <v>J A JACK &amp; SONS</v>
          </cell>
          <cell r="D105">
            <v>25581.165000000001</v>
          </cell>
          <cell r="E105">
            <v>265.56</v>
          </cell>
        </row>
        <row r="106">
          <cell r="A106" t="str">
            <v>7085T</v>
          </cell>
          <cell r="B106">
            <v>425</v>
          </cell>
          <cell r="C106" t="str">
            <v>DARLING INTERNATIONAL INC.</v>
          </cell>
          <cell r="D106">
            <v>62</v>
          </cell>
          <cell r="E106">
            <v>154733.51500000001</v>
          </cell>
        </row>
        <row r="107">
          <cell r="A107" t="str">
            <v>7085T</v>
          </cell>
          <cell r="B107">
            <v>438</v>
          </cell>
          <cell r="C107" t="str">
            <v>JAMES HARDIE BUILDING PRODUCTS</v>
          </cell>
          <cell r="D107">
            <v>93083.133000000002</v>
          </cell>
          <cell r="E107">
            <v>0</v>
          </cell>
        </row>
        <row r="108">
          <cell r="A108" t="str">
            <v>7085T</v>
          </cell>
          <cell r="B108">
            <v>455</v>
          </cell>
          <cell r="C108" t="str">
            <v>LAKESIDE INDUSTRIES COVINGTON</v>
          </cell>
          <cell r="D108">
            <v>0</v>
          </cell>
          <cell r="E108">
            <v>72066.115999999995</v>
          </cell>
        </row>
        <row r="109">
          <cell r="A109" t="str">
            <v>7085T</v>
          </cell>
          <cell r="B109">
            <v>456</v>
          </cell>
          <cell r="C109" t="str">
            <v>CEMEX PACIFIC HOLDINGS</v>
          </cell>
          <cell r="D109">
            <v>0</v>
          </cell>
          <cell r="E109">
            <v>18426.758000000002</v>
          </cell>
        </row>
        <row r="110">
          <cell r="A110" t="str">
            <v>7085T</v>
          </cell>
          <cell r="B110">
            <v>460</v>
          </cell>
          <cell r="C110" t="str">
            <v>BIRD'S EYE FOODS</v>
          </cell>
          <cell r="D110">
            <v>0</v>
          </cell>
          <cell r="E110">
            <v>1455.336</v>
          </cell>
        </row>
        <row r="111">
          <cell r="A111" t="str">
            <v>7085T</v>
          </cell>
          <cell r="B111">
            <v>466</v>
          </cell>
          <cell r="C111" t="str">
            <v>NW CENTER COMMERCIAL LAUNDRY</v>
          </cell>
          <cell r="D111">
            <v>33575.9</v>
          </cell>
          <cell r="E111">
            <v>0</v>
          </cell>
        </row>
        <row r="112">
          <cell r="A112" t="str">
            <v>7085T</v>
          </cell>
          <cell r="B112">
            <v>485</v>
          </cell>
          <cell r="C112" t="str">
            <v>DARIGOLD INC.-CHEHALIS</v>
          </cell>
          <cell r="D112">
            <v>93000</v>
          </cell>
          <cell r="E112">
            <v>123180.219</v>
          </cell>
        </row>
        <row r="113">
          <cell r="A113" t="str">
            <v>7085T</v>
          </cell>
          <cell r="B113">
            <v>500</v>
          </cell>
          <cell r="C113" t="str">
            <v>LONGVIEW  FIBRE CO.</v>
          </cell>
          <cell r="D113">
            <v>1151.037</v>
          </cell>
          <cell r="E113">
            <v>24440.535</v>
          </cell>
        </row>
        <row r="114">
          <cell r="A114" t="str">
            <v>7085T</v>
          </cell>
          <cell r="B114">
            <v>578</v>
          </cell>
          <cell r="C114" t="str">
            <v>MYSTIC LTD (DBA ALLIANCE PACKAGING)</v>
          </cell>
          <cell r="D114">
            <v>19421.452000000001</v>
          </cell>
          <cell r="E114">
            <v>33546.436999999998</v>
          </cell>
        </row>
        <row r="115">
          <cell r="A115" t="str">
            <v>7085T</v>
          </cell>
          <cell r="B115">
            <v>579</v>
          </cell>
          <cell r="C115" t="str">
            <v>MANKE LUMBER-SUM</v>
          </cell>
          <cell r="D115">
            <v>62</v>
          </cell>
          <cell r="E115">
            <v>139692.356</v>
          </cell>
        </row>
        <row r="116">
          <cell r="A116" t="str">
            <v>7085T</v>
          </cell>
          <cell r="B116">
            <v>601</v>
          </cell>
          <cell r="C116" t="str">
            <v>IFCO-ICS WASHINGTON</v>
          </cell>
          <cell r="D116">
            <v>9817.6830000000009</v>
          </cell>
          <cell r="E116">
            <v>33899.307999999997</v>
          </cell>
        </row>
        <row r="117">
          <cell r="A117" t="str">
            <v>7085T</v>
          </cell>
          <cell r="B117">
            <v>615</v>
          </cell>
          <cell r="C117" t="str">
            <v>NORTHWEST HOSPITAL</v>
          </cell>
          <cell r="D117">
            <v>6727</v>
          </cell>
          <cell r="E117">
            <v>28470.870999999999</v>
          </cell>
        </row>
        <row r="118">
          <cell r="A118" t="str">
            <v>7085T</v>
          </cell>
          <cell r="B118">
            <v>617</v>
          </cell>
          <cell r="C118" t="str">
            <v>WEYENHAEUSER NR COMPANY</v>
          </cell>
          <cell r="D118">
            <v>6200</v>
          </cell>
          <cell r="E118">
            <v>47108.77</v>
          </cell>
        </row>
        <row r="119">
          <cell r="A119" t="str">
            <v>7085T</v>
          </cell>
          <cell r="B119">
            <v>645</v>
          </cell>
          <cell r="C119" t="str">
            <v>PACCAR INC.</v>
          </cell>
          <cell r="D119">
            <v>24159.25</v>
          </cell>
          <cell r="E119">
            <v>0</v>
          </cell>
        </row>
        <row r="120">
          <cell r="A120" t="str">
            <v>7085T</v>
          </cell>
          <cell r="B120">
            <v>699</v>
          </cell>
          <cell r="C120" t="str">
            <v>CENTRAL  PRE-MIX CONCRETE CO.</v>
          </cell>
          <cell r="D120">
            <v>0</v>
          </cell>
          <cell r="E120">
            <v>18202.800999999999</v>
          </cell>
        </row>
        <row r="121">
          <cell r="A121" t="str">
            <v>7085T</v>
          </cell>
          <cell r="B121">
            <v>732</v>
          </cell>
          <cell r="C121" t="str">
            <v>RAMCO CONSTRUCTION</v>
          </cell>
          <cell r="D121">
            <v>9180.3709999999992</v>
          </cell>
          <cell r="E121">
            <v>18962.812000000002</v>
          </cell>
        </row>
        <row r="122">
          <cell r="A122" t="str">
            <v>7085T</v>
          </cell>
          <cell r="B122">
            <v>738</v>
          </cell>
          <cell r="C122" t="str">
            <v>LAKESIDE INDUSTRIES ISSAQUAH</v>
          </cell>
          <cell r="D122">
            <v>5878.402</v>
          </cell>
          <cell r="E122">
            <v>96162.896999999997</v>
          </cell>
        </row>
        <row r="123">
          <cell r="A123" t="str">
            <v>7085T</v>
          </cell>
          <cell r="B123">
            <v>781</v>
          </cell>
          <cell r="C123" t="str">
            <v>BAKER COMMODITIES</v>
          </cell>
          <cell r="D123">
            <v>580</v>
          </cell>
          <cell r="E123">
            <v>109227.31200000001</v>
          </cell>
        </row>
        <row r="124">
          <cell r="A124" t="str">
            <v>7085T</v>
          </cell>
          <cell r="B124">
            <v>785</v>
          </cell>
          <cell r="C124" t="str">
            <v>SEATTLE SNOHOMISH MILL</v>
          </cell>
          <cell r="D124">
            <v>0</v>
          </cell>
          <cell r="E124">
            <v>52103.220999999998</v>
          </cell>
        </row>
        <row r="125">
          <cell r="A125" t="str">
            <v>7085T</v>
          </cell>
          <cell r="B125">
            <v>788</v>
          </cell>
          <cell r="C125" t="str">
            <v>SPECTRUM GLASS</v>
          </cell>
          <cell r="D125">
            <v>96100</v>
          </cell>
          <cell r="E125">
            <v>65125.798000000003</v>
          </cell>
        </row>
        <row r="126">
          <cell r="A126" t="str">
            <v>7085T</v>
          </cell>
          <cell r="B126">
            <v>812</v>
          </cell>
          <cell r="C126" t="str">
            <v>SOUND REFINING</v>
          </cell>
          <cell r="D126">
            <v>0</v>
          </cell>
          <cell r="E126">
            <v>34467.461000000003</v>
          </cell>
        </row>
        <row r="127">
          <cell r="A127" t="str">
            <v>7085T</v>
          </cell>
          <cell r="B127">
            <v>816</v>
          </cell>
          <cell r="C127" t="str">
            <v>TUCCI &amp; SONS</v>
          </cell>
          <cell r="D127">
            <v>1968.9570000000001</v>
          </cell>
          <cell r="E127">
            <v>53903.190999999999</v>
          </cell>
        </row>
        <row r="128">
          <cell r="A128" t="str">
            <v>7085T</v>
          </cell>
          <cell r="B128">
            <v>823</v>
          </cell>
          <cell r="C128" t="str">
            <v>CEMEX PACIFIC HOLDINGS</v>
          </cell>
          <cell r="D128">
            <v>0</v>
          </cell>
          <cell r="E128">
            <v>48535.788</v>
          </cell>
        </row>
        <row r="129">
          <cell r="A129" t="str">
            <v>7085T</v>
          </cell>
          <cell r="B129">
            <v>836</v>
          </cell>
          <cell r="C129" t="str">
            <v>STARBUCKS</v>
          </cell>
          <cell r="D129">
            <v>76896.994999999995</v>
          </cell>
          <cell r="E129">
            <v>476.74200000000002</v>
          </cell>
        </row>
        <row r="130">
          <cell r="A130" t="str">
            <v>7085T</v>
          </cell>
          <cell r="B130">
            <v>847</v>
          </cell>
          <cell r="C130" t="str">
            <v>BIRD'S EYE FOODS</v>
          </cell>
          <cell r="D130">
            <v>9500.2999999999993</v>
          </cell>
          <cell r="E130">
            <v>48361.646999999997</v>
          </cell>
        </row>
        <row r="131">
          <cell r="A131" t="str">
            <v>7085T</v>
          </cell>
          <cell r="B131">
            <v>876</v>
          </cell>
          <cell r="C131" t="str">
            <v>TUCCI AND SONS</v>
          </cell>
          <cell r="D131">
            <v>0</v>
          </cell>
          <cell r="E131">
            <v>21376.668000000001</v>
          </cell>
        </row>
        <row r="132">
          <cell r="A132" t="str">
            <v>7085T</v>
          </cell>
          <cell r="B132">
            <v>886</v>
          </cell>
          <cell r="C132" t="str">
            <v>TODD SHIPYARDS</v>
          </cell>
          <cell r="D132">
            <v>2105.5940000000001</v>
          </cell>
          <cell r="E132">
            <v>0</v>
          </cell>
        </row>
        <row r="133">
          <cell r="A133" t="str">
            <v>7085T</v>
          </cell>
          <cell r="B133">
            <v>894</v>
          </cell>
          <cell r="C133" t="str">
            <v>WATSON ASPHALT PAVING CO.</v>
          </cell>
          <cell r="D133">
            <v>0</v>
          </cell>
          <cell r="E133">
            <v>49360.298999999999</v>
          </cell>
        </row>
        <row r="134">
          <cell r="A134" t="str">
            <v>7085T</v>
          </cell>
          <cell r="B134">
            <v>898</v>
          </cell>
          <cell r="C134" t="str">
            <v>INSULFOAM LLC</v>
          </cell>
          <cell r="D134">
            <v>0</v>
          </cell>
          <cell r="E134">
            <v>24321.119999999999</v>
          </cell>
        </row>
        <row r="135">
          <cell r="A135" t="str">
            <v>7085T</v>
          </cell>
          <cell r="B135">
            <v>917</v>
          </cell>
          <cell r="C135" t="str">
            <v>KING &amp; PRINCE</v>
          </cell>
          <cell r="D135">
            <v>13301.178</v>
          </cell>
          <cell r="E135">
            <v>0</v>
          </cell>
        </row>
        <row r="136">
          <cell r="A136" t="str">
            <v>7085T</v>
          </cell>
          <cell r="B136">
            <v>923</v>
          </cell>
          <cell r="C136" t="str">
            <v>GRANITECONSTRUCTION</v>
          </cell>
          <cell r="D136">
            <v>0</v>
          </cell>
          <cell r="E136">
            <v>29622.366999999998</v>
          </cell>
        </row>
        <row r="137">
          <cell r="A137" t="str">
            <v>7085T</v>
          </cell>
          <cell r="B137">
            <v>934</v>
          </cell>
          <cell r="C137" t="str">
            <v>WEYERHAEUSER TECHNOLOGY CTR</v>
          </cell>
          <cell r="D137">
            <v>62</v>
          </cell>
          <cell r="E137">
            <v>34215.065999999999</v>
          </cell>
        </row>
        <row r="138">
          <cell r="A138" t="str">
            <v>7085T</v>
          </cell>
          <cell r="B138">
            <v>955</v>
          </cell>
          <cell r="C138" t="str">
            <v>LAKESIDE INDUSTRIES SEATTLE</v>
          </cell>
          <cell r="D138">
            <v>0</v>
          </cell>
          <cell r="E138">
            <v>12699.894</v>
          </cell>
        </row>
        <row r="139">
          <cell r="A139" t="str">
            <v>7085T</v>
          </cell>
          <cell r="B139">
            <v>958</v>
          </cell>
          <cell r="C139" t="str">
            <v>INTERNATIONAL PAPER</v>
          </cell>
          <cell r="D139">
            <v>5016.2939999999999</v>
          </cell>
          <cell r="E139">
            <v>2543.27</v>
          </cell>
        </row>
        <row r="140">
          <cell r="A140" t="str">
            <v>7085T</v>
          </cell>
          <cell r="B140">
            <v>959</v>
          </cell>
          <cell r="C140" t="str">
            <v>WOODWORTH &amp; CO</v>
          </cell>
          <cell r="D140">
            <v>0</v>
          </cell>
          <cell r="E140">
            <v>146969.96599999999</v>
          </cell>
        </row>
        <row r="141">
          <cell r="A141" t="str">
            <v>7085T</v>
          </cell>
          <cell r="B141">
            <v>961</v>
          </cell>
          <cell r="C141" t="str">
            <v>INTERNATIONAL PAPER</v>
          </cell>
          <cell r="D141">
            <v>56</v>
          </cell>
          <cell r="E141">
            <v>30618.639999999999</v>
          </cell>
        </row>
        <row r="142">
          <cell r="A142" t="str">
            <v>7085T</v>
          </cell>
          <cell r="B142">
            <v>964</v>
          </cell>
          <cell r="C142" t="str">
            <v>LAKESIDE INDUSTRIES REDMOND</v>
          </cell>
          <cell r="D142">
            <v>4777.2730000000001</v>
          </cell>
          <cell r="E142">
            <v>8870.85</v>
          </cell>
        </row>
        <row r="143">
          <cell r="A143" t="str">
            <v>7085T</v>
          </cell>
          <cell r="B143">
            <v>973</v>
          </cell>
          <cell r="C143" t="str">
            <v>SAFEWAY BREAD</v>
          </cell>
          <cell r="D143">
            <v>62</v>
          </cell>
          <cell r="E143">
            <v>15510.549000000001</v>
          </cell>
        </row>
        <row r="144">
          <cell r="A144" t="str">
            <v>7085T</v>
          </cell>
          <cell r="B144">
            <v>3187</v>
          </cell>
          <cell r="C144" t="str">
            <v>LASCO BATHWARE INC.</v>
          </cell>
          <cell r="D144">
            <v>0</v>
          </cell>
          <cell r="E144">
            <v>17581.775000000001</v>
          </cell>
        </row>
        <row r="145">
          <cell r="A145" t="str">
            <v>7085T</v>
          </cell>
          <cell r="B145">
            <v>3498</v>
          </cell>
          <cell r="C145" t="str">
            <v>KING'S COMMAND FOODS INC.</v>
          </cell>
          <cell r="D145">
            <v>23040.883000000002</v>
          </cell>
          <cell r="E145">
            <v>1331.3219999999999</v>
          </cell>
        </row>
        <row r="146">
          <cell r="A146" t="str">
            <v>7087T</v>
          </cell>
          <cell r="B146">
            <v>27</v>
          </cell>
          <cell r="C146" t="str">
            <v>ASHGROVE CEMENT</v>
          </cell>
          <cell r="D146">
            <v>1121.777</v>
          </cell>
          <cell r="E146">
            <v>101869.77099999999</v>
          </cell>
        </row>
        <row r="147">
          <cell r="A147" t="str">
            <v>7087T</v>
          </cell>
          <cell r="B147">
            <v>90</v>
          </cell>
          <cell r="C147" t="str">
            <v>NUCOR STEEL</v>
          </cell>
          <cell r="D147">
            <v>442192.59299999999</v>
          </cell>
          <cell r="E147">
            <v>386922.88</v>
          </cell>
        </row>
        <row r="148">
          <cell r="A148" t="str">
            <v>7087T</v>
          </cell>
          <cell r="B148">
            <v>161</v>
          </cell>
          <cell r="C148" t="str">
            <v>CARAUSTAR</v>
          </cell>
          <cell r="D148">
            <v>0</v>
          </cell>
          <cell r="E148">
            <v>222233.247</v>
          </cell>
        </row>
        <row r="149">
          <cell r="A149" t="str">
            <v>7087T</v>
          </cell>
          <cell r="B149">
            <v>163</v>
          </cell>
          <cell r="C149" t="str">
            <v>DILLANO'S COFFEE ROASTERS</v>
          </cell>
          <cell r="D149">
            <v>16996.18</v>
          </cell>
          <cell r="E149">
            <v>0</v>
          </cell>
        </row>
        <row r="150">
          <cell r="A150" t="str">
            <v>7087T</v>
          </cell>
          <cell r="B150">
            <v>193</v>
          </cell>
          <cell r="C150" t="str">
            <v>G. P. GYPSUM</v>
          </cell>
          <cell r="D150">
            <v>2100</v>
          </cell>
          <cell r="E150">
            <v>458218.179</v>
          </cell>
        </row>
        <row r="151">
          <cell r="A151" t="str">
            <v>7087T</v>
          </cell>
          <cell r="B151">
            <v>395</v>
          </cell>
          <cell r="C151" t="str">
            <v>JORGENSEN FORGE CORP.</v>
          </cell>
          <cell r="D151">
            <v>60779.800999999999</v>
          </cell>
          <cell r="E151">
            <v>261658.217</v>
          </cell>
        </row>
        <row r="152">
          <cell r="A152" t="str">
            <v>7087T</v>
          </cell>
          <cell r="B152">
            <v>440</v>
          </cell>
          <cell r="C152" t="str">
            <v>CERTAIN TEED GYPSUM</v>
          </cell>
          <cell r="D152">
            <v>1740</v>
          </cell>
          <cell r="E152">
            <v>545187.99800000002</v>
          </cell>
        </row>
        <row r="153">
          <cell r="A153" t="str">
            <v>7087T</v>
          </cell>
          <cell r="B153">
            <v>602</v>
          </cell>
          <cell r="C153" t="str">
            <v>SAINT-GOBAIN CONTAINERS</v>
          </cell>
          <cell r="D153">
            <v>196850</v>
          </cell>
          <cell r="E153">
            <v>739113.19400000002</v>
          </cell>
        </row>
        <row r="154">
          <cell r="A154" t="str">
            <v>7087T</v>
          </cell>
          <cell r="B154">
            <v>675</v>
          </cell>
          <cell r="C154" t="str">
            <v>NATIONAL FROZEN FOODS</v>
          </cell>
          <cell r="D154">
            <v>288.52800000000002</v>
          </cell>
          <cell r="E154">
            <v>27743.995999999999</v>
          </cell>
        </row>
        <row r="155">
          <cell r="A155" t="str">
            <v>7087T</v>
          </cell>
          <cell r="B155">
            <v>767</v>
          </cell>
          <cell r="C155" t="str">
            <v>SIMPSON TACOMA KRAFT</v>
          </cell>
          <cell r="D155">
            <v>71920</v>
          </cell>
          <cell r="E155">
            <v>1585930.0870000001</v>
          </cell>
        </row>
        <row r="156">
          <cell r="A156" t="str">
            <v>7087T</v>
          </cell>
          <cell r="B156">
            <v>770</v>
          </cell>
          <cell r="C156" t="str">
            <v>KIMBERLY CLARK</v>
          </cell>
          <cell r="D156">
            <v>305973.196</v>
          </cell>
          <cell r="E156">
            <v>532246.04200000002</v>
          </cell>
        </row>
        <row r="157">
          <cell r="A157" t="str">
            <v>7087T</v>
          </cell>
          <cell r="B157">
            <v>792</v>
          </cell>
          <cell r="C157" t="str">
            <v>ICON MATERIALS - AUBURN</v>
          </cell>
          <cell r="D157">
            <v>0</v>
          </cell>
          <cell r="E157">
            <v>35997.133999999998</v>
          </cell>
        </row>
        <row r="158">
          <cell r="A158" t="str">
            <v>7087T</v>
          </cell>
          <cell r="B158">
            <v>935</v>
          </cell>
          <cell r="C158" t="str">
            <v>U. S. OIL</v>
          </cell>
          <cell r="D158">
            <v>58652</v>
          </cell>
          <cell r="E158">
            <v>410830.90700000001</v>
          </cell>
        </row>
        <row r="159">
          <cell r="A159" t="str">
            <v>7241T</v>
          </cell>
          <cell r="B159">
            <v>378</v>
          </cell>
          <cell r="C159" t="str">
            <v>AMGEN</v>
          </cell>
          <cell r="D159">
            <v>25845.481</v>
          </cell>
          <cell r="E159">
            <v>0</v>
          </cell>
        </row>
        <row r="160">
          <cell r="A160" t="str">
            <v>7241T</v>
          </cell>
          <cell r="B160">
            <v>41</v>
          </cell>
          <cell r="C160" t="str">
            <v>REPAUL TEXTILES</v>
          </cell>
          <cell r="D160">
            <v>11866.304</v>
          </cell>
          <cell r="E160">
            <v>0</v>
          </cell>
        </row>
        <row r="161">
          <cell r="A161" t="str">
            <v>7241T</v>
          </cell>
          <cell r="B161">
            <v>71</v>
          </cell>
          <cell r="C161" t="str">
            <v>QUIKRETE</v>
          </cell>
          <cell r="D161">
            <v>27516.84</v>
          </cell>
          <cell r="E161">
            <v>0</v>
          </cell>
        </row>
        <row r="162">
          <cell r="A162" t="str">
            <v>7241T</v>
          </cell>
          <cell r="B162">
            <v>132</v>
          </cell>
          <cell r="C162" t="str">
            <v>INTERSTATE BRANDS HOSTESS</v>
          </cell>
          <cell r="D162">
            <v>19616.439999999999</v>
          </cell>
          <cell r="E162">
            <v>0</v>
          </cell>
        </row>
        <row r="163">
          <cell r="A163" t="str">
            <v>7241T</v>
          </cell>
          <cell r="B163">
            <v>135</v>
          </cell>
          <cell r="C163" t="str">
            <v>CROWN CORK</v>
          </cell>
          <cell r="D163">
            <v>64142.824000000001</v>
          </cell>
          <cell r="E163">
            <v>0</v>
          </cell>
        </row>
        <row r="164">
          <cell r="A164" t="str">
            <v>7241T</v>
          </cell>
          <cell r="B164">
            <v>182</v>
          </cell>
          <cell r="C164" t="str">
            <v>JAVA TRADING COMPANY</v>
          </cell>
          <cell r="D164">
            <v>24763.584999999999</v>
          </cell>
        </row>
        <row r="165">
          <cell r="A165" t="str">
            <v>7241T</v>
          </cell>
          <cell r="B165">
            <v>543</v>
          </cell>
          <cell r="C165" t="str">
            <v>MUTUAL MATERIALS - TUMWATER</v>
          </cell>
          <cell r="D165">
            <v>14932.22</v>
          </cell>
          <cell r="E165">
            <v>0</v>
          </cell>
        </row>
        <row r="166">
          <cell r="A166" t="str">
            <v>7241T</v>
          </cell>
          <cell r="B166">
            <v>547</v>
          </cell>
          <cell r="C166" t="str">
            <v>OBERTO SAUSAGE COMPANY</v>
          </cell>
          <cell r="D166">
            <v>41879.910000000003</v>
          </cell>
          <cell r="E166">
            <v>0</v>
          </cell>
        </row>
        <row r="167">
          <cell r="A167" t="str">
            <v>7241T</v>
          </cell>
          <cell r="B167">
            <v>555</v>
          </cell>
          <cell r="C167" t="str">
            <v>SHINING OCEAN</v>
          </cell>
          <cell r="D167">
            <v>16971.239000000001</v>
          </cell>
          <cell r="E167">
            <v>0</v>
          </cell>
        </row>
        <row r="168">
          <cell r="A168" t="str">
            <v>7241T</v>
          </cell>
          <cell r="B168">
            <v>710</v>
          </cell>
          <cell r="C168" t="str">
            <v>PACIFIC NORTHWEST BAKING</v>
          </cell>
          <cell r="D168">
            <v>19343.406999999999</v>
          </cell>
          <cell r="E168">
            <v>0</v>
          </cell>
        </row>
        <row r="169">
          <cell r="A169" t="str">
            <v>7241T</v>
          </cell>
          <cell r="B169">
            <v>729</v>
          </cell>
          <cell r="C169" t="str">
            <v>REDHOOK  BREWERY WOODINVILLE</v>
          </cell>
          <cell r="D169">
            <v>23636.556</v>
          </cell>
          <cell r="E169">
            <v>0</v>
          </cell>
        </row>
        <row r="170">
          <cell r="A170" t="str">
            <v>7241T</v>
          </cell>
          <cell r="B170">
            <v>969</v>
          </cell>
          <cell r="C170" t="str">
            <v>WESTERN WOOD PRESERING</v>
          </cell>
          <cell r="D170">
            <v>9067.4150000000009</v>
          </cell>
          <cell r="E170">
            <v>0</v>
          </cell>
        </row>
        <row r="171">
          <cell r="A171" t="str">
            <v>7241T</v>
          </cell>
          <cell r="B171">
            <v>1298</v>
          </cell>
          <cell r="C171" t="str">
            <v>MUTUAL MATERIALS - KENT</v>
          </cell>
          <cell r="D171">
            <v>17839.109</v>
          </cell>
          <cell r="E171">
            <v>0</v>
          </cell>
        </row>
        <row r="172">
          <cell r="A172" t="str">
            <v>7241T</v>
          </cell>
          <cell r="B172">
            <v>1759</v>
          </cell>
          <cell r="C172" t="str">
            <v>ACE GALVANIZING</v>
          </cell>
          <cell r="D172">
            <v>23530.116000000002</v>
          </cell>
          <cell r="E172">
            <v>0</v>
          </cell>
        </row>
        <row r="173">
          <cell r="A173" t="str">
            <v>7241T</v>
          </cell>
          <cell r="B173">
            <v>3119</v>
          </cell>
          <cell r="C173" t="str">
            <v>MUTUAL MATERIALS _ LAKEWOOD</v>
          </cell>
          <cell r="D173">
            <v>19718.07</v>
          </cell>
          <cell r="E173">
            <v>0</v>
          </cell>
        </row>
        <row r="174">
          <cell r="A174" t="str">
            <v>7241T</v>
          </cell>
          <cell r="B174">
            <v>4720</v>
          </cell>
          <cell r="C174" t="str">
            <v>HARDEL MUTUAL PLYWOOD</v>
          </cell>
          <cell r="D174">
            <v>40466.133999999998</v>
          </cell>
          <cell r="E174">
            <v>0</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Cover"/>
      <sheetName val="Table of Cnts"/>
      <sheetName val="Variables"/>
      <sheetName val="Table 1"/>
      <sheetName val="Table 2"/>
      <sheetName val="Table 4"/>
      <sheetName val="Table 5"/>
      <sheetName val="Table 6"/>
      <sheetName val="Table 7"/>
      <sheetName val="Billing Costs"/>
      <sheetName val="Full MC %"/>
      <sheetName val="10 Yr UC"/>
      <sheetName val="10 Yr FC"/>
      <sheetName val="5 Year MC"/>
      <sheetName val="1 Year MC"/>
      <sheetName val="Streetlight 1"/>
      <sheetName val="Streetlight 2"/>
      <sheetName val="Streetlight 3"/>
      <sheetName val="Streetlight 4"/>
      <sheetName val="Capacity"/>
      <sheetName val="Energy"/>
      <sheetName val="Transm1"/>
      <sheetName val="Transm2"/>
      <sheetName val="TranGrowth"/>
      <sheetName val="TranIndex"/>
      <sheetName val="Dist Sub 1"/>
      <sheetName val="Dist Sub 2"/>
      <sheetName val="PC 1"/>
      <sheetName val="PC 2"/>
      <sheetName val="PC 3"/>
      <sheetName val="XFMR 1"/>
      <sheetName val="XFMR 2"/>
      <sheetName val="XFMR 3"/>
      <sheetName val="Dist OM"/>
      <sheetName val="Meters 1"/>
      <sheetName val="Meters 2"/>
      <sheetName val="Meters 3"/>
      <sheetName val="Meters 4"/>
      <sheetName val="Meters 5"/>
      <sheetName val="Services 1"/>
      <sheetName val="Services 2"/>
      <sheetName val="Services 3"/>
      <sheetName val="Cust Exp Sum"/>
      <sheetName val="Cust Exp Year"/>
      <sheetName val="Exp Acct 902"/>
      <sheetName val="Exp Acct 903"/>
      <sheetName val="AG Expenses"/>
      <sheetName val="Charge 1"/>
      <sheetName val="Charge 2"/>
      <sheetName val="Charge 3"/>
      <sheetName val="Charge 4"/>
      <sheetName val="Charge 5"/>
      <sheetName val="Losses"/>
      <sheetName val="Cust Data 1"/>
      <sheetName val="Cust Data 2"/>
      <sheetName val="Cust Data 3"/>
      <sheetName val="Cust Data 4"/>
      <sheetName val="Index"/>
      <sheetName val="SumTable"/>
      <sheetName val="Mod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row r="1">
          <cell r="A1" t="str">
            <v>Transm2</v>
          </cell>
        </row>
        <row r="2">
          <cell r="A2" t="str">
            <v>PacifiCorp</v>
          </cell>
        </row>
        <row r="3">
          <cell r="A3" t="str">
            <v>Oregon Marginal Cost Study</v>
          </cell>
        </row>
        <row r="4">
          <cell r="A4" t="str">
            <v xml:space="preserve">Transmission Capital Budget </v>
          </cell>
        </row>
        <row r="5">
          <cell r="A5" t="str">
            <v>1991 Actual to 2000 Forecasted</v>
          </cell>
        </row>
        <row r="6">
          <cell r="A6" t="str">
            <v>December 2001 Dollars  (in 000's)</v>
          </cell>
        </row>
        <row r="9">
          <cell r="C9" t="str">
            <v>(A)</v>
          </cell>
          <cell r="D9" t="str">
            <v>(B)</v>
          </cell>
          <cell r="E9" t="str">
            <v>(C)</v>
          </cell>
          <cell r="F9" t="str">
            <v>(D)</v>
          </cell>
          <cell r="G9" t="str">
            <v>(E)</v>
          </cell>
          <cell r="H9" t="str">
            <v>(F)</v>
          </cell>
          <cell r="I9" t="str">
            <v>(G)</v>
          </cell>
          <cell r="J9" t="str">
            <v>(H)</v>
          </cell>
          <cell r="K9" t="str">
            <v>(I)</v>
          </cell>
          <cell r="L9" t="str">
            <v>(J)</v>
          </cell>
          <cell r="M9" t="str">
            <v>(K)</v>
          </cell>
        </row>
        <row r="10">
          <cell r="A10" t="str">
            <v/>
          </cell>
        </row>
        <row r="11">
          <cell r="C11" t="str">
            <v xml:space="preserve">Actual </v>
          </cell>
          <cell r="H11" t="str">
            <v>Forecast</v>
          </cell>
          <cell r="M11" t="str">
            <v>Total</v>
          </cell>
        </row>
        <row r="13">
          <cell r="A13" t="str">
            <v>Line</v>
          </cell>
          <cell r="B13" t="str">
            <v>Description</v>
          </cell>
          <cell r="C13">
            <v>1991</v>
          </cell>
          <cell r="D13">
            <v>1992</v>
          </cell>
          <cell r="E13">
            <v>1993</v>
          </cell>
          <cell r="F13">
            <v>1994</v>
          </cell>
          <cell r="G13">
            <v>1995</v>
          </cell>
          <cell r="H13">
            <v>1996</v>
          </cell>
          <cell r="I13">
            <v>1997</v>
          </cell>
          <cell r="J13">
            <v>1998</v>
          </cell>
          <cell r="K13">
            <v>1999</v>
          </cell>
          <cell r="L13">
            <v>2000</v>
          </cell>
        </row>
        <row r="14">
          <cell r="A14" t="str">
            <v/>
          </cell>
          <cell r="C14" t="str">
            <v/>
          </cell>
          <cell r="M14" t="str">
            <v/>
          </cell>
        </row>
        <row r="15">
          <cell r="A15">
            <v>1</v>
          </cell>
          <cell r="B15" t="str">
            <v>Bulk Power Lines</v>
          </cell>
          <cell r="C15">
            <v>19953.24855</v>
          </cell>
          <cell r="D15">
            <v>47593.200360000003</v>
          </cell>
          <cell r="E15">
            <v>20466.656409999992</v>
          </cell>
          <cell r="F15">
            <v>13169.252369999998</v>
          </cell>
          <cell r="G15">
            <v>9.9316114400000011</v>
          </cell>
          <cell r="H15">
            <v>9554.5499999999993</v>
          </cell>
          <cell r="I15">
            <v>10204.283743488439</v>
          </cell>
          <cell r="J15">
            <v>9791.8699221328316</v>
          </cell>
          <cell r="K15">
            <v>10280.104775469861</v>
          </cell>
          <cell r="L15">
            <v>10572.43210686645</v>
          </cell>
          <cell r="M15">
            <v>151595.52984939757</v>
          </cell>
        </row>
        <row r="16">
          <cell r="A16">
            <v>2</v>
          </cell>
        </row>
        <row r="17">
          <cell r="A17">
            <v>3</v>
          </cell>
        </row>
        <row r="18">
          <cell r="A18">
            <v>4</v>
          </cell>
          <cell r="B18" t="str">
            <v>Growth Related Major Projects</v>
          </cell>
          <cell r="C18">
            <v>29181.678279999996</v>
          </cell>
          <cell r="D18">
            <v>45403.327870000008</v>
          </cell>
          <cell r="E18">
            <v>44288.200159999978</v>
          </cell>
          <cell r="F18">
            <v>33509.593870000004</v>
          </cell>
          <cell r="G18">
            <v>11448.850963000001</v>
          </cell>
          <cell r="H18">
            <v>17999.156999999999</v>
          </cell>
          <cell r="I18">
            <v>18518.323394755436</v>
          </cell>
          <cell r="J18">
            <v>17769.891392244383</v>
          </cell>
          <cell r="K18">
            <v>18655.920351646415</v>
          </cell>
          <cell r="L18">
            <v>19186.424225902392</v>
          </cell>
          <cell r="M18">
            <v>255961.3675075486</v>
          </cell>
        </row>
        <row r="19">
          <cell r="A19">
            <v>5</v>
          </cell>
        </row>
        <row r="20">
          <cell r="A20">
            <v>6</v>
          </cell>
        </row>
        <row r="21">
          <cell r="A21">
            <v>7</v>
          </cell>
          <cell r="B21" t="str">
            <v>Total Transmission</v>
          </cell>
          <cell r="C21">
            <v>103781.4142</v>
          </cell>
          <cell r="D21">
            <v>133326.61134999999</v>
          </cell>
          <cell r="E21">
            <v>118190.50362</v>
          </cell>
          <cell r="F21">
            <v>80792.631999999998</v>
          </cell>
          <cell r="G21">
            <v>17741.290229999999</v>
          </cell>
          <cell r="H21">
            <v>38187.252999999997</v>
          </cell>
          <cell r="I21">
            <v>46566</v>
          </cell>
          <cell r="J21">
            <v>44684</v>
          </cell>
          <cell r="K21">
            <v>46912</v>
          </cell>
          <cell r="L21">
            <v>48246</v>
          </cell>
          <cell r="M21">
            <v>678427.70439999993</v>
          </cell>
        </row>
        <row r="22">
          <cell r="A22">
            <v>8</v>
          </cell>
        </row>
        <row r="23">
          <cell r="A23">
            <v>9</v>
          </cell>
        </row>
        <row r="24">
          <cell r="A24">
            <v>10</v>
          </cell>
          <cell r="B24" t="str">
            <v>Bulk Power Lines - Demand Related</v>
          </cell>
          <cell r="C24">
            <v>6152</v>
          </cell>
          <cell r="D24">
            <v>14673</v>
          </cell>
          <cell r="E24">
            <v>6310</v>
          </cell>
          <cell r="F24">
            <v>4060</v>
          </cell>
          <cell r="G24">
            <v>3</v>
          </cell>
          <cell r="H24">
            <v>2946</v>
          </cell>
          <cell r="I24">
            <v>3146</v>
          </cell>
          <cell r="J24">
            <v>3019</v>
          </cell>
          <cell r="K24">
            <v>3169</v>
          </cell>
          <cell r="L24">
            <v>3259</v>
          </cell>
          <cell r="M24">
            <v>46737</v>
          </cell>
        </row>
        <row r="25">
          <cell r="A25">
            <v>11</v>
          </cell>
          <cell r="B25" t="str">
            <v xml:space="preserve">  Line (1) x Demand Factor   30.83%</v>
          </cell>
        </row>
        <row r="26">
          <cell r="A26">
            <v>12</v>
          </cell>
        </row>
        <row r="27">
          <cell r="A27">
            <v>13</v>
          </cell>
          <cell r="B27" t="str">
            <v>Bulk Power Lines - Energy Related</v>
          </cell>
          <cell r="C27">
            <v>13801.24855</v>
          </cell>
          <cell r="D27">
            <v>32920.200360000003</v>
          </cell>
          <cell r="E27">
            <v>14156.656409999992</v>
          </cell>
          <cell r="F27">
            <v>9109.2523699999983</v>
          </cell>
          <cell r="G27">
            <v>6.9316114400000011</v>
          </cell>
          <cell r="H27">
            <v>6608.5499999999993</v>
          </cell>
          <cell r="I27">
            <v>7058.2837434884386</v>
          </cell>
          <cell r="J27">
            <v>6772.8699221328316</v>
          </cell>
          <cell r="K27">
            <v>7111.1047754698611</v>
          </cell>
          <cell r="L27">
            <v>7313.4321068664503</v>
          </cell>
          <cell r="M27">
            <v>104858.5298493976</v>
          </cell>
        </row>
        <row r="28">
          <cell r="A28">
            <v>14</v>
          </cell>
          <cell r="B28" t="str">
            <v xml:space="preserve">  Line (1) - Line (4)</v>
          </cell>
        </row>
        <row r="29">
          <cell r="A29">
            <v>15</v>
          </cell>
        </row>
        <row r="30">
          <cell r="A30">
            <v>16</v>
          </cell>
          <cell r="B30" t="str">
            <v>Total Growth Demand Related</v>
          </cell>
          <cell r="C30">
            <v>35333.678279999993</v>
          </cell>
          <cell r="D30">
            <v>60076.327870000008</v>
          </cell>
          <cell r="E30">
            <v>50598.200159999978</v>
          </cell>
          <cell r="F30">
            <v>37569.593870000004</v>
          </cell>
          <cell r="G30">
            <v>11451.850963000001</v>
          </cell>
          <cell r="H30">
            <v>20945.156999999999</v>
          </cell>
          <cell r="I30">
            <v>21664.323394755436</v>
          </cell>
          <cell r="J30">
            <v>20788.891392244383</v>
          </cell>
          <cell r="K30">
            <v>21824.920351646415</v>
          </cell>
          <cell r="L30">
            <v>22445.424225902392</v>
          </cell>
          <cell r="M30">
            <v>302698.36750754865</v>
          </cell>
        </row>
        <row r="31">
          <cell r="A31">
            <v>17</v>
          </cell>
          <cell r="B31" t="str">
            <v xml:space="preserve">  Line (2) + Line(4)</v>
          </cell>
        </row>
        <row r="32">
          <cell r="A32">
            <v>18</v>
          </cell>
        </row>
        <row r="33">
          <cell r="A33">
            <v>19</v>
          </cell>
          <cell r="B33" t="str">
            <v>Price Adjustment Factor</v>
          </cell>
          <cell r="C33">
            <v>0.78542888401731026</v>
          </cell>
          <cell r="D33">
            <v>0.83970814446203756</v>
          </cell>
          <cell r="E33">
            <v>0.85185346171079968</v>
          </cell>
          <cell r="F33">
            <v>0.90884668517776346</v>
          </cell>
          <cell r="G33">
            <v>0.93198288721807399</v>
          </cell>
          <cell r="H33">
            <v>0.94399317176423314</v>
          </cell>
          <cell r="I33">
            <v>0.97099776928399373</v>
          </cell>
          <cell r="J33">
            <v>0.97913965835070293</v>
          </cell>
          <cell r="K33">
            <v>0.95871741933262866</v>
          </cell>
          <cell r="L33">
            <v>0.97628885432013446</v>
          </cell>
        </row>
        <row r="34">
          <cell r="A34">
            <v>20</v>
          </cell>
        </row>
        <row r="35">
          <cell r="A35">
            <v>21</v>
          </cell>
          <cell r="B35" t="str">
            <v>$ Demand Related</v>
          </cell>
          <cell r="C35">
            <v>44986</v>
          </cell>
          <cell r="D35">
            <v>71544</v>
          </cell>
          <cell r="E35">
            <v>59398</v>
          </cell>
          <cell r="F35">
            <v>41338</v>
          </cell>
          <cell r="G35">
            <v>12288</v>
          </cell>
          <cell r="H35">
            <v>22188</v>
          </cell>
          <cell r="I35">
            <v>22311</v>
          </cell>
          <cell r="J35">
            <v>21232</v>
          </cell>
          <cell r="K35">
            <v>22765</v>
          </cell>
          <cell r="L35">
            <v>22991</v>
          </cell>
          <cell r="M35">
            <v>341041</v>
          </cell>
        </row>
        <row r="36">
          <cell r="A36">
            <v>22</v>
          </cell>
          <cell r="B36" t="str">
            <v xml:space="preserve">  Line (6) / Line (7)</v>
          </cell>
        </row>
        <row r="37">
          <cell r="A37">
            <v>23</v>
          </cell>
        </row>
        <row r="38">
          <cell r="A38">
            <v>24</v>
          </cell>
          <cell r="B38" t="str">
            <v>$ Energy Related</v>
          </cell>
          <cell r="C38">
            <v>17572</v>
          </cell>
          <cell r="D38">
            <v>39204</v>
          </cell>
          <cell r="E38">
            <v>16619</v>
          </cell>
          <cell r="F38">
            <v>10023</v>
          </cell>
          <cell r="G38">
            <v>7</v>
          </cell>
          <cell r="H38">
            <v>7001</v>
          </cell>
          <cell r="I38">
            <v>7269</v>
          </cell>
          <cell r="J38">
            <v>6917</v>
          </cell>
          <cell r="K38">
            <v>7417</v>
          </cell>
          <cell r="L38">
            <v>7491</v>
          </cell>
          <cell r="M38">
            <v>119520</v>
          </cell>
        </row>
        <row r="39">
          <cell r="A39">
            <v>25</v>
          </cell>
          <cell r="B39" t="str">
            <v xml:space="preserve">  Line (5) / Line (7)</v>
          </cell>
          <cell r="M39" t="str">
            <v/>
          </cell>
        </row>
        <row r="40">
          <cell r="A40">
            <v>26</v>
          </cell>
        </row>
        <row r="41">
          <cell r="A41">
            <v>27</v>
          </cell>
          <cell r="B41" t="str">
            <v>Total Marginal Transmission Investment</v>
          </cell>
          <cell r="C41">
            <v>62558</v>
          </cell>
          <cell r="D41">
            <v>110748</v>
          </cell>
          <cell r="E41">
            <v>76017</v>
          </cell>
          <cell r="F41">
            <v>51361</v>
          </cell>
          <cell r="G41">
            <v>12295</v>
          </cell>
          <cell r="H41">
            <v>29189</v>
          </cell>
          <cell r="I41">
            <v>29580</v>
          </cell>
          <cell r="J41">
            <v>28149</v>
          </cell>
          <cell r="K41">
            <v>30182</v>
          </cell>
          <cell r="L41">
            <v>30482</v>
          </cell>
          <cell r="M41">
            <v>460561</v>
          </cell>
        </row>
        <row r="44">
          <cell r="A44" t="str">
            <v>Footnotes:</v>
          </cell>
        </row>
        <row r="45">
          <cell r="A45" t="str">
            <v xml:space="preserve">   Lines 1 - 7</v>
          </cell>
          <cell r="B45" t="str">
            <v>Actual &amp; Forecast Demand Related Investments</v>
          </cell>
        </row>
        <row r="46">
          <cell r="A46" t="str">
            <v xml:space="preserve">   Line   10</v>
          </cell>
          <cell r="B46" t="str">
            <v>Demand Portion of Transmission  = 8.33 / (8.33+18.69) =</v>
          </cell>
          <cell r="D46">
            <v>0.30830000000000002</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roval History"/>
      <sheetName val="QA - Electric"/>
      <sheetName val="Input Tab"/>
      <sheetName val="Electric Summary"/>
      <sheetName val="E Reasonableness"/>
      <sheetName val="Gas Sendout"/>
      <sheetName val="Electric Reconciliation"/>
      <sheetName val="Billed Electric"/>
      <sheetName val="Electric Unbilled Revenue"/>
      <sheetName val="Read Schedule"/>
      <sheetName val="AMR Data"/>
      <sheetName val="TYPE"/>
      <sheetName val="AMR Data Current"/>
      <sheetName val="AMR Data Prior"/>
      <sheetName val="Volumes by Cycle"/>
      <sheetName val="Pended"/>
      <sheetName val="Pended Type"/>
      <sheetName val="Electric Transportation"/>
      <sheetName val="QA - Rate Changes"/>
      <sheetName val="Detailed Rates - Current"/>
      <sheetName val="Summary Rates - Current"/>
      <sheetName val="Detailed Rates - Prior"/>
      <sheetName val="Summary Rates - Prior"/>
      <sheetName val="Electric SCH 95A"/>
      <sheetName val="Electric SCH 120"/>
      <sheetName val="Electric SCH 129"/>
      <sheetName val="Electric SCH 132"/>
      <sheetName val="Electric SCH 133"/>
      <sheetName val="Electric SCH 137"/>
      <sheetName val="Electric SCH 140"/>
      <sheetName val="Electric SCH 141"/>
      <sheetName val="Electric SCH 142"/>
      <sheetName val="Electric SCH 194"/>
      <sheetName val="Electric Loss Tracking"/>
      <sheetName val="Electric Unbilled JE"/>
      <sheetName val="Electric Stats"/>
      <sheetName val="E Schedule Stats"/>
      <sheetName val="PM Electric Summary"/>
      <sheetName val="Electric History"/>
      <sheetName val="Supporting Doc List"/>
    </sheetNames>
    <sheetDataSet>
      <sheetData sheetId="0" refreshError="1"/>
      <sheetData sheetId="1" refreshError="1"/>
      <sheetData sheetId="2">
        <row r="11">
          <cell r="B11" t="b">
            <v>0</v>
          </cell>
        </row>
      </sheetData>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inter "/>
      <sheetName val="Summer"/>
      <sheetName val="Data for Graphs"/>
      <sheetName val="Load Data"/>
      <sheetName val=" Rates"/>
    </sheetNames>
    <sheetDataSet>
      <sheetData sheetId="0" refreshError="1"/>
      <sheetData sheetId="1" refreshError="1"/>
      <sheetData sheetId="2" refreshError="1"/>
      <sheetData sheetId="3" refreshError="1">
        <row r="9">
          <cell r="D9">
            <v>0.90520119460000015</v>
          </cell>
          <cell r="E9">
            <v>0.93346893951935483</v>
          </cell>
          <cell r="F9">
            <v>0.96418569997000003</v>
          </cell>
          <cell r="G9">
            <v>0.96133885848666645</v>
          </cell>
          <cell r="H9">
            <v>0.9010269861000002</v>
          </cell>
        </row>
        <row r="10">
          <cell r="D10">
            <v>1.2584679717032259</v>
          </cell>
          <cell r="E10">
            <v>1.3018970910096772</v>
          </cell>
          <cell r="F10">
            <v>1.3225873683933334</v>
          </cell>
          <cell r="G10">
            <v>1.2396794872966668</v>
          </cell>
          <cell r="H10">
            <v>1.2138008352933336</v>
          </cell>
        </row>
        <row r="11">
          <cell r="D11">
            <v>1.6369457053516132</v>
          </cell>
          <cell r="E11">
            <v>1.6270267336903226</v>
          </cell>
          <cell r="F11">
            <v>1.6540135818000001</v>
          </cell>
          <cell r="G11">
            <v>1.60663419469</v>
          </cell>
          <cell r="H11">
            <v>1.5212484592700004</v>
          </cell>
        </row>
        <row r="12">
          <cell r="D12">
            <v>1.4283983964935485</v>
          </cell>
          <cell r="E12">
            <v>1.3711913876451611</v>
          </cell>
          <cell r="F12">
            <v>1.3525660396466668</v>
          </cell>
          <cell r="G12">
            <v>1.3851226088133333</v>
          </cell>
          <cell r="H12">
            <v>1.3861692652299995</v>
          </cell>
        </row>
        <row r="20">
          <cell r="D20">
            <v>1.2623804052903227</v>
          </cell>
          <cell r="E20">
            <v>1.2843901397096773</v>
          </cell>
          <cell r="F20">
            <v>1.29208837114</v>
          </cell>
          <cell r="G20">
            <v>1.2668765718733335</v>
          </cell>
          <cell r="H20">
            <v>1.2225279635733335</v>
          </cell>
        </row>
        <row r="21">
          <cell r="D21">
            <v>1.3858586579870964</v>
          </cell>
          <cell r="E21">
            <v>1.437714519590322</v>
          </cell>
          <cell r="F21">
            <v>1.4296717071333338</v>
          </cell>
          <cell r="G21">
            <v>1.3687621442066664</v>
          </cell>
          <cell r="H21">
            <v>1.3150381558666664</v>
          </cell>
        </row>
        <row r="22">
          <cell r="D22">
            <v>1.4870278933064511</v>
          </cell>
          <cell r="E22">
            <v>1.6077495270000002</v>
          </cell>
          <cell r="F22">
            <v>1.56576827254</v>
          </cell>
          <cell r="G22">
            <v>1.4854433785333334</v>
          </cell>
          <cell r="H22">
            <v>1.4689444354800005</v>
          </cell>
        </row>
      </sheetData>
      <sheetData sheetId="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rix"/>
      <sheetName val="MJS-4"/>
      <sheetName val="MJS-5"/>
      <sheetName val="MJS-6"/>
      <sheetName val="MJS-7"/>
      <sheetName val="MJS-8"/>
      <sheetName val="Rlfwd"/>
      <sheetName val="Explain"/>
      <sheetName val="Revenue"/>
      <sheetName val="Revenue Exhibit"/>
      <sheetName val="Rev Req Comp July"/>
      <sheetName val="Verify"/>
      <sheetName val="JKP-10"/>
      <sheetName val="RAF"/>
    </sheetNames>
    <sheetDataSet>
      <sheetData sheetId="0" refreshError="1"/>
      <sheetData sheetId="1">
        <row r="3">
          <cell r="O3" t="str">
            <v>Exhibit No. ___ (MJS-4)</v>
          </cell>
        </row>
      </sheetData>
      <sheetData sheetId="2">
        <row r="3">
          <cell r="E3" t="str">
            <v>Exhibit No. ___ (MJS-5)</v>
          </cell>
        </row>
      </sheetData>
      <sheetData sheetId="3">
        <row r="2">
          <cell r="F2" t="str">
            <v>WUTC Docket No. UG-11____</v>
          </cell>
        </row>
        <row r="3">
          <cell r="F3" t="str">
            <v>Exhibit No. ___ (MJS-6)</v>
          </cell>
        </row>
      </sheetData>
      <sheetData sheetId="4">
        <row r="15">
          <cell r="O15">
            <v>2E-3</v>
          </cell>
        </row>
        <row r="16">
          <cell r="N16">
            <v>3.8519999999999999E-2</v>
          </cell>
        </row>
        <row r="21">
          <cell r="N21">
            <v>0.35</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on Inputs"/>
      <sheetName val="Coversheet"/>
      <sheetName val="ABB GT24 LTSA "/>
      <sheetName val="Mobilization"/>
      <sheetName val="O &amp; M"/>
      <sheetName val="G &amp; A"/>
      <sheetName val="Labor &amp; Related"/>
      <sheetName val="Major Maint"/>
      <sheetName val="General Inputs"/>
    </sheetNames>
    <sheetDataSet>
      <sheetData sheetId="0" refreshError="1">
        <row r="6">
          <cell r="B6">
            <v>20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Summary Table"/>
      <sheetName val="Unit Costs-earned"/>
      <sheetName val="Unit Costs-target"/>
      <sheetName val="Class Summary"/>
      <sheetName val="Function Summary"/>
      <sheetName val="Generation Summary"/>
      <sheetName val="Transmission Summary"/>
      <sheetName val="Distribution Summary"/>
      <sheetName val="Retail Summary"/>
      <sheetName val="Misc Summary"/>
      <sheetName val="G+T+D+R+M"/>
      <sheetName val="Generation"/>
      <sheetName val="Transmission"/>
      <sheetName val="Distribution"/>
      <sheetName val="Retail"/>
      <sheetName val="Misc"/>
      <sheetName val="Hot Sheet"/>
      <sheetName val="JAM Download"/>
      <sheetName val="Func Study"/>
      <sheetName val="Func Allocation Options"/>
      <sheetName val="Func Dist Factor Table"/>
      <sheetName val="Func Factor Table"/>
      <sheetName val="COS Allocation Options"/>
      <sheetName val="COS Factor Table"/>
      <sheetName val="Demand Factors"/>
      <sheetName val="Dist. Factors"/>
      <sheetName val="Energy Factor"/>
      <sheetName val="Cust Factors"/>
      <sheetName val="Cust Advances"/>
      <sheetName val="MetersServices"/>
      <sheetName val="Uncollectables"/>
      <sheetName val="Revenues"/>
      <sheetName val="DistInvest"/>
      <sheetName val="200 Top Hrs"/>
      <sheetName val="100 S_100W Hrs"/>
      <sheetName val="ErrorCheck"/>
      <sheetName val="Message"/>
      <sheetName val="Dialog"/>
      <sheetName val="Print Module"/>
      <sheetName val="Menu_Options"/>
      <sheetName val="Menu_Unbundle"/>
    </sheetNames>
    <sheetDataSet>
      <sheetData sheetId="0" refreshError="1">
        <row r="5">
          <cell r="C5" t="str">
            <v>12 Months Ending June 2012</v>
          </cell>
          <cell r="R5">
            <v>3</v>
          </cell>
        </row>
        <row r="8">
          <cell r="G8">
            <v>0.61880999999999997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58">
          <cell r="H58">
            <v>828428746.40643871</v>
          </cell>
        </row>
      </sheetData>
      <sheetData sheetId="12" refreshError="1"/>
      <sheetData sheetId="13" refreshError="1"/>
      <sheetData sheetId="14" refreshError="1"/>
      <sheetData sheetId="15" refreshError="1"/>
      <sheetData sheetId="16" refreshError="1"/>
      <sheetData sheetId="17" refreshError="1"/>
      <sheetData sheetId="18" refreshError="1">
        <row r="4">
          <cell r="K4">
            <v>0.79018896309372733</v>
          </cell>
        </row>
      </sheetData>
      <sheetData sheetId="19" refreshError="1">
        <row r="250">
          <cell r="AB250" t="str">
            <v>DIS</v>
          </cell>
        </row>
        <row r="259">
          <cell r="AB259">
            <v>0</v>
          </cell>
        </row>
        <row r="260">
          <cell r="AB260">
            <v>0</v>
          </cell>
        </row>
        <row r="274">
          <cell r="H274">
            <v>0</v>
          </cell>
          <cell r="AB274">
            <v>0</v>
          </cell>
        </row>
        <row r="275">
          <cell r="AB275">
            <v>0</v>
          </cell>
        </row>
        <row r="286">
          <cell r="AB286">
            <v>0</v>
          </cell>
        </row>
        <row r="287">
          <cell r="AB287">
            <v>0</v>
          </cell>
        </row>
        <row r="288">
          <cell r="AB288">
            <v>0</v>
          </cell>
        </row>
        <row r="289">
          <cell r="AB289">
            <v>0</v>
          </cell>
        </row>
        <row r="294">
          <cell r="AB294">
            <v>0</v>
          </cell>
        </row>
        <row r="295">
          <cell r="AB295">
            <v>1742.297605041073</v>
          </cell>
        </row>
        <row r="296">
          <cell r="H296">
            <v>545051.91999999993</v>
          </cell>
          <cell r="AB296">
            <v>24046.593173771958</v>
          </cell>
        </row>
        <row r="302">
          <cell r="H302">
            <v>678122.06</v>
          </cell>
          <cell r="AB302">
            <v>0</v>
          </cell>
        </row>
        <row r="303">
          <cell r="AB303">
            <v>0</v>
          </cell>
        </row>
        <row r="304">
          <cell r="AB304">
            <v>0</v>
          </cell>
        </row>
        <row r="307">
          <cell r="H307">
            <v>162036.34</v>
          </cell>
          <cell r="AB307">
            <v>0</v>
          </cell>
        </row>
        <row r="308">
          <cell r="AB308">
            <v>0</v>
          </cell>
        </row>
        <row r="309">
          <cell r="AB309">
            <v>2.2002629455472063</v>
          </cell>
        </row>
        <row r="315">
          <cell r="AB315">
            <v>0</v>
          </cell>
        </row>
        <row r="318">
          <cell r="H318">
            <v>1090881.68</v>
          </cell>
          <cell r="AB318">
            <v>30837.803833077982</v>
          </cell>
        </row>
        <row r="319">
          <cell r="AB319">
            <v>0</v>
          </cell>
        </row>
        <row r="320">
          <cell r="AB320">
            <v>0</v>
          </cell>
        </row>
        <row r="321">
          <cell r="AB321">
            <v>1931.5663974704169</v>
          </cell>
        </row>
        <row r="322">
          <cell r="AB322">
            <v>32769.370230548397</v>
          </cell>
        </row>
        <row r="325">
          <cell r="H325">
            <v>-3052188</v>
          </cell>
          <cell r="AB325">
            <v>0</v>
          </cell>
        </row>
        <row r="329">
          <cell r="AB329">
            <v>0</v>
          </cell>
        </row>
        <row r="331">
          <cell r="AB331">
            <v>0</v>
          </cell>
        </row>
        <row r="332">
          <cell r="AB332">
            <v>0</v>
          </cell>
        </row>
        <row r="369">
          <cell r="AB369">
            <v>0</v>
          </cell>
        </row>
        <row r="374">
          <cell r="AB374">
            <v>0</v>
          </cell>
        </row>
        <row r="378">
          <cell r="AB378">
            <v>0</v>
          </cell>
        </row>
        <row r="381">
          <cell r="AB381">
            <v>0</v>
          </cell>
        </row>
        <row r="385">
          <cell r="AB385">
            <v>0</v>
          </cell>
        </row>
        <row r="394">
          <cell r="AB394">
            <v>103.86639824167921</v>
          </cell>
        </row>
        <row r="401">
          <cell r="AB401">
            <v>0</v>
          </cell>
        </row>
        <row r="416">
          <cell r="AB416">
            <v>0</v>
          </cell>
        </row>
        <row r="423">
          <cell r="AB423">
            <v>0</v>
          </cell>
        </row>
        <row r="449">
          <cell r="AB449">
            <v>0</v>
          </cell>
        </row>
        <row r="455">
          <cell r="AB455">
            <v>0</v>
          </cell>
        </row>
        <row r="464">
          <cell r="AB464">
            <v>0</v>
          </cell>
        </row>
        <row r="479">
          <cell r="AB479">
            <v>0</v>
          </cell>
        </row>
        <row r="484">
          <cell r="AB484">
            <v>0</v>
          </cell>
        </row>
        <row r="489">
          <cell r="AB489">
            <v>0</v>
          </cell>
        </row>
        <row r="498">
          <cell r="AB498">
            <v>0</v>
          </cell>
        </row>
        <row r="502">
          <cell r="AB502">
            <v>0</v>
          </cell>
        </row>
        <row r="507">
          <cell r="AB507">
            <v>0</v>
          </cell>
        </row>
        <row r="511">
          <cell r="AB511">
            <v>0</v>
          </cell>
        </row>
        <row r="515">
          <cell r="AB515">
            <v>0</v>
          </cell>
        </row>
        <row r="519">
          <cell r="AB519">
            <v>0</v>
          </cell>
        </row>
        <row r="523">
          <cell r="AB523">
            <v>0</v>
          </cell>
        </row>
        <row r="527">
          <cell r="AB527">
            <v>0</v>
          </cell>
        </row>
        <row r="531">
          <cell r="AB531">
            <v>0</v>
          </cell>
        </row>
        <row r="535">
          <cell r="AB535">
            <v>0</v>
          </cell>
        </row>
        <row r="539">
          <cell r="AB539">
            <v>0</v>
          </cell>
        </row>
        <row r="551">
          <cell r="AB551">
            <v>0</v>
          </cell>
        </row>
        <row r="555">
          <cell r="AB555">
            <v>0</v>
          </cell>
        </row>
        <row r="559">
          <cell r="AB559">
            <v>0</v>
          </cell>
        </row>
        <row r="563">
          <cell r="AB563">
            <v>0</v>
          </cell>
        </row>
        <row r="568">
          <cell r="AB568">
            <v>0</v>
          </cell>
        </row>
        <row r="572">
          <cell r="AB572">
            <v>0</v>
          </cell>
        </row>
        <row r="576">
          <cell r="AB576">
            <v>0</v>
          </cell>
        </row>
        <row r="580">
          <cell r="AB580">
            <v>0</v>
          </cell>
        </row>
        <row r="584">
          <cell r="AB584">
            <v>0</v>
          </cell>
        </row>
        <row r="588">
          <cell r="AB588">
            <v>0</v>
          </cell>
        </row>
        <row r="592">
          <cell r="AB592">
            <v>0</v>
          </cell>
        </row>
        <row r="606">
          <cell r="AB606">
            <v>0</v>
          </cell>
        </row>
        <row r="621">
          <cell r="AB621">
            <v>0</v>
          </cell>
        </row>
        <row r="626">
          <cell r="AB626">
            <v>0</v>
          </cell>
        </row>
        <row r="676">
          <cell r="AB676">
            <v>0</v>
          </cell>
        </row>
        <row r="681">
          <cell r="H681">
            <v>453048.07815530774</v>
          </cell>
        </row>
        <row r="683">
          <cell r="H683">
            <v>727723.91183378792</v>
          </cell>
        </row>
        <row r="685">
          <cell r="AB685">
            <v>0</v>
          </cell>
        </row>
        <row r="715">
          <cell r="AB715">
            <v>0</v>
          </cell>
        </row>
        <row r="720">
          <cell r="AB720">
            <v>0</v>
          </cell>
        </row>
        <row r="726">
          <cell r="AB726">
            <v>0</v>
          </cell>
        </row>
        <row r="731">
          <cell r="AB731">
            <v>0</v>
          </cell>
        </row>
        <row r="735">
          <cell r="AB735">
            <v>0</v>
          </cell>
        </row>
        <row r="744">
          <cell r="AB744">
            <v>0</v>
          </cell>
        </row>
        <row r="748">
          <cell r="AB748">
            <v>0</v>
          </cell>
        </row>
        <row r="752">
          <cell r="AB752">
            <v>0</v>
          </cell>
        </row>
        <row r="756">
          <cell r="AB756">
            <v>0</v>
          </cell>
        </row>
        <row r="760">
          <cell r="AB760">
            <v>0</v>
          </cell>
        </row>
        <row r="765">
          <cell r="AB765">
            <v>0</v>
          </cell>
        </row>
        <row r="770">
          <cell r="AB770">
            <v>0</v>
          </cell>
        </row>
        <row r="774">
          <cell r="AB774">
            <v>0</v>
          </cell>
        </row>
        <row r="778">
          <cell r="AB778">
            <v>0</v>
          </cell>
        </row>
        <row r="791">
          <cell r="H791">
            <v>909810.96730218641</v>
          </cell>
          <cell r="AB791">
            <v>25719.170693972745</v>
          </cell>
        </row>
        <row r="796">
          <cell r="H796">
            <v>852248.379117648</v>
          </cell>
          <cell r="AB796">
            <v>0</v>
          </cell>
        </row>
        <row r="801">
          <cell r="H801">
            <v>317335.73514141352</v>
          </cell>
          <cell r="AB801">
            <v>0</v>
          </cell>
        </row>
        <row r="806">
          <cell r="H806">
            <v>576635.08690863231</v>
          </cell>
          <cell r="AB806">
            <v>0</v>
          </cell>
        </row>
        <row r="811">
          <cell r="H811">
            <v>67.300607506355803</v>
          </cell>
          <cell r="AB811">
            <v>0</v>
          </cell>
        </row>
        <row r="816">
          <cell r="H816">
            <v>14256.5274335944</v>
          </cell>
          <cell r="AB816">
            <v>14256.5274335944</v>
          </cell>
        </row>
        <row r="821">
          <cell r="H821">
            <v>636148.15424891119</v>
          </cell>
          <cell r="AB821">
            <v>636148.15424891119</v>
          </cell>
        </row>
        <row r="826">
          <cell r="H826">
            <v>947827.17</v>
          </cell>
          <cell r="AB826">
            <v>0</v>
          </cell>
        </row>
        <row r="831">
          <cell r="H831">
            <v>277610.63598494366</v>
          </cell>
          <cell r="AB831">
            <v>0</v>
          </cell>
        </row>
        <row r="836">
          <cell r="H836">
            <v>119593.14062629984</v>
          </cell>
          <cell r="AB836">
            <v>0</v>
          </cell>
        </row>
        <row r="841">
          <cell r="H841">
            <v>247117.89510009371</v>
          </cell>
          <cell r="AB841">
            <v>6985.7009357236921</v>
          </cell>
        </row>
        <row r="846">
          <cell r="H846">
            <v>209228.72693319363</v>
          </cell>
          <cell r="AB846">
            <v>0</v>
          </cell>
        </row>
        <row r="851">
          <cell r="H851">
            <v>754906.73739222938</v>
          </cell>
          <cell r="AB851">
            <v>0</v>
          </cell>
        </row>
        <row r="856">
          <cell r="H856">
            <v>4144263.9697047933</v>
          </cell>
          <cell r="AB856">
            <v>0</v>
          </cell>
        </row>
        <row r="861">
          <cell r="H861">
            <v>1028804.6586482538</v>
          </cell>
          <cell r="AB861">
            <v>0</v>
          </cell>
        </row>
        <row r="866">
          <cell r="H866">
            <v>56252.998151844738</v>
          </cell>
          <cell r="AB866">
            <v>0</v>
          </cell>
        </row>
        <row r="876">
          <cell r="H876">
            <v>199709.85</v>
          </cell>
          <cell r="AB876">
            <v>0</v>
          </cell>
        </row>
        <row r="881">
          <cell r="H881">
            <v>441912.15099998261</v>
          </cell>
          <cell r="AB881">
            <v>441912.15099998261</v>
          </cell>
        </row>
        <row r="886">
          <cell r="H886">
            <v>75725.498082461083</v>
          </cell>
          <cell r="AB886">
            <v>0</v>
          </cell>
        </row>
        <row r="898">
          <cell r="AB898">
            <v>0</v>
          </cell>
        </row>
        <row r="903">
          <cell r="AB903">
            <v>0</v>
          </cell>
        </row>
        <row r="908">
          <cell r="AB908">
            <v>0</v>
          </cell>
        </row>
        <row r="914">
          <cell r="AB914">
            <v>0</v>
          </cell>
        </row>
        <row r="919">
          <cell r="AB919">
            <v>0</v>
          </cell>
        </row>
        <row r="933">
          <cell r="AB933">
            <v>0</v>
          </cell>
        </row>
        <row r="938">
          <cell r="AB938">
            <v>0</v>
          </cell>
        </row>
        <row r="943">
          <cell r="AB943">
            <v>0</v>
          </cell>
        </row>
        <row r="948">
          <cell r="AB948">
            <v>0</v>
          </cell>
        </row>
        <row r="959">
          <cell r="AB959">
            <v>0</v>
          </cell>
        </row>
        <row r="964">
          <cell r="AB964">
            <v>0</v>
          </cell>
        </row>
        <row r="969">
          <cell r="AB969">
            <v>0</v>
          </cell>
        </row>
        <row r="974">
          <cell r="AB974">
            <v>0</v>
          </cell>
        </row>
        <row r="983">
          <cell r="AB983">
            <v>0</v>
          </cell>
        </row>
        <row r="985">
          <cell r="AB985">
            <v>41280.336085776369</v>
          </cell>
        </row>
        <row r="989">
          <cell r="AB989">
            <v>0</v>
          </cell>
        </row>
        <row r="991">
          <cell r="AB991">
            <v>-9187.9724367989365</v>
          </cell>
        </row>
        <row r="995">
          <cell r="AB995">
            <v>0</v>
          </cell>
        </row>
        <row r="997">
          <cell r="AB997">
            <v>3902.7130417536246</v>
          </cell>
        </row>
        <row r="1001">
          <cell r="AB1001">
            <v>4750.2666931780768</v>
          </cell>
        </row>
        <row r="1005">
          <cell r="AB1005">
            <v>5591.2081415375578</v>
          </cell>
        </row>
        <row r="1011">
          <cell r="AB1011">
            <v>0</v>
          </cell>
        </row>
        <row r="1016">
          <cell r="AB1016">
            <v>0</v>
          </cell>
        </row>
        <row r="1023">
          <cell r="AB1023">
            <v>0</v>
          </cell>
        </row>
        <row r="1028">
          <cell r="AB1028">
            <v>-19834.650939935615</v>
          </cell>
        </row>
        <row r="1034">
          <cell r="AB1034">
            <v>34903.170390031788</v>
          </cell>
        </row>
        <row r="1039">
          <cell r="AB1039">
            <v>3249.4772149131099</v>
          </cell>
        </row>
        <row r="1045">
          <cell r="AB1045">
            <v>20018.708685059337</v>
          </cell>
        </row>
        <row r="1061">
          <cell r="AB1061">
            <v>0</v>
          </cell>
        </row>
        <row r="1065">
          <cell r="AB1065">
            <v>0</v>
          </cell>
        </row>
        <row r="1072">
          <cell r="AB1072">
            <v>0</v>
          </cell>
        </row>
        <row r="1080">
          <cell r="AB1080">
            <v>0</v>
          </cell>
        </row>
        <row r="1087">
          <cell r="AB1087">
            <v>0</v>
          </cell>
        </row>
        <row r="1090">
          <cell r="AB1090">
            <v>0</v>
          </cell>
        </row>
        <row r="1091">
          <cell r="AB1091">
            <v>0</v>
          </cell>
        </row>
        <row r="1092">
          <cell r="AB1092">
            <v>0</v>
          </cell>
        </row>
        <row r="1094">
          <cell r="AB1094">
            <v>0</v>
          </cell>
        </row>
        <row r="1095">
          <cell r="AB1095">
            <v>0</v>
          </cell>
        </row>
        <row r="1096">
          <cell r="AB1096">
            <v>0</v>
          </cell>
        </row>
        <row r="1097">
          <cell r="AB1097">
            <v>0</v>
          </cell>
        </row>
        <row r="1098">
          <cell r="AB1098">
            <v>0</v>
          </cell>
        </row>
        <row r="1099">
          <cell r="AB1099">
            <v>0</v>
          </cell>
        </row>
        <row r="1100">
          <cell r="AB1100">
            <v>445097.37</v>
          </cell>
        </row>
        <row r="1101">
          <cell r="AB1101">
            <v>0</v>
          </cell>
        </row>
        <row r="1102">
          <cell r="AB1102">
            <v>0</v>
          </cell>
        </row>
        <row r="1103">
          <cell r="AB1103">
            <v>0</v>
          </cell>
        </row>
        <row r="1107">
          <cell r="AB1107">
            <v>24341.916551153008</v>
          </cell>
        </row>
        <row r="1108">
          <cell r="AB1108">
            <v>0</v>
          </cell>
        </row>
        <row r="1109">
          <cell r="AB1109">
            <v>0</v>
          </cell>
        </row>
        <row r="1111">
          <cell r="AB1111">
            <v>0</v>
          </cell>
        </row>
        <row r="1112">
          <cell r="AB1112">
            <v>0</v>
          </cell>
        </row>
        <row r="1113">
          <cell r="AB1113">
            <v>8387.1112958098438</v>
          </cell>
        </row>
        <row r="1115">
          <cell r="AB1115">
            <v>0</v>
          </cell>
        </row>
        <row r="1116">
          <cell r="AB1116">
            <v>0</v>
          </cell>
        </row>
        <row r="1121">
          <cell r="AB1121">
            <v>0</v>
          </cell>
        </row>
        <row r="1125">
          <cell r="AB1125">
            <v>0</v>
          </cell>
        </row>
        <row r="1130">
          <cell r="AB1130">
            <v>0</v>
          </cell>
        </row>
        <row r="1141">
          <cell r="AB1141">
            <v>723.47361058671254</v>
          </cell>
        </row>
        <row r="1143">
          <cell r="AB1143">
            <v>0</v>
          </cell>
        </row>
        <row r="1146">
          <cell r="AB1146">
            <v>3692.5269592552504</v>
          </cell>
        </row>
        <row r="1151">
          <cell r="AB1151">
            <v>0</v>
          </cell>
        </row>
        <row r="1154">
          <cell r="AB1154">
            <v>2.6832929400378993</v>
          </cell>
        </row>
        <row r="1155">
          <cell r="AB1155">
            <v>0</v>
          </cell>
        </row>
        <row r="1156">
          <cell r="AB1156">
            <v>0</v>
          </cell>
        </row>
        <row r="1157">
          <cell r="AB1157">
            <v>8811.3444432097076</v>
          </cell>
        </row>
        <row r="1158">
          <cell r="AB1158">
            <v>0</v>
          </cell>
        </row>
        <row r="1159">
          <cell r="AB1159">
            <v>0</v>
          </cell>
        </row>
        <row r="1160">
          <cell r="AB1160">
            <v>0</v>
          </cell>
        </row>
        <row r="1163">
          <cell r="AB1163">
            <v>0</v>
          </cell>
        </row>
        <row r="1168">
          <cell r="AB1168">
            <v>0</v>
          </cell>
        </row>
        <row r="1172">
          <cell r="AB1172">
            <v>0</v>
          </cell>
        </row>
        <row r="1177">
          <cell r="AB1177">
            <v>0</v>
          </cell>
        </row>
        <row r="1185">
          <cell r="AB1185">
            <v>0</v>
          </cell>
        </row>
        <row r="1193">
          <cell r="AB1193">
            <v>0</v>
          </cell>
        </row>
        <row r="1202">
          <cell r="AB1202">
            <v>0</v>
          </cell>
        </row>
        <row r="1213">
          <cell r="AB1213">
            <v>91794.090258756347</v>
          </cell>
        </row>
        <row r="1221">
          <cell r="AB1221">
            <v>155181.64056245438</v>
          </cell>
        </row>
        <row r="1232">
          <cell r="AB1232">
            <v>0</v>
          </cell>
        </row>
        <row r="1237">
          <cell r="AB1237">
            <v>0</v>
          </cell>
        </row>
        <row r="1294">
          <cell r="AB1294">
            <v>210166.72322092851</v>
          </cell>
        </row>
        <row r="1309">
          <cell r="AB1309">
            <v>0</v>
          </cell>
        </row>
        <row r="1325">
          <cell r="AB1325">
            <v>-188813.51348561118</v>
          </cell>
        </row>
        <row r="1377">
          <cell r="AB1377">
            <v>0</v>
          </cell>
        </row>
        <row r="1395">
          <cell r="AB1395">
            <v>79712.869579049002</v>
          </cell>
        </row>
        <row r="1414">
          <cell r="AB1414">
            <v>0</v>
          </cell>
        </row>
        <row r="1421">
          <cell r="AB1421">
            <v>0</v>
          </cell>
        </row>
        <row r="1428">
          <cell r="AB1428">
            <v>0</v>
          </cell>
        </row>
        <row r="1435">
          <cell r="AB1435">
            <v>0</v>
          </cell>
        </row>
        <row r="1442">
          <cell r="AB1442">
            <v>0</v>
          </cell>
        </row>
        <row r="1450">
          <cell r="AB1450">
            <v>0</v>
          </cell>
        </row>
        <row r="1455">
          <cell r="AB1455">
            <v>0</v>
          </cell>
        </row>
        <row r="1466">
          <cell r="AB1466">
            <v>0</v>
          </cell>
        </row>
        <row r="1471">
          <cell r="AB1471">
            <v>0</v>
          </cell>
        </row>
        <row r="1476">
          <cell r="AB1476">
            <v>0</v>
          </cell>
        </row>
        <row r="1481">
          <cell r="AB1481">
            <v>0</v>
          </cell>
        </row>
        <row r="1486">
          <cell r="AB1486">
            <v>0</v>
          </cell>
        </row>
        <row r="1491">
          <cell r="AB1491">
            <v>0</v>
          </cell>
        </row>
        <row r="1496">
          <cell r="AB1496">
            <v>0</v>
          </cell>
        </row>
        <row r="1508">
          <cell r="AB1508">
            <v>0</v>
          </cell>
        </row>
        <row r="1513">
          <cell r="AB1513">
            <v>0</v>
          </cell>
        </row>
        <row r="1518">
          <cell r="AB1518">
            <v>0</v>
          </cell>
        </row>
        <row r="1523">
          <cell r="AB1523">
            <v>0</v>
          </cell>
        </row>
        <row r="1528">
          <cell r="AB1528">
            <v>0</v>
          </cell>
        </row>
        <row r="1533">
          <cell r="AB1533">
            <v>0</v>
          </cell>
        </row>
        <row r="1539">
          <cell r="AB1539">
            <v>0</v>
          </cell>
        </row>
        <row r="1545">
          <cell r="AB1545">
            <v>0</v>
          </cell>
        </row>
        <row r="1584">
          <cell r="AB1584">
            <v>0</v>
          </cell>
        </row>
        <row r="1601">
          <cell r="AB1601">
            <v>0</v>
          </cell>
        </row>
        <row r="1606">
          <cell r="AB1606">
            <v>0</v>
          </cell>
        </row>
        <row r="1613">
          <cell r="AB1613">
            <v>0</v>
          </cell>
        </row>
        <row r="1628">
          <cell r="H1628">
            <v>6763511.8434239225</v>
          </cell>
          <cell r="AB1628">
            <v>0</v>
          </cell>
        </row>
        <row r="1635">
          <cell r="H1635">
            <v>8046409.0148046054</v>
          </cell>
          <cell r="AB1635">
            <v>0</v>
          </cell>
        </row>
        <row r="1641">
          <cell r="H1641">
            <v>99887523.767113864</v>
          </cell>
          <cell r="AB1641">
            <v>0</v>
          </cell>
        </row>
        <row r="1647">
          <cell r="H1647">
            <v>41570903.64456252</v>
          </cell>
          <cell r="AB1647">
            <v>0</v>
          </cell>
        </row>
        <row r="1654">
          <cell r="H1654">
            <v>50306420.034921594</v>
          </cell>
          <cell r="AB1654">
            <v>0</v>
          </cell>
        </row>
        <row r="1660">
          <cell r="H1660">
            <v>65755544.287997507</v>
          </cell>
          <cell r="AB1660">
            <v>0</v>
          </cell>
        </row>
        <row r="1666">
          <cell r="H1666">
            <v>36799.829845371649</v>
          </cell>
          <cell r="AB1666">
            <v>0</v>
          </cell>
        </row>
        <row r="1672">
          <cell r="H1672">
            <v>68005.859615167239</v>
          </cell>
          <cell r="AB1672">
            <v>0</v>
          </cell>
        </row>
        <row r="1678">
          <cell r="H1678">
            <v>1521577.3966357647</v>
          </cell>
          <cell r="AB1678">
            <v>0</v>
          </cell>
        </row>
        <row r="1682">
          <cell r="AB1682">
            <v>0</v>
          </cell>
        </row>
        <row r="1686">
          <cell r="H1686">
            <v>0</v>
          </cell>
        </row>
        <row r="1698">
          <cell r="H1698">
            <v>1510453.72</v>
          </cell>
          <cell r="AB1698">
            <v>0</v>
          </cell>
        </row>
        <row r="1704">
          <cell r="H1704">
            <v>2440663.6</v>
          </cell>
          <cell r="AB1704">
            <v>0</v>
          </cell>
        </row>
        <row r="1710">
          <cell r="H1710">
            <v>47592408.020000003</v>
          </cell>
          <cell r="AB1710">
            <v>0</v>
          </cell>
        </row>
        <row r="1717">
          <cell r="H1717">
            <v>92644359.829999998</v>
          </cell>
        </row>
        <row r="1724">
          <cell r="H1724">
            <v>58634040.060000002</v>
          </cell>
        </row>
        <row r="1731">
          <cell r="H1731">
            <v>16364985.75</v>
          </cell>
        </row>
        <row r="1738">
          <cell r="H1738">
            <v>22764714.91</v>
          </cell>
        </row>
        <row r="1744">
          <cell r="H1744">
            <v>98870912.760000005</v>
          </cell>
          <cell r="AB1744">
            <v>0</v>
          </cell>
        </row>
        <row r="1751">
          <cell r="H1751">
            <v>52234063.350000001</v>
          </cell>
          <cell r="AB1751">
            <v>0</v>
          </cell>
        </row>
        <row r="1762">
          <cell r="H1762">
            <v>11451993.6</v>
          </cell>
          <cell r="AB1762">
            <v>11451993.6</v>
          </cell>
        </row>
        <row r="1769">
          <cell r="H1769">
            <v>518187.33</v>
          </cell>
        </row>
        <row r="1773">
          <cell r="H1773">
            <v>0</v>
          </cell>
          <cell r="AB1773">
            <v>0</v>
          </cell>
        </row>
        <row r="1774">
          <cell r="H1774">
            <v>0</v>
          </cell>
          <cell r="AB1774">
            <v>0</v>
          </cell>
        </row>
        <row r="1775">
          <cell r="H1775">
            <v>0</v>
          </cell>
          <cell r="AB1775">
            <v>0</v>
          </cell>
        </row>
        <row r="1776">
          <cell r="H1776">
            <v>0</v>
          </cell>
        </row>
        <row r="1782">
          <cell r="H1782">
            <v>4036517</v>
          </cell>
          <cell r="AB1782">
            <v>0</v>
          </cell>
        </row>
        <row r="1786">
          <cell r="AB1786">
            <v>0</v>
          </cell>
        </row>
        <row r="1790">
          <cell r="AB1790">
            <v>0</v>
          </cell>
        </row>
        <row r="1799">
          <cell r="AB1799">
            <v>23172.160803329974</v>
          </cell>
        </row>
        <row r="1800">
          <cell r="AB1800">
            <v>0</v>
          </cell>
        </row>
        <row r="1801">
          <cell r="AB1801">
            <v>0</v>
          </cell>
        </row>
        <row r="1802">
          <cell r="AB1802">
            <v>0</v>
          </cell>
        </row>
        <row r="1803">
          <cell r="AB1803">
            <v>3188.108123378584</v>
          </cell>
        </row>
        <row r="1807">
          <cell r="AB1807">
            <v>293391.56326842605</v>
          </cell>
        </row>
        <row r="1808">
          <cell r="AB1808">
            <v>0</v>
          </cell>
        </row>
        <row r="1809">
          <cell r="AB1809">
            <v>0</v>
          </cell>
        </row>
        <row r="1810">
          <cell r="AB1810">
            <v>0</v>
          </cell>
        </row>
        <row r="1811">
          <cell r="AB1811">
            <v>0</v>
          </cell>
        </row>
        <row r="1812">
          <cell r="AB1812">
            <v>0</v>
          </cell>
        </row>
        <row r="1813">
          <cell r="AB1813">
            <v>58735.062462833288</v>
          </cell>
        </row>
        <row r="1817">
          <cell r="AB1817">
            <v>28720.744418599577</v>
          </cell>
        </row>
        <row r="1818">
          <cell r="AB1818">
            <v>0</v>
          </cell>
        </row>
        <row r="1819">
          <cell r="AB1819">
            <v>0</v>
          </cell>
        </row>
        <row r="1820">
          <cell r="AB1820">
            <v>0</v>
          </cell>
        </row>
        <row r="1821">
          <cell r="AB1821">
            <v>0</v>
          </cell>
        </row>
        <row r="1823">
          <cell r="AB1823">
            <v>31500.34439682525</v>
          </cell>
        </row>
        <row r="1824">
          <cell r="AB1824">
            <v>0</v>
          </cell>
        </row>
        <row r="1825">
          <cell r="AB1825">
            <v>0</v>
          </cell>
        </row>
        <row r="1829">
          <cell r="AB1829">
            <v>108771.78609471214</v>
          </cell>
        </row>
        <row r="1830">
          <cell r="AB1830">
            <v>4203.6873457297115</v>
          </cell>
        </row>
        <row r="1831">
          <cell r="AB1831">
            <v>0</v>
          </cell>
        </row>
        <row r="1832">
          <cell r="AB1832">
            <v>0</v>
          </cell>
        </row>
        <row r="1833">
          <cell r="AB1833">
            <v>0</v>
          </cell>
        </row>
        <row r="1834">
          <cell r="AB1834">
            <v>0</v>
          </cell>
        </row>
        <row r="1835">
          <cell r="AB1835">
            <v>0</v>
          </cell>
        </row>
        <row r="1836">
          <cell r="AB1836">
            <v>0</v>
          </cell>
        </row>
        <row r="1841">
          <cell r="AB1841">
            <v>12609.235300211472</v>
          </cell>
        </row>
        <row r="1842">
          <cell r="AB1842">
            <v>0</v>
          </cell>
        </row>
        <row r="1843">
          <cell r="AB1843">
            <v>0</v>
          </cell>
        </row>
        <row r="1844">
          <cell r="AB1844">
            <v>181.54721923622114</v>
          </cell>
        </row>
        <row r="1845">
          <cell r="AB1845">
            <v>0</v>
          </cell>
        </row>
        <row r="1846">
          <cell r="AB1846">
            <v>0</v>
          </cell>
        </row>
        <row r="1850">
          <cell r="AB1850">
            <v>61241.570290691307</v>
          </cell>
        </row>
        <row r="1851">
          <cell r="AB1851">
            <v>0</v>
          </cell>
        </row>
        <row r="1852">
          <cell r="AB1852">
            <v>0</v>
          </cell>
        </row>
        <row r="1853">
          <cell r="AB1853">
            <v>2150.2354946125588</v>
          </cell>
        </row>
        <row r="1854">
          <cell r="AB1854">
            <v>0</v>
          </cell>
        </row>
        <row r="1855">
          <cell r="AB1855">
            <v>0</v>
          </cell>
        </row>
        <row r="1856">
          <cell r="AB1856">
            <v>0</v>
          </cell>
        </row>
        <row r="1861">
          <cell r="AB1861">
            <v>40458.065410369229</v>
          </cell>
        </row>
        <row r="1862">
          <cell r="AB1862">
            <v>0</v>
          </cell>
        </row>
        <row r="1863">
          <cell r="AB1863">
            <v>0</v>
          </cell>
        </row>
        <row r="1864">
          <cell r="AB1864">
            <v>3008.0850347478276</v>
          </cell>
        </row>
        <row r="1865">
          <cell r="AB1865">
            <v>0</v>
          </cell>
        </row>
        <row r="1866">
          <cell r="AB1866">
            <v>0</v>
          </cell>
        </row>
        <row r="1867">
          <cell r="AB1867">
            <v>0</v>
          </cell>
        </row>
        <row r="1872">
          <cell r="AB1872">
            <v>170654.41166294203</v>
          </cell>
        </row>
        <row r="1873">
          <cell r="AB1873">
            <v>0</v>
          </cell>
        </row>
        <row r="1874">
          <cell r="AB1874">
            <v>0</v>
          </cell>
        </row>
        <row r="1875">
          <cell r="AB1875">
            <v>1093.2750724878126</v>
          </cell>
        </row>
        <row r="1876">
          <cell r="AB1876">
            <v>0</v>
          </cell>
        </row>
        <row r="1877">
          <cell r="AB1877">
            <v>0</v>
          </cell>
        </row>
        <row r="1878">
          <cell r="AB1878">
            <v>0</v>
          </cell>
        </row>
        <row r="1879">
          <cell r="AB1879">
            <v>0</v>
          </cell>
        </row>
        <row r="1886">
          <cell r="AB1886">
            <v>250560.10128476986</v>
          </cell>
        </row>
        <row r="1887">
          <cell r="AB1887">
            <v>0</v>
          </cell>
        </row>
        <row r="1888">
          <cell r="AB1888">
            <v>0</v>
          </cell>
        </row>
        <row r="1889">
          <cell r="AB1889">
            <v>33186.276140003712</v>
          </cell>
        </row>
        <row r="1890">
          <cell r="AB1890">
            <v>0</v>
          </cell>
        </row>
        <row r="1891">
          <cell r="AB1891">
            <v>0</v>
          </cell>
        </row>
        <row r="1892">
          <cell r="AB1892">
            <v>0</v>
          </cell>
        </row>
        <row r="1893">
          <cell r="AB1893">
            <v>0</v>
          </cell>
        </row>
        <row r="1899">
          <cell r="AB1899">
            <v>4312.1319615860375</v>
          </cell>
        </row>
        <row r="1900">
          <cell r="AB1900">
            <v>0</v>
          </cell>
        </row>
        <row r="1901">
          <cell r="AB1901">
            <v>0</v>
          </cell>
        </row>
        <row r="1902">
          <cell r="AB1902">
            <v>0</v>
          </cell>
        </row>
        <row r="1903">
          <cell r="AB1903">
            <v>1686.6903678514821</v>
          </cell>
        </row>
        <row r="1904">
          <cell r="AB1904">
            <v>0</v>
          </cell>
        </row>
        <row r="1905">
          <cell r="AB1905">
            <v>0</v>
          </cell>
        </row>
        <row r="1906">
          <cell r="AB1906">
            <v>0</v>
          </cell>
        </row>
        <row r="1913">
          <cell r="AB1913">
            <v>0</v>
          </cell>
        </row>
        <row r="1917">
          <cell r="AB1917">
            <v>0</v>
          </cell>
        </row>
        <row r="1919">
          <cell r="AB1919">
            <v>0</v>
          </cell>
        </row>
        <row r="1927">
          <cell r="AB1927">
            <v>7213.9601538689112</v>
          </cell>
        </row>
        <row r="1929">
          <cell r="AB1929">
            <v>-7213.9601538689112</v>
          </cell>
        </row>
        <row r="1935">
          <cell r="AB1935">
            <v>0</v>
          </cell>
        </row>
        <row r="1937">
          <cell r="AB1937">
            <v>0</v>
          </cell>
        </row>
        <row r="1947">
          <cell r="AB1947">
            <v>4216.1369339504181</v>
          </cell>
        </row>
        <row r="1955">
          <cell r="AB1955">
            <v>0</v>
          </cell>
        </row>
        <row r="1964">
          <cell r="AB1964">
            <v>0</v>
          </cell>
        </row>
        <row r="1965">
          <cell r="AB1965">
            <v>0</v>
          </cell>
        </row>
        <row r="1966">
          <cell r="AB1966">
            <v>0</v>
          </cell>
        </row>
        <row r="1969">
          <cell r="AB1969">
            <v>0</v>
          </cell>
        </row>
        <row r="1970">
          <cell r="AB1970">
            <v>0</v>
          </cell>
        </row>
        <row r="1971">
          <cell r="AB1971">
            <v>0</v>
          </cell>
        </row>
        <row r="1972">
          <cell r="AB1972">
            <v>0</v>
          </cell>
        </row>
        <row r="1976">
          <cell r="AB1976">
            <v>21385.075720924408</v>
          </cell>
        </row>
        <row r="1977">
          <cell r="AB1977">
            <v>0</v>
          </cell>
        </row>
        <row r="1978">
          <cell r="AB1978">
            <v>218361.471351969</v>
          </cell>
        </row>
        <row r="1979">
          <cell r="AB1979">
            <v>0</v>
          </cell>
        </row>
        <row r="1980">
          <cell r="AB1980">
            <v>0</v>
          </cell>
        </row>
        <row r="1981">
          <cell r="AB1981">
            <v>0</v>
          </cell>
        </row>
        <row r="1983">
          <cell r="AB1983">
            <v>0</v>
          </cell>
        </row>
        <row r="1993">
          <cell r="AB1993">
            <v>0</v>
          </cell>
        </row>
        <row r="2005">
          <cell r="AB2005">
            <v>0</v>
          </cell>
        </row>
        <row r="2006">
          <cell r="AB2006">
            <v>0</v>
          </cell>
        </row>
        <row r="2007">
          <cell r="AB2007">
            <v>0</v>
          </cell>
        </row>
        <row r="2008">
          <cell r="AB2008">
            <v>0</v>
          </cell>
        </row>
        <row r="2009">
          <cell r="AB2009">
            <v>0</v>
          </cell>
        </row>
        <row r="2010">
          <cell r="AB2010">
            <v>0</v>
          </cell>
        </row>
        <row r="2017">
          <cell r="AB2017">
            <v>0</v>
          </cell>
        </row>
        <row r="2021">
          <cell r="AB2021">
            <v>0</v>
          </cell>
        </row>
        <row r="2026">
          <cell r="AB2026">
            <v>0</v>
          </cell>
        </row>
        <row r="2033">
          <cell r="AB2033">
            <v>0</v>
          </cell>
        </row>
        <row r="2041">
          <cell r="AB2041">
            <v>0</v>
          </cell>
        </row>
        <row r="2047">
          <cell r="AB2047">
            <v>0</v>
          </cell>
        </row>
        <row r="2049">
          <cell r="AB2049">
            <v>0</v>
          </cell>
        </row>
        <row r="2057">
          <cell r="AB2057">
            <v>0</v>
          </cell>
        </row>
        <row r="2061">
          <cell r="AB2061">
            <v>0</v>
          </cell>
        </row>
        <row r="2065">
          <cell r="AB2065">
            <v>0</v>
          </cell>
        </row>
        <row r="2080">
          <cell r="AB2080">
            <v>-4.5655060226274535E-10</v>
          </cell>
        </row>
        <row r="2083">
          <cell r="AB2083">
            <v>8.7313492012834719E-7</v>
          </cell>
        </row>
        <row r="2093">
          <cell r="AB2093">
            <v>0</v>
          </cell>
        </row>
        <row r="2098">
          <cell r="AB2098">
            <v>0</v>
          </cell>
        </row>
        <row r="2104">
          <cell r="AB2104">
            <v>-1.8109732184958963E-10</v>
          </cell>
        </row>
        <row r="2108">
          <cell r="AB2108">
            <v>-1.8109732184958963E-10</v>
          </cell>
        </row>
        <row r="2113">
          <cell r="AB2113">
            <v>0</v>
          </cell>
        </row>
        <row r="2118">
          <cell r="AB2118">
            <v>0</v>
          </cell>
        </row>
        <row r="2129">
          <cell r="AB2129">
            <v>0</v>
          </cell>
        </row>
        <row r="2136">
          <cell r="AB2136">
            <v>76867.741344754715</v>
          </cell>
        </row>
        <row r="2148">
          <cell r="AB2148">
            <v>0</v>
          </cell>
        </row>
        <row r="2149">
          <cell r="AB2149">
            <v>8.9437877837598556E-10</v>
          </cell>
        </row>
        <row r="2163">
          <cell r="AB2163">
            <v>0</v>
          </cell>
        </row>
        <row r="2168">
          <cell r="AB2168">
            <v>0</v>
          </cell>
        </row>
        <row r="2173">
          <cell r="AB2173">
            <v>0</v>
          </cell>
        </row>
        <row r="2186">
          <cell r="AB2186">
            <v>0</v>
          </cell>
        </row>
        <row r="2187">
          <cell r="AB2187">
            <v>0</v>
          </cell>
        </row>
        <row r="2190">
          <cell r="H2190">
            <v>0</v>
          </cell>
        </row>
        <row r="2191">
          <cell r="AB2191">
            <v>0</v>
          </cell>
        </row>
        <row r="2194">
          <cell r="H2194">
            <v>-455823.63489991985</v>
          </cell>
        </row>
        <row r="2195">
          <cell r="AB2195">
            <v>-3790.0805344655264</v>
          </cell>
        </row>
        <row r="2198">
          <cell r="H2198">
            <v>-232873.29964495634</v>
          </cell>
        </row>
        <row r="2200">
          <cell r="AB2200">
            <v>-1936.2939795232235</v>
          </cell>
        </row>
        <row r="2202">
          <cell r="AB2202">
            <v>0</v>
          </cell>
        </row>
        <row r="2205">
          <cell r="AB2205">
            <v>0</v>
          </cell>
        </row>
        <row r="2211">
          <cell r="AB2211">
            <v>0</v>
          </cell>
        </row>
        <row r="2219">
          <cell r="AB2219">
            <v>-4583.9343430603258</v>
          </cell>
        </row>
        <row r="2222">
          <cell r="AB2222">
            <v>0</v>
          </cell>
        </row>
        <row r="2230">
          <cell r="AB2230">
            <v>0</v>
          </cell>
        </row>
        <row r="2235">
          <cell r="AB2235">
            <v>-0.37274936077624266</v>
          </cell>
        </row>
        <row r="2237">
          <cell r="AB2237">
            <v>0</v>
          </cell>
        </row>
        <row r="2243">
          <cell r="AB2243">
            <v>-0.37358710170902687</v>
          </cell>
        </row>
        <row r="2249">
          <cell r="AB2249">
            <v>0</v>
          </cell>
        </row>
        <row r="2255">
          <cell r="AB2255">
            <v>-3.9140639872677777E-3</v>
          </cell>
        </row>
        <row r="2256">
          <cell r="AB2256">
            <v>0</v>
          </cell>
        </row>
        <row r="2259">
          <cell r="AB2259">
            <v>-1674965.3169315238</v>
          </cell>
        </row>
        <row r="2265">
          <cell r="AB2265">
            <v>-960.87700726401113</v>
          </cell>
        </row>
        <row r="2271">
          <cell r="AB2271">
            <v>-22145.713146731861</v>
          </cell>
        </row>
        <row r="2284">
          <cell r="AB2284">
            <v>-4351.3636747668588</v>
          </cell>
        </row>
        <row r="2299">
          <cell r="AB2299">
            <v>0</v>
          </cell>
        </row>
        <row r="2305">
          <cell r="AB2305">
            <v>0</v>
          </cell>
        </row>
        <row r="2313">
          <cell r="AB2313">
            <v>0</v>
          </cell>
        </row>
        <row r="2322">
          <cell r="AB2322">
            <v>0</v>
          </cell>
        </row>
        <row r="2327">
          <cell r="AB2327">
            <v>0</v>
          </cell>
        </row>
        <row r="2346">
          <cell r="AB2346">
            <v>0</v>
          </cell>
        </row>
        <row r="2355">
          <cell r="AB2355">
            <v>0</v>
          </cell>
        </row>
        <row r="2359">
          <cell r="AB2359">
            <v>0</v>
          </cell>
        </row>
        <row r="2363">
          <cell r="AB2363">
            <v>0</v>
          </cell>
        </row>
        <row r="2367">
          <cell r="AB2367">
            <v>0</v>
          </cell>
        </row>
        <row r="2371">
          <cell r="AB2371">
            <v>0</v>
          </cell>
        </row>
        <row r="2375">
          <cell r="AB2375">
            <v>0</v>
          </cell>
        </row>
        <row r="2379">
          <cell r="AB2379">
            <v>0</v>
          </cell>
        </row>
        <row r="2383">
          <cell r="AB2383">
            <v>0</v>
          </cell>
        </row>
        <row r="2387">
          <cell r="AB2387">
            <v>0</v>
          </cell>
        </row>
        <row r="2391">
          <cell r="AB2391">
            <v>-1929851.31</v>
          </cell>
        </row>
        <row r="2395">
          <cell r="AB2395">
            <v>0</v>
          </cell>
        </row>
        <row r="2399">
          <cell r="AB2399">
            <v>0</v>
          </cell>
        </row>
        <row r="2403">
          <cell r="AB2403">
            <v>0</v>
          </cell>
        </row>
        <row r="2407">
          <cell r="AB2407">
            <v>0</v>
          </cell>
        </row>
        <row r="2411">
          <cell r="AB2411">
            <v>0</v>
          </cell>
        </row>
        <row r="2415">
          <cell r="AB2415">
            <v>2838.601223827066</v>
          </cell>
        </row>
        <row r="2425">
          <cell r="AB2425">
            <v>-389513.80506289442</v>
          </cell>
        </row>
        <row r="2426">
          <cell r="AB2426">
            <v>0</v>
          </cell>
        </row>
        <row r="2427">
          <cell r="AB2427">
            <v>0</v>
          </cell>
        </row>
        <row r="2428">
          <cell r="AB2428">
            <v>0</v>
          </cell>
        </row>
        <row r="2429">
          <cell r="AB2429">
            <v>0</v>
          </cell>
        </row>
        <row r="2430">
          <cell r="AB2430">
            <v>-44898.160353735242</v>
          </cell>
        </row>
        <row r="2431">
          <cell r="AB2431">
            <v>0</v>
          </cell>
        </row>
        <row r="2433">
          <cell r="AB2433">
            <v>0</v>
          </cell>
        </row>
        <row r="2434">
          <cell r="AB2434">
            <v>0</v>
          </cell>
        </row>
        <row r="2444">
          <cell r="AB2444">
            <v>0</v>
          </cell>
        </row>
        <row r="2451">
          <cell r="AB2451">
            <v>0</v>
          </cell>
        </row>
        <row r="2459">
          <cell r="AB2459">
            <v>0</v>
          </cell>
        </row>
        <row r="2478">
          <cell r="AB2478">
            <v>0</v>
          </cell>
        </row>
        <row r="2485">
          <cell r="AB2485">
            <v>-6889.348589082746</v>
          </cell>
        </row>
        <row r="2487">
          <cell r="AB2487">
            <v>-42823.708496883708</v>
          </cell>
        </row>
        <row r="2493">
          <cell r="AB2493">
            <v>0</v>
          </cell>
        </row>
        <row r="2497">
          <cell r="AB2497">
            <v>0</v>
          </cell>
        </row>
        <row r="2498">
          <cell r="AB2498">
            <v>0</v>
          </cell>
        </row>
        <row r="2499">
          <cell r="AB2499">
            <v>0</v>
          </cell>
        </row>
        <row r="2500">
          <cell r="AB2500">
            <v>0</v>
          </cell>
        </row>
        <row r="2501">
          <cell r="AB2501">
            <v>0</v>
          </cell>
        </row>
        <row r="2502">
          <cell r="AB2502">
            <v>0</v>
          </cell>
        </row>
        <row r="2504">
          <cell r="AB2504">
            <v>0</v>
          </cell>
        </row>
        <row r="2505">
          <cell r="AB2505">
            <v>0</v>
          </cell>
        </row>
        <row r="2506">
          <cell r="AB2506">
            <v>-160013.10189475081</v>
          </cell>
        </row>
      </sheetData>
      <sheetData sheetId="20" refreshError="1"/>
      <sheetData sheetId="21" refreshError="1">
        <row r="11">
          <cell r="A11" t="str">
            <v>FACTOR</v>
          </cell>
          <cell r="B11" t="str">
            <v>SUB</v>
          </cell>
          <cell r="C11" t="str">
            <v>PC</v>
          </cell>
          <cell r="D11" t="str">
            <v>XFMR</v>
          </cell>
          <cell r="E11" t="str">
            <v>METER</v>
          </cell>
          <cell r="F11" t="str">
            <v>SERVICE</v>
          </cell>
          <cell r="G11" t="str">
            <v>TOTAL</v>
          </cell>
        </row>
        <row r="12">
          <cell r="A12" t="str">
            <v>SUBS</v>
          </cell>
          <cell r="B12">
            <v>1</v>
          </cell>
          <cell r="C12">
            <v>0</v>
          </cell>
          <cell r="D12">
            <v>0</v>
          </cell>
          <cell r="E12">
            <v>0</v>
          </cell>
          <cell r="F12">
            <v>0</v>
          </cell>
          <cell r="G12">
            <v>1</v>
          </cell>
        </row>
        <row r="13">
          <cell r="A13" t="str">
            <v>PC</v>
          </cell>
          <cell r="B13">
            <v>0</v>
          </cell>
          <cell r="C13">
            <v>1</v>
          </cell>
          <cell r="D13">
            <v>0</v>
          </cell>
          <cell r="E13">
            <v>0</v>
          </cell>
          <cell r="F13">
            <v>0</v>
          </cell>
          <cell r="G13">
            <v>1</v>
          </cell>
        </row>
        <row r="14">
          <cell r="A14" t="str">
            <v>XFMR</v>
          </cell>
          <cell r="B14">
            <v>0</v>
          </cell>
          <cell r="C14">
            <v>0</v>
          </cell>
          <cell r="D14">
            <v>1</v>
          </cell>
          <cell r="E14">
            <v>0</v>
          </cell>
          <cell r="F14">
            <v>0</v>
          </cell>
          <cell r="G14">
            <v>1</v>
          </cell>
        </row>
        <row r="15">
          <cell r="A15" t="str">
            <v>METR</v>
          </cell>
          <cell r="B15">
            <v>0</v>
          </cell>
          <cell r="C15">
            <v>0</v>
          </cell>
          <cell r="D15">
            <v>0</v>
          </cell>
          <cell r="E15">
            <v>1</v>
          </cell>
          <cell r="F15">
            <v>0</v>
          </cell>
          <cell r="G15">
            <v>1</v>
          </cell>
        </row>
        <row r="16">
          <cell r="A16" t="str">
            <v>SERV</v>
          </cell>
          <cell r="B16">
            <v>0</v>
          </cell>
          <cell r="C16">
            <v>0</v>
          </cell>
          <cell r="D16">
            <v>0</v>
          </cell>
          <cell r="E16">
            <v>0</v>
          </cell>
          <cell r="F16">
            <v>1</v>
          </cell>
          <cell r="G16">
            <v>1</v>
          </cell>
        </row>
        <row r="17">
          <cell r="A17" t="str">
            <v>CUST</v>
          </cell>
          <cell r="B17">
            <v>0</v>
          </cell>
          <cell r="C17">
            <v>0</v>
          </cell>
          <cell r="D17">
            <v>0</v>
          </cell>
          <cell r="E17">
            <v>0</v>
          </cell>
          <cell r="F17">
            <v>0</v>
          </cell>
          <cell r="G17">
            <v>0</v>
          </cell>
        </row>
        <row r="18">
          <cell r="A18" t="str">
            <v>MISC</v>
          </cell>
          <cell r="B18">
            <v>0</v>
          </cell>
          <cell r="C18">
            <v>0</v>
          </cell>
          <cell r="D18">
            <v>0</v>
          </cell>
          <cell r="E18">
            <v>0</v>
          </cell>
          <cell r="F18">
            <v>0</v>
          </cell>
          <cell r="G18">
            <v>0</v>
          </cell>
        </row>
        <row r="19">
          <cell r="A19" t="str">
            <v>PLNT</v>
          </cell>
          <cell r="B19">
            <v>0.11747957741823094</v>
          </cell>
          <cell r="C19">
            <v>0.48125633651380451</v>
          </cell>
          <cell r="D19">
            <v>0.24405810786288465</v>
          </cell>
          <cell r="E19">
            <v>2.826869714511842E-2</v>
          </cell>
          <cell r="F19">
            <v>0.12893728105996147</v>
          </cell>
          <cell r="G19">
            <v>0.99999999999999989</v>
          </cell>
        </row>
        <row r="20">
          <cell r="A20" t="str">
            <v>PLNT2</v>
          </cell>
          <cell r="B20">
            <v>0.19621267855257876</v>
          </cell>
          <cell r="C20">
            <v>0.80378732144742127</v>
          </cell>
          <cell r="D20">
            <v>0</v>
          </cell>
          <cell r="E20">
            <v>0</v>
          </cell>
          <cell r="F20">
            <v>0</v>
          </cell>
          <cell r="G20">
            <v>1</v>
          </cell>
        </row>
        <row r="21">
          <cell r="A21" t="str">
            <v>DISom</v>
          </cell>
          <cell r="B21">
            <v>0.13123671945712514</v>
          </cell>
          <cell r="C21">
            <v>0.72992942477969858</v>
          </cell>
          <cell r="D21">
            <v>6.8850648301885791E-3</v>
          </cell>
          <cell r="E21">
            <v>0.131948790932988</v>
          </cell>
          <cell r="F21">
            <v>0</v>
          </cell>
          <cell r="G21">
            <v>1.0000000000000002</v>
          </cell>
        </row>
        <row r="22">
          <cell r="A22" t="str">
            <v>INTN</v>
          </cell>
          <cell r="B22">
            <v>0.11747957741823094</v>
          </cell>
          <cell r="C22">
            <v>0.48125633651380451</v>
          </cell>
          <cell r="D22">
            <v>0.24405810786288465</v>
          </cell>
          <cell r="E22">
            <v>2.826869714511842E-2</v>
          </cell>
          <cell r="F22">
            <v>0.12893728105996147</v>
          </cell>
          <cell r="G22">
            <v>0.99999999999999989</v>
          </cell>
        </row>
        <row r="23">
          <cell r="A23" t="str">
            <v>GENL</v>
          </cell>
          <cell r="B23">
            <v>0.11747957741823095</v>
          </cell>
          <cell r="C23">
            <v>0.48125633651380456</v>
          </cell>
          <cell r="D23">
            <v>0.24405810786288476</v>
          </cell>
          <cell r="E23">
            <v>2.8268697145118423E-2</v>
          </cell>
          <cell r="F23">
            <v>0.12893728105996149</v>
          </cell>
          <cell r="G23">
            <v>1</v>
          </cell>
        </row>
        <row r="24">
          <cell r="A24" t="str">
            <v>ZERO</v>
          </cell>
          <cell r="B24">
            <v>0</v>
          </cell>
          <cell r="C24">
            <v>0</v>
          </cell>
          <cell r="D24">
            <v>0</v>
          </cell>
          <cell r="E24">
            <v>0</v>
          </cell>
          <cell r="F24">
            <v>0</v>
          </cell>
          <cell r="G24">
            <v>0</v>
          </cell>
        </row>
        <row r="25">
          <cell r="A25" t="str">
            <v>DRB</v>
          </cell>
          <cell r="B25">
            <v>0.14873167469467108</v>
          </cell>
          <cell r="C25">
            <v>0.41628594746766323</v>
          </cell>
          <cell r="D25">
            <v>0.23888174858960456</v>
          </cell>
          <cell r="E25">
            <v>4.4117986363155941E-2</v>
          </cell>
          <cell r="F25">
            <v>0.15198264288490534</v>
          </cell>
          <cell r="G25">
            <v>1</v>
          </cell>
        </row>
      </sheetData>
      <sheetData sheetId="22" refreshError="1">
        <row r="10">
          <cell r="A10" t="str">
            <v>FACTOR NAME</v>
          </cell>
          <cell r="B10" t="str">
            <v>GEN</v>
          </cell>
          <cell r="C10" t="str">
            <v>TRN</v>
          </cell>
          <cell r="D10" t="str">
            <v>DIS</v>
          </cell>
          <cell r="E10" t="str">
            <v>Distribution</v>
          </cell>
          <cell r="F10" t="str">
            <v>Retail</v>
          </cell>
          <cell r="G10" t="str">
            <v>Misc</v>
          </cell>
          <cell r="H10" t="str">
            <v>TOT</v>
          </cell>
        </row>
        <row r="11">
          <cell r="A11" t="str">
            <v>ACCMDIT</v>
          </cell>
          <cell r="B11">
            <v>0.79018896309372733</v>
          </cell>
          <cell r="C11">
            <v>8.1838038938181937E-2</v>
          </cell>
          <cell r="D11">
            <v>0.12797299796809078</v>
          </cell>
          <cell r="E11">
            <v>0.12381804895537642</v>
          </cell>
          <cell r="F11">
            <v>4.1549490127143719E-3</v>
          </cell>
          <cell r="G11">
            <v>0</v>
          </cell>
          <cell r="H11">
            <v>1</v>
          </cell>
        </row>
        <row r="12">
          <cell r="A12" t="str">
            <v>BOOKDEPR</v>
          </cell>
          <cell r="B12">
            <v>0.54924231762625964</v>
          </cell>
          <cell r="C12">
            <v>0.16151677382348767</v>
          </cell>
          <cell r="D12">
            <v>0.28924090855025253</v>
          </cell>
          <cell r="E12">
            <v>0.28605968276493932</v>
          </cell>
          <cell r="F12">
            <v>3.1812257853132309E-3</v>
          </cell>
          <cell r="G12">
            <v>0</v>
          </cell>
          <cell r="H12">
            <v>0.99999999999999978</v>
          </cell>
        </row>
        <row r="13">
          <cell r="A13" t="str">
            <v>COM-EQ</v>
          </cell>
          <cell r="B13">
            <v>0</v>
          </cell>
          <cell r="C13">
            <v>0</v>
          </cell>
          <cell r="D13">
            <v>0</v>
          </cell>
          <cell r="E13">
            <v>0</v>
          </cell>
          <cell r="F13">
            <v>0</v>
          </cell>
          <cell r="G13">
            <v>0</v>
          </cell>
          <cell r="H13">
            <v>0</v>
          </cell>
        </row>
        <row r="14">
          <cell r="A14" t="str">
            <v>CUST</v>
          </cell>
          <cell r="B14">
            <v>0</v>
          </cell>
          <cell r="C14">
            <v>0</v>
          </cell>
          <cell r="D14">
            <v>1</v>
          </cell>
          <cell r="E14">
            <v>0</v>
          </cell>
          <cell r="F14">
            <v>1</v>
          </cell>
          <cell r="G14">
            <v>0</v>
          </cell>
          <cell r="H14">
            <v>1</v>
          </cell>
        </row>
        <row r="15">
          <cell r="A15" t="str">
            <v>CWC</v>
          </cell>
          <cell r="B15">
            <v>0.69767570609595897</v>
          </cell>
          <cell r="C15">
            <v>0.16080883022949358</v>
          </cell>
          <cell r="D15">
            <v>0.14151546367454748</v>
          </cell>
          <cell r="E15">
            <v>9.5430117179850116E-2</v>
          </cell>
          <cell r="F15">
            <v>3.8241479133207662E-2</v>
          </cell>
          <cell r="G15">
            <v>7.8438673614897089E-3</v>
          </cell>
          <cell r="H15">
            <v>1.0000000000000002</v>
          </cell>
        </row>
        <row r="16">
          <cell r="A16" t="str">
            <v>DDS2</v>
          </cell>
          <cell r="B16">
            <v>0.85553293171941447</v>
          </cell>
          <cell r="C16">
            <v>1.076861356747129E-2</v>
          </cell>
          <cell r="D16">
            <v>0.13369845471311431</v>
          </cell>
          <cell r="E16">
            <v>1.4751124199191758E-2</v>
          </cell>
          <cell r="F16">
            <v>0.15777880740653</v>
          </cell>
          <cell r="G16">
            <v>-3.8831476892607436E-2</v>
          </cell>
          <cell r="H16">
            <v>1</v>
          </cell>
        </row>
        <row r="17">
          <cell r="A17" t="str">
            <v>DDS6</v>
          </cell>
          <cell r="B17">
            <v>0</v>
          </cell>
          <cell r="C17">
            <v>0</v>
          </cell>
          <cell r="D17">
            <v>0</v>
          </cell>
          <cell r="E17">
            <v>0</v>
          </cell>
          <cell r="F17">
            <v>0</v>
          </cell>
          <cell r="G17">
            <v>0</v>
          </cell>
          <cell r="H17">
            <v>0</v>
          </cell>
        </row>
        <row r="18">
          <cell r="A18" t="str">
            <v>DDSO2</v>
          </cell>
          <cell r="B18">
            <v>0.10749283238949794</v>
          </cell>
          <cell r="C18">
            <v>3.5830944129832655E-2</v>
          </cell>
          <cell r="D18">
            <v>0.85667622348066952</v>
          </cell>
          <cell r="E18">
            <v>0.21498566477899589</v>
          </cell>
          <cell r="F18">
            <v>0</v>
          </cell>
          <cell r="G18">
            <v>0.64169055870167357</v>
          </cell>
          <cell r="H18">
            <v>0.99999999999999978</v>
          </cell>
        </row>
        <row r="19">
          <cell r="A19" t="str">
            <v>DDSO6</v>
          </cell>
          <cell r="B19">
            <v>0</v>
          </cell>
          <cell r="C19">
            <v>0</v>
          </cell>
          <cell r="D19">
            <v>1</v>
          </cell>
          <cell r="E19">
            <v>0</v>
          </cell>
          <cell r="F19">
            <v>0</v>
          </cell>
          <cell r="G19">
            <v>1</v>
          </cell>
          <cell r="H19">
            <v>1</v>
          </cell>
        </row>
        <row r="20">
          <cell r="A20" t="str">
            <v>DEFSG</v>
          </cell>
          <cell r="B20">
            <v>0.692942089401404</v>
          </cell>
          <cell r="C20">
            <v>0.307057910598596</v>
          </cell>
          <cell r="D20">
            <v>0</v>
          </cell>
          <cell r="E20">
            <v>0</v>
          </cell>
          <cell r="F20">
            <v>0</v>
          </cell>
          <cell r="G20">
            <v>0</v>
          </cell>
          <cell r="H20">
            <v>1</v>
          </cell>
        </row>
        <row r="21">
          <cell r="A21" t="str">
            <v>DITEXP</v>
          </cell>
          <cell r="B21">
            <v>0.95405218631618194</v>
          </cell>
          <cell r="C21">
            <v>-1.7802878900708932E-2</v>
          </cell>
          <cell r="D21">
            <v>6.3750692584526911E-2</v>
          </cell>
          <cell r="E21">
            <v>6.0565025163669579E-2</v>
          </cell>
          <cell r="F21">
            <v>3.1856674208573287E-3</v>
          </cell>
          <cell r="G21">
            <v>0</v>
          </cell>
          <cell r="H21">
            <v>0.99999999999999989</v>
          </cell>
        </row>
        <row r="22">
          <cell r="A22" t="str">
            <v>DMSC</v>
          </cell>
          <cell r="B22">
            <v>0</v>
          </cell>
          <cell r="C22">
            <v>0</v>
          </cell>
          <cell r="D22">
            <v>1</v>
          </cell>
          <cell r="E22">
            <v>0</v>
          </cell>
          <cell r="F22">
            <v>0</v>
          </cell>
          <cell r="G22">
            <v>1</v>
          </cell>
          <cell r="H22">
            <v>1</v>
          </cell>
        </row>
        <row r="23">
          <cell r="A23" t="str">
            <v>DPW</v>
          </cell>
          <cell r="B23">
            <v>0</v>
          </cell>
          <cell r="C23">
            <v>0</v>
          </cell>
          <cell r="D23">
            <v>1</v>
          </cell>
          <cell r="E23">
            <v>1</v>
          </cell>
          <cell r="F23">
            <v>0</v>
          </cell>
          <cell r="G23">
            <v>0</v>
          </cell>
          <cell r="H23">
            <v>1</v>
          </cell>
        </row>
        <row r="24">
          <cell r="A24" t="str">
            <v>ESD</v>
          </cell>
          <cell r="B24">
            <v>0.3</v>
          </cell>
          <cell r="C24">
            <v>0.1</v>
          </cell>
          <cell r="D24">
            <v>0.6</v>
          </cell>
          <cell r="E24">
            <v>0.6</v>
          </cell>
          <cell r="F24">
            <v>0</v>
          </cell>
          <cell r="G24">
            <v>0</v>
          </cell>
          <cell r="H24">
            <v>1</v>
          </cell>
        </row>
        <row r="25">
          <cell r="A25" t="str">
            <v>FERC</v>
          </cell>
          <cell r="B25">
            <v>0.51783654984003269</v>
          </cell>
          <cell r="C25">
            <v>0.48216345015996731</v>
          </cell>
          <cell r="D25">
            <v>0</v>
          </cell>
          <cell r="E25">
            <v>0</v>
          </cell>
          <cell r="F25">
            <v>0</v>
          </cell>
          <cell r="G25">
            <v>0</v>
          </cell>
          <cell r="H25">
            <v>1</v>
          </cell>
        </row>
        <row r="26">
          <cell r="A26" t="str">
            <v>FIT</v>
          </cell>
          <cell r="B26">
            <v>1.1672145617586878</v>
          </cell>
          <cell r="C26">
            <v>3.6471056781646624E-2</v>
          </cell>
          <cell r="D26">
            <v>-0.2036856185403321</v>
          </cell>
          <cell r="E26">
            <v>-0.17644555375321605</v>
          </cell>
          <cell r="F26">
            <v>-1.7743499037972173E-2</v>
          </cell>
          <cell r="G26">
            <v>-9.4965657491438826E-3</v>
          </cell>
          <cell r="H26">
            <v>1.0000000000000022</v>
          </cell>
        </row>
        <row r="27">
          <cell r="A27" t="str">
            <v>G</v>
          </cell>
          <cell r="B27">
            <v>0.33725965480133235</v>
          </cell>
          <cell r="C27">
            <v>0.18510139570307821</v>
          </cell>
          <cell r="D27">
            <v>0.47763894949558938</v>
          </cell>
          <cell r="E27">
            <v>0.45254539034670116</v>
          </cell>
          <cell r="F27">
            <v>2.509355914888825E-2</v>
          </cell>
          <cell r="G27">
            <v>0</v>
          </cell>
          <cell r="H27">
            <v>0.99999999999999989</v>
          </cell>
        </row>
        <row r="28">
          <cell r="A28" t="str">
            <v>G-DGP</v>
          </cell>
          <cell r="B28">
            <v>0.69712876692486192</v>
          </cell>
          <cell r="C28">
            <v>0.30287123307513802</v>
          </cell>
          <cell r="D28">
            <v>0</v>
          </cell>
          <cell r="E28">
            <v>0</v>
          </cell>
          <cell r="F28">
            <v>0</v>
          </cell>
          <cell r="G28">
            <v>0</v>
          </cell>
          <cell r="H28">
            <v>1</v>
          </cell>
        </row>
        <row r="29">
          <cell r="A29" t="str">
            <v>G-DGU</v>
          </cell>
          <cell r="B29">
            <v>0.69712876692486192</v>
          </cell>
          <cell r="C29">
            <v>0.30287123307513802</v>
          </cell>
          <cell r="D29">
            <v>0</v>
          </cell>
          <cell r="E29">
            <v>0</v>
          </cell>
          <cell r="F29">
            <v>0</v>
          </cell>
          <cell r="G29">
            <v>0</v>
          </cell>
          <cell r="H29">
            <v>1</v>
          </cell>
        </row>
        <row r="30">
          <cell r="A30" t="str">
            <v>GP</v>
          </cell>
          <cell r="B30">
            <v>0.50531041300874846</v>
          </cell>
          <cell r="C30">
            <v>0.21296464671128551</v>
          </cell>
          <cell r="D30">
            <v>0.28172494027996625</v>
          </cell>
          <cell r="E30">
            <v>0.27514783251038133</v>
          </cell>
          <cell r="F30">
            <v>6.5771077695849136E-3</v>
          </cell>
          <cell r="G30">
            <v>0</v>
          </cell>
          <cell r="H30">
            <v>1.0000000000000002</v>
          </cell>
        </row>
        <row r="31">
          <cell r="A31" t="str">
            <v>G-SG</v>
          </cell>
          <cell r="B31">
            <v>0.99898215951822222</v>
          </cell>
          <cell r="C31">
            <v>1.017840481777828E-3</v>
          </cell>
          <cell r="D31">
            <v>0</v>
          </cell>
          <cell r="E31">
            <v>0</v>
          </cell>
          <cell r="F31">
            <v>0</v>
          </cell>
          <cell r="G31">
            <v>0</v>
          </cell>
          <cell r="H31">
            <v>1</v>
          </cell>
        </row>
        <row r="32">
          <cell r="A32" t="str">
            <v>G-SITUS</v>
          </cell>
          <cell r="B32">
            <v>0</v>
          </cell>
          <cell r="C32">
            <v>0.25401228549654764</v>
          </cell>
          <cell r="D32">
            <v>0.74598771450345236</v>
          </cell>
          <cell r="E32">
            <v>0.74598771450345236</v>
          </cell>
          <cell r="F32">
            <v>0</v>
          </cell>
          <cell r="G32">
            <v>0</v>
          </cell>
          <cell r="H32">
            <v>1</v>
          </cell>
        </row>
        <row r="33">
          <cell r="A33" t="str">
            <v>I</v>
          </cell>
          <cell r="B33">
            <v>0.55582392599416641</v>
          </cell>
          <cell r="C33">
            <v>0.14762997154346119</v>
          </cell>
          <cell r="D33">
            <v>0.29654610246237245</v>
          </cell>
          <cell r="E33">
            <v>0.14245501010267919</v>
          </cell>
          <cell r="F33">
            <v>0.15409109235969329</v>
          </cell>
          <cell r="G33">
            <v>0</v>
          </cell>
          <cell r="H33">
            <v>0.99999999999999989</v>
          </cell>
        </row>
        <row r="34">
          <cell r="A34" t="str">
            <v>IBT</v>
          </cell>
          <cell r="B34">
            <v>1.3321185756698324</v>
          </cell>
          <cell r="C34">
            <v>7.2438161509966292E-2</v>
          </cell>
          <cell r="D34">
            <v>-0.40455673717979418</v>
          </cell>
          <cell r="E34">
            <v>-0.35045300707938082</v>
          </cell>
          <cell r="F34">
            <v>-3.5241820843298577E-2</v>
          </cell>
          <cell r="G34">
            <v>-1.8861909257114763E-2</v>
          </cell>
          <cell r="H34">
            <v>1.0000000000000047</v>
          </cell>
        </row>
        <row r="35">
          <cell r="A35" t="str">
            <v>I-DGP</v>
          </cell>
          <cell r="B35">
            <v>1</v>
          </cell>
          <cell r="C35">
            <v>0</v>
          </cell>
          <cell r="D35">
            <v>0</v>
          </cell>
          <cell r="E35">
            <v>0</v>
          </cell>
          <cell r="F35">
            <v>0</v>
          </cell>
          <cell r="G35">
            <v>0</v>
          </cell>
          <cell r="H35">
            <v>1</v>
          </cell>
        </row>
        <row r="36">
          <cell r="A36" t="str">
            <v>I-DGU</v>
          </cell>
          <cell r="B36">
            <v>1</v>
          </cell>
          <cell r="C36">
            <v>0</v>
          </cell>
          <cell r="D36">
            <v>0</v>
          </cell>
          <cell r="E36">
            <v>0</v>
          </cell>
          <cell r="F36">
            <v>0</v>
          </cell>
          <cell r="G36">
            <v>0</v>
          </cell>
          <cell r="H36">
            <v>1</v>
          </cell>
        </row>
        <row r="37">
          <cell r="A37" t="str">
            <v>I-SG</v>
          </cell>
          <cell r="B37">
            <v>0.85536695399256235</v>
          </cell>
          <cell r="C37">
            <v>0.14463304600743784</v>
          </cell>
          <cell r="D37">
            <v>0</v>
          </cell>
          <cell r="E37">
            <v>0</v>
          </cell>
          <cell r="F37">
            <v>0</v>
          </cell>
          <cell r="G37">
            <v>0</v>
          </cell>
          <cell r="H37">
            <v>1.0000000000000002</v>
          </cell>
        </row>
        <row r="38">
          <cell r="A38" t="str">
            <v>I-SITUS</v>
          </cell>
          <cell r="B38">
            <v>2.5219270088888916E-2</v>
          </cell>
          <cell r="C38">
            <v>0.45848484838651204</v>
          </cell>
          <cell r="D38">
            <v>0.51629588152459904</v>
          </cell>
          <cell r="E38">
            <v>0.51629588152459904</v>
          </cell>
          <cell r="F38">
            <v>0</v>
          </cell>
          <cell r="G38">
            <v>0</v>
          </cell>
          <cell r="H38">
            <v>1</v>
          </cell>
        </row>
        <row r="39">
          <cell r="A39" t="str">
            <v>LABOR</v>
          </cell>
          <cell r="B39">
            <v>0.43577266359732098</v>
          </cell>
          <cell r="C39">
            <v>7.2028278420365022E-2</v>
          </cell>
          <cell r="D39">
            <v>0.492199057982314</v>
          </cell>
          <cell r="E39">
            <v>0.34638820477027932</v>
          </cell>
          <cell r="F39">
            <v>0.14581085321203469</v>
          </cell>
          <cell r="G39">
            <v>0</v>
          </cell>
          <cell r="H39">
            <v>0.99999999999999989</v>
          </cell>
        </row>
        <row r="40">
          <cell r="A40" t="str">
            <v>MSS</v>
          </cell>
          <cell r="B40">
            <v>0.78180305398604233</v>
          </cell>
          <cell r="C40">
            <v>6.0702949940319682E-3</v>
          </cell>
          <cell r="D40">
            <v>0.21212665101992567</v>
          </cell>
          <cell r="E40">
            <v>0.21212665101992567</v>
          </cell>
          <cell r="F40">
            <v>0</v>
          </cell>
          <cell r="G40">
            <v>0</v>
          </cell>
          <cell r="H40">
            <v>0.99999999999999989</v>
          </cell>
        </row>
        <row r="41">
          <cell r="A41" t="str">
            <v>NONE</v>
          </cell>
          <cell r="B41">
            <v>0</v>
          </cell>
          <cell r="C41">
            <v>0</v>
          </cell>
          <cell r="D41">
            <v>0</v>
          </cell>
          <cell r="E41">
            <v>0</v>
          </cell>
          <cell r="F41">
            <v>0</v>
          </cell>
          <cell r="G41">
            <v>0</v>
          </cell>
          <cell r="H41">
            <v>0</v>
          </cell>
        </row>
        <row r="42">
          <cell r="A42" t="str">
            <v>NUTIL</v>
          </cell>
          <cell r="B42">
            <v>0</v>
          </cell>
          <cell r="C42">
            <v>0</v>
          </cell>
          <cell r="D42">
            <v>0</v>
          </cell>
          <cell r="E42">
            <v>0</v>
          </cell>
          <cell r="F42">
            <v>0</v>
          </cell>
          <cell r="G42">
            <v>0</v>
          </cell>
          <cell r="H42">
            <v>0</v>
          </cell>
        </row>
        <row r="43">
          <cell r="A43" t="str">
            <v>OTHDGP</v>
          </cell>
          <cell r="B43">
            <v>0.57874764096849529</v>
          </cell>
          <cell r="C43">
            <v>0.42125235903150471</v>
          </cell>
          <cell r="D43">
            <v>0</v>
          </cell>
          <cell r="E43">
            <v>0</v>
          </cell>
          <cell r="F43">
            <v>0</v>
          </cell>
          <cell r="G43">
            <v>0</v>
          </cell>
          <cell r="H43">
            <v>1</v>
          </cell>
        </row>
        <row r="44">
          <cell r="A44" t="str">
            <v>OTHDGU</v>
          </cell>
          <cell r="B44">
            <v>0.57874764096849529</v>
          </cell>
          <cell r="C44">
            <v>0.42125235903150471</v>
          </cell>
          <cell r="D44">
            <v>0</v>
          </cell>
          <cell r="E44">
            <v>0</v>
          </cell>
          <cell r="F44">
            <v>0</v>
          </cell>
          <cell r="G44">
            <v>0</v>
          </cell>
          <cell r="H44">
            <v>1</v>
          </cell>
        </row>
        <row r="45">
          <cell r="A45" t="str">
            <v>OTHSE</v>
          </cell>
          <cell r="B45">
            <v>0</v>
          </cell>
          <cell r="C45">
            <v>1</v>
          </cell>
          <cell r="D45">
            <v>0</v>
          </cell>
          <cell r="E45">
            <v>0</v>
          </cell>
          <cell r="F45">
            <v>0</v>
          </cell>
          <cell r="G45">
            <v>0</v>
          </cell>
          <cell r="H45">
            <v>1</v>
          </cell>
        </row>
        <row r="46">
          <cell r="A46" t="str">
            <v>OTHSG</v>
          </cell>
          <cell r="B46">
            <v>0.57874764096849529</v>
          </cell>
          <cell r="C46">
            <v>0.42125235903150471</v>
          </cell>
          <cell r="D46">
            <v>0</v>
          </cell>
          <cell r="E46">
            <v>0</v>
          </cell>
          <cell r="F46">
            <v>0</v>
          </cell>
          <cell r="G46">
            <v>0</v>
          </cell>
          <cell r="H46">
            <v>1</v>
          </cell>
        </row>
        <row r="47">
          <cell r="A47" t="str">
            <v>OTHSGR</v>
          </cell>
          <cell r="B47">
            <v>0.57874764096849529</v>
          </cell>
          <cell r="C47">
            <v>0.42125235903150471</v>
          </cell>
          <cell r="D47">
            <v>0</v>
          </cell>
          <cell r="E47">
            <v>0</v>
          </cell>
          <cell r="F47">
            <v>0</v>
          </cell>
          <cell r="G47">
            <v>0</v>
          </cell>
          <cell r="H47">
            <v>1</v>
          </cell>
        </row>
        <row r="48">
          <cell r="A48" t="str">
            <v>OTHSITUS</v>
          </cell>
          <cell r="B48">
            <v>5.7696681464325496E-3</v>
          </cell>
          <cell r="C48">
            <v>0</v>
          </cell>
          <cell r="D48">
            <v>0.99423033185356746</v>
          </cell>
          <cell r="E48">
            <v>0</v>
          </cell>
          <cell r="F48">
            <v>0</v>
          </cell>
          <cell r="G48">
            <v>0.99423033185356746</v>
          </cell>
          <cell r="H48">
            <v>1</v>
          </cell>
        </row>
        <row r="49">
          <cell r="A49" t="str">
            <v>OTHSO</v>
          </cell>
          <cell r="B49">
            <v>0</v>
          </cell>
          <cell r="C49">
            <v>0</v>
          </cell>
          <cell r="D49">
            <v>1</v>
          </cell>
          <cell r="E49">
            <v>0</v>
          </cell>
          <cell r="F49">
            <v>0</v>
          </cell>
          <cell r="G49">
            <v>1</v>
          </cell>
          <cell r="H49">
            <v>1</v>
          </cell>
        </row>
        <row r="50">
          <cell r="A50" t="str">
            <v>P</v>
          </cell>
          <cell r="B50">
            <v>1</v>
          </cell>
          <cell r="C50">
            <v>0</v>
          </cell>
          <cell r="D50">
            <v>0</v>
          </cell>
          <cell r="E50">
            <v>0</v>
          </cell>
          <cell r="F50">
            <v>0</v>
          </cell>
          <cell r="G50">
            <v>0</v>
          </cell>
          <cell r="H50">
            <v>1</v>
          </cell>
        </row>
        <row r="51">
          <cell r="A51" t="str">
            <v>PT</v>
          </cell>
          <cell r="B51">
            <v>0.72098325173517375</v>
          </cell>
          <cell r="C51">
            <v>0.27901674826482614</v>
          </cell>
          <cell r="D51">
            <v>0</v>
          </cell>
          <cell r="E51">
            <v>0</v>
          </cell>
          <cell r="F51">
            <v>0</v>
          </cell>
          <cell r="G51">
            <v>0</v>
          </cell>
          <cell r="H51">
            <v>0.99999999999999989</v>
          </cell>
        </row>
        <row r="52">
          <cell r="A52" t="str">
            <v>PTD</v>
          </cell>
          <cell r="B52">
            <v>0.50891728264852409</v>
          </cell>
          <cell r="C52">
            <v>0.19694832716103053</v>
          </cell>
          <cell r="D52">
            <v>0.29413439019044535</v>
          </cell>
          <cell r="E52">
            <v>0.29413439019044535</v>
          </cell>
          <cell r="F52">
            <v>0</v>
          </cell>
          <cell r="G52">
            <v>0</v>
          </cell>
          <cell r="H52">
            <v>1</v>
          </cell>
        </row>
        <row r="53">
          <cell r="A53" t="str">
            <v>REVREQ</v>
          </cell>
          <cell r="B53">
            <v>0.67156056620307369</v>
          </cell>
          <cell r="C53">
            <v>0.1587082892212579</v>
          </cell>
          <cell r="D53">
            <v>0.16973114457566815</v>
          </cell>
          <cell r="E53">
            <v>0.13591583760006223</v>
          </cell>
          <cell r="F53">
            <v>2.8070766420876248E-2</v>
          </cell>
          <cell r="G53">
            <v>5.7445405547296687E-3</v>
          </cell>
          <cell r="H53">
            <v>0.99999999999999956</v>
          </cell>
        </row>
        <row r="54">
          <cell r="A54" t="str">
            <v>SCHMA</v>
          </cell>
          <cell r="B54">
            <v>0.51577805211332484</v>
          </cell>
          <cell r="C54">
            <v>0.17785176096280442</v>
          </cell>
          <cell r="D54">
            <v>0.3063701869238708</v>
          </cell>
          <cell r="E54">
            <v>0.29207769541570439</v>
          </cell>
          <cell r="F54">
            <v>1.2604298561731647E-2</v>
          </cell>
          <cell r="G54">
            <v>1.6881929464348014E-3</v>
          </cell>
          <cell r="H54">
            <v>1</v>
          </cell>
        </row>
        <row r="55">
          <cell r="A55" t="str">
            <v>SCHMAF</v>
          </cell>
          <cell r="B55">
            <v>1</v>
          </cell>
          <cell r="C55">
            <v>0</v>
          </cell>
          <cell r="D55">
            <v>0</v>
          </cell>
          <cell r="E55">
            <v>0</v>
          </cell>
          <cell r="F55">
            <v>0</v>
          </cell>
          <cell r="G55">
            <v>0</v>
          </cell>
          <cell r="H55">
            <v>1</v>
          </cell>
        </row>
        <row r="56">
          <cell r="A56" t="str">
            <v>SCHMAP</v>
          </cell>
          <cell r="B56">
            <v>0.47220936057207102</v>
          </cell>
          <cell r="C56">
            <v>0.138624571441712</v>
          </cell>
          <cell r="D56">
            <v>0.38916606798621695</v>
          </cell>
          <cell r="E56">
            <v>0.31120786939259704</v>
          </cell>
          <cell r="F56">
            <v>7.7958198593619923E-2</v>
          </cell>
          <cell r="G56">
            <v>0</v>
          </cell>
          <cell r="H56">
            <v>1</v>
          </cell>
        </row>
        <row r="57">
          <cell r="A57" t="str">
            <v>SCHMAP-SO</v>
          </cell>
          <cell r="B57">
            <v>0.46695715823437201</v>
          </cell>
          <cell r="C57">
            <v>0.14000406596813605</v>
          </cell>
          <cell r="D57">
            <v>0.39303877579749191</v>
          </cell>
          <cell r="E57">
            <v>0.31430479187857707</v>
          </cell>
          <cell r="F57">
            <v>7.8733983918914854E-2</v>
          </cell>
          <cell r="G57">
            <v>0</v>
          </cell>
          <cell r="H57">
            <v>1</v>
          </cell>
        </row>
        <row r="58">
          <cell r="A58" t="str">
            <v>SCHMAT</v>
          </cell>
          <cell r="B58">
            <v>0.5161602312280279</v>
          </cell>
          <cell r="C58">
            <v>0.17819585696461496</v>
          </cell>
          <cell r="D58">
            <v>0.30564391180735723</v>
          </cell>
          <cell r="E58">
            <v>0.2919098879214701</v>
          </cell>
          <cell r="F58">
            <v>1.2031022322004977E-2</v>
          </cell>
          <cell r="G58">
            <v>1.7030015638821614E-3</v>
          </cell>
          <cell r="H58">
            <v>1</v>
          </cell>
        </row>
        <row r="59">
          <cell r="A59" t="str">
            <v>SCHMAT-GPS</v>
          </cell>
          <cell r="B59">
            <v>0</v>
          </cell>
          <cell r="C59">
            <v>0</v>
          </cell>
          <cell r="D59">
            <v>0</v>
          </cell>
          <cell r="E59">
            <v>0</v>
          </cell>
          <cell r="F59">
            <v>0</v>
          </cell>
          <cell r="G59">
            <v>0</v>
          </cell>
          <cell r="H59">
            <v>0</v>
          </cell>
        </row>
        <row r="60">
          <cell r="A60" t="str">
            <v>SCHMAT-SE</v>
          </cell>
          <cell r="B60">
            <v>1</v>
          </cell>
          <cell r="C60">
            <v>0</v>
          </cell>
          <cell r="D60">
            <v>0</v>
          </cell>
          <cell r="E60">
            <v>0</v>
          </cell>
          <cell r="F60">
            <v>0</v>
          </cell>
          <cell r="G60">
            <v>0</v>
          </cell>
          <cell r="H60">
            <v>1</v>
          </cell>
        </row>
        <row r="61">
          <cell r="A61" t="str">
            <v>SCHMAT-SITUS</v>
          </cell>
          <cell r="B61">
            <v>0.68789997808111003</v>
          </cell>
          <cell r="C61">
            <v>0.1122395497862909</v>
          </cell>
          <cell r="D61">
            <v>0.19986047213259905</v>
          </cell>
          <cell r="E61">
            <v>0.16561182938630906</v>
          </cell>
          <cell r="F61">
            <v>1.0258460638137939E-2</v>
          </cell>
          <cell r="G61">
            <v>2.3990182108152083E-2</v>
          </cell>
          <cell r="H61">
            <v>1</v>
          </cell>
        </row>
        <row r="62">
          <cell r="A62" t="str">
            <v>SCHMAT-SNP</v>
          </cell>
          <cell r="B62">
            <v>0.50361932616077032</v>
          </cell>
          <cell r="C62">
            <v>0.21956599431989174</v>
          </cell>
          <cell r="D62">
            <v>0.27681467951933791</v>
          </cell>
          <cell r="E62">
            <v>0.27659585057984348</v>
          </cell>
          <cell r="F62">
            <v>2.1882893949445097E-4</v>
          </cell>
          <cell r="G62">
            <v>0</v>
          </cell>
          <cell r="H62">
            <v>0.99999999999999989</v>
          </cell>
        </row>
        <row r="63">
          <cell r="A63" t="str">
            <v>SCHMAT-SO</v>
          </cell>
          <cell r="B63">
            <v>0.46661318737226282</v>
          </cell>
          <cell r="C63">
            <v>0.13925428020064187</v>
          </cell>
          <cell r="D63">
            <v>0.39413253242709539</v>
          </cell>
          <cell r="E63">
            <v>0.31465867797871139</v>
          </cell>
          <cell r="F63">
            <v>7.9473854448383993E-2</v>
          </cell>
          <cell r="G63">
            <v>0</v>
          </cell>
          <cell r="H63">
            <v>1</v>
          </cell>
        </row>
        <row r="64">
          <cell r="A64" t="str">
            <v>SCHMD</v>
          </cell>
          <cell r="B64">
            <v>0.62691120168290648</v>
          </cell>
          <cell r="C64">
            <v>0.14566463329808196</v>
          </cell>
          <cell r="D64">
            <v>0.22742416501901164</v>
          </cell>
          <cell r="E64">
            <v>0.19770155852585497</v>
          </cell>
          <cell r="F64">
            <v>5.2145868752490132E-3</v>
          </cell>
          <cell r="G64">
            <v>2.4508019617907648E-2</v>
          </cell>
          <cell r="H64">
            <v>1.0000000000000002</v>
          </cell>
        </row>
        <row r="65">
          <cell r="A65" t="str">
            <v>SCHMDF</v>
          </cell>
          <cell r="B65">
            <v>1</v>
          </cell>
          <cell r="C65">
            <v>0</v>
          </cell>
          <cell r="D65">
            <v>0</v>
          </cell>
          <cell r="E65">
            <v>0</v>
          </cell>
          <cell r="F65">
            <v>0</v>
          </cell>
          <cell r="G65">
            <v>0</v>
          </cell>
          <cell r="H65">
            <v>1</v>
          </cell>
        </row>
        <row r="66">
          <cell r="A66" t="str">
            <v>SCHMDP</v>
          </cell>
          <cell r="B66">
            <v>0.45907602575732509</v>
          </cell>
          <cell r="C66">
            <v>7.3800298018591851E-2</v>
          </cell>
          <cell r="D66">
            <v>0.46712367622408307</v>
          </cell>
          <cell r="E66">
            <v>0.33122834583438432</v>
          </cell>
          <cell r="F66">
            <v>0.13589533038969875</v>
          </cell>
          <cell r="G66">
            <v>0</v>
          </cell>
          <cell r="H66">
            <v>1</v>
          </cell>
        </row>
        <row r="67">
          <cell r="A67" t="str">
            <v>SCHMDP-SO</v>
          </cell>
          <cell r="B67">
            <v>0.43577266359732098</v>
          </cell>
          <cell r="C67">
            <v>7.2028278420365022E-2</v>
          </cell>
          <cell r="D67">
            <v>0.492199057982314</v>
          </cell>
          <cell r="E67">
            <v>0.34638820477027932</v>
          </cell>
          <cell r="F67">
            <v>0.14581085321203469</v>
          </cell>
          <cell r="G67">
            <v>0</v>
          </cell>
          <cell r="H67">
            <v>0.99999999999999989</v>
          </cell>
        </row>
        <row r="68">
          <cell r="A68" t="str">
            <v>SCHMDT</v>
          </cell>
          <cell r="B68">
            <v>0.62801601740022717</v>
          </cell>
          <cell r="C68">
            <v>0.14613769770006871</v>
          </cell>
          <cell r="D68">
            <v>0.22584628489970426</v>
          </cell>
          <cell r="E68">
            <v>0.19682258609061767</v>
          </cell>
          <cell r="F68">
            <v>4.3543492129729825E-3</v>
          </cell>
          <cell r="G68">
            <v>2.4669349596113603E-2</v>
          </cell>
          <cell r="H68">
            <v>1</v>
          </cell>
        </row>
        <row r="69">
          <cell r="A69" t="str">
            <v>SCHMDT-GPS</v>
          </cell>
          <cell r="B69">
            <v>0.5035611250734281</v>
          </cell>
          <cell r="C69">
            <v>0.21979318880680054</v>
          </cell>
          <cell r="D69">
            <v>0.27664568611977131</v>
          </cell>
          <cell r="E69">
            <v>0.27664568611977131</v>
          </cell>
          <cell r="F69">
            <v>0</v>
          </cell>
          <cell r="G69">
            <v>0</v>
          </cell>
          <cell r="H69">
            <v>1</v>
          </cell>
        </row>
        <row r="70">
          <cell r="A70" t="str">
            <v>SCHMDT-SG</v>
          </cell>
          <cell r="B70">
            <v>1</v>
          </cell>
          <cell r="C70">
            <v>0</v>
          </cell>
          <cell r="D70">
            <v>0</v>
          </cell>
          <cell r="E70">
            <v>0</v>
          </cell>
          <cell r="F70">
            <v>0</v>
          </cell>
          <cell r="G70">
            <v>0</v>
          </cell>
          <cell r="H70">
            <v>1</v>
          </cell>
        </row>
        <row r="71">
          <cell r="A71" t="str">
            <v>SCHMDT-SITUS</v>
          </cell>
          <cell r="B71">
            <v>0.54030864816472712</v>
          </cell>
          <cell r="C71">
            <v>7.1658766797031578E-2</v>
          </cell>
          <cell r="D71">
            <v>0.38803258503824145</v>
          </cell>
          <cell r="E71">
            <v>0.1871749065492978</v>
          </cell>
          <cell r="F71">
            <v>6.606595505664814E-2</v>
          </cell>
          <cell r="G71">
            <v>0.13479172343229553</v>
          </cell>
          <cell r="H71">
            <v>1</v>
          </cell>
        </row>
        <row r="72">
          <cell r="A72" t="str">
            <v>SCHMDT-SNP</v>
          </cell>
          <cell r="B72">
            <v>0.5035611250734281</v>
          </cell>
          <cell r="C72">
            <v>0.21979318880680054</v>
          </cell>
          <cell r="D72">
            <v>0.27664568611977131</v>
          </cell>
          <cell r="E72">
            <v>0.27664568611977131</v>
          </cell>
          <cell r="F72">
            <v>0</v>
          </cell>
          <cell r="G72">
            <v>0</v>
          </cell>
          <cell r="H72">
            <v>1</v>
          </cell>
        </row>
        <row r="73">
          <cell r="A73" t="str">
            <v>SCHMDT-SO</v>
          </cell>
          <cell r="B73">
            <v>0.44271776887128472</v>
          </cell>
          <cell r="C73">
            <v>0.16081507666864175</v>
          </cell>
          <cell r="D73">
            <v>0.39646715446007358</v>
          </cell>
          <cell r="E73">
            <v>0.36653269611301859</v>
          </cell>
          <cell r="F73">
            <v>2.9934458347055E-2</v>
          </cell>
          <cell r="G73">
            <v>0</v>
          </cell>
          <cell r="H73">
            <v>1.0000000000000002</v>
          </cell>
        </row>
        <row r="74">
          <cell r="A74" t="str">
            <v>T</v>
          </cell>
          <cell r="B74">
            <v>0</v>
          </cell>
          <cell r="C74">
            <v>1</v>
          </cell>
          <cell r="D74">
            <v>0</v>
          </cell>
          <cell r="E74">
            <v>0</v>
          </cell>
          <cell r="F74">
            <v>0</v>
          </cell>
          <cell r="G74">
            <v>0</v>
          </cell>
          <cell r="H74">
            <v>1</v>
          </cell>
        </row>
        <row r="75">
          <cell r="A75" t="str">
            <v>TAXDEPR</v>
          </cell>
          <cell r="B75">
            <v>0.57503857689425475</v>
          </cell>
          <cell r="C75">
            <v>0.17851192951080661</v>
          </cell>
          <cell r="D75">
            <v>0.24644949359493873</v>
          </cell>
          <cell r="E75">
            <v>0.24137635753524717</v>
          </cell>
          <cell r="F75">
            <v>5.0731360596915614E-3</v>
          </cell>
          <cell r="G75">
            <v>0</v>
          </cell>
          <cell r="H75">
            <v>1</v>
          </cell>
        </row>
        <row r="76">
          <cell r="A76" t="str">
            <v>TD</v>
          </cell>
          <cell r="B76">
            <v>0</v>
          </cell>
          <cell r="C76">
            <v>0.44273968036711486</v>
          </cell>
          <cell r="D76">
            <v>0.55726031963288514</v>
          </cell>
          <cell r="E76">
            <v>0.55726031963288514</v>
          </cell>
          <cell r="F76">
            <v>0</v>
          </cell>
          <cell r="G76">
            <v>0</v>
          </cell>
          <cell r="H76">
            <v>1</v>
          </cell>
        </row>
        <row r="77">
          <cell r="A77" t="str">
            <v>WSF</v>
          </cell>
          <cell r="B77">
            <v>0</v>
          </cell>
          <cell r="C77">
            <v>0</v>
          </cell>
          <cell r="D77">
            <v>0</v>
          </cell>
          <cell r="E77">
            <v>0</v>
          </cell>
          <cell r="F77">
            <v>0</v>
          </cell>
          <cell r="G77">
            <v>0</v>
          </cell>
          <cell r="H77">
            <v>0</v>
          </cell>
        </row>
      </sheetData>
      <sheetData sheetId="23" refreshError="1"/>
      <sheetData sheetId="24" refreshError="1">
        <row r="14">
          <cell r="A14" t="str">
            <v>A</v>
          </cell>
          <cell r="B14" t="str">
            <v>Direct Assignment</v>
          </cell>
        </row>
        <row r="15">
          <cell r="A15" t="str">
            <v>F10</v>
          </cell>
          <cell r="B15" t="str">
            <v>100 Summer 100 Winter System Peaks</v>
          </cell>
          <cell r="C15">
            <v>0.38</v>
          </cell>
          <cell r="D15" t="str">
            <v>/</v>
          </cell>
          <cell r="E15">
            <v>0.62</v>
          </cell>
          <cell r="F15">
            <v>0.42427502206463619</v>
          </cell>
          <cell r="G15">
            <v>0.13495083866985857</v>
          </cell>
          <cell r="H15">
            <v>0.21381795330374381</v>
          </cell>
          <cell r="I15">
            <v>8.4492543233334161E-2</v>
          </cell>
          <cell r="J15">
            <v>0.10446451143427474</v>
          </cell>
          <cell r="K15">
            <v>3.5600085140002832E-2</v>
          </cell>
          <cell r="L15">
            <v>2.3990461541496672E-3</v>
          </cell>
          <cell r="M15">
            <v>0</v>
          </cell>
          <cell r="N15">
            <v>0</v>
          </cell>
          <cell r="O15">
            <v>1</v>
          </cell>
        </row>
        <row r="16">
          <cell r="A16" t="str">
            <v>F11</v>
          </cell>
          <cell r="B16" t="str">
            <v>100 Summer 100 Winter System Peaks</v>
          </cell>
          <cell r="C16">
            <v>0.5</v>
          </cell>
          <cell r="D16" t="str">
            <v>/</v>
          </cell>
          <cell r="E16">
            <v>0.5</v>
          </cell>
          <cell r="F16">
            <v>0.43134733201280262</v>
          </cell>
          <cell r="G16">
            <v>0.13498968038123754</v>
          </cell>
          <cell r="H16">
            <v>0.21317718375496919</v>
          </cell>
          <cell r="I16">
            <v>8.2902031957729216E-2</v>
          </cell>
          <cell r="J16">
            <v>0.10079131905694716</v>
          </cell>
          <cell r="K16">
            <v>3.4676236853737281E-2</v>
          </cell>
          <cell r="L16">
            <v>2.1162159825769446E-3</v>
          </cell>
          <cell r="M16">
            <v>0</v>
          </cell>
          <cell r="N16">
            <v>0</v>
          </cell>
          <cell r="O16">
            <v>1</v>
          </cell>
        </row>
        <row r="17">
          <cell r="A17" t="str">
            <v>F12</v>
          </cell>
          <cell r="B17" t="str">
            <v>100 Summer 100 Winter System Peaks</v>
          </cell>
          <cell r="C17">
            <v>1</v>
          </cell>
          <cell r="D17" t="str">
            <v>/</v>
          </cell>
          <cell r="E17">
            <v>0</v>
          </cell>
          <cell r="F17">
            <v>0.46081529013016298</v>
          </cell>
          <cell r="G17">
            <v>0.13515152084531648</v>
          </cell>
          <cell r="H17">
            <v>0.21050731063507491</v>
          </cell>
          <cell r="I17">
            <v>7.6274901642708573E-2</v>
          </cell>
          <cell r="J17">
            <v>8.5486350818082243E-2</v>
          </cell>
          <cell r="K17">
            <v>3.0826868994297509E-2</v>
          </cell>
          <cell r="L17">
            <v>9.3775693435726667E-4</v>
          </cell>
          <cell r="M17">
            <v>0</v>
          </cell>
          <cell r="N17">
            <v>0</v>
          </cell>
          <cell r="O17">
            <v>1</v>
          </cell>
        </row>
        <row r="18">
          <cell r="A18" t="str">
            <v>F13</v>
          </cell>
          <cell r="B18" t="str">
            <v>Seasonal System Capacity Combustion Turbine</v>
          </cell>
          <cell r="C18" t="str">
            <v>SSCCT</v>
          </cell>
          <cell r="F18" t="e">
            <v>#REF!</v>
          </cell>
          <cell r="G18" t="e">
            <v>#REF!</v>
          </cell>
          <cell r="H18" t="e">
            <v>#REF!</v>
          </cell>
          <cell r="I18" t="e">
            <v>#REF!</v>
          </cell>
          <cell r="J18" t="e">
            <v>#REF!</v>
          </cell>
          <cell r="K18" t="e">
            <v>#REF!</v>
          </cell>
          <cell r="L18" t="e">
            <v>#REF!</v>
          </cell>
          <cell r="M18" t="e">
            <v>#REF!</v>
          </cell>
          <cell r="N18" t="e">
            <v>#REF!</v>
          </cell>
          <cell r="O18">
            <v>1</v>
          </cell>
        </row>
        <row r="19">
          <cell r="A19" t="str">
            <v>F14</v>
          </cell>
          <cell r="B19" t="str">
            <v>Seasonal System Generation Combustion Turbine</v>
          </cell>
          <cell r="C19" t="str">
            <v xml:space="preserve"> SSGCT</v>
          </cell>
          <cell r="F19" t="e">
            <v>#REF!</v>
          </cell>
          <cell r="G19" t="e">
            <v>#REF!</v>
          </cell>
          <cell r="H19" t="e">
            <v>#REF!</v>
          </cell>
          <cell r="I19" t="e">
            <v>#REF!</v>
          </cell>
          <cell r="J19" t="e">
            <v>#REF!</v>
          </cell>
          <cell r="K19" t="e">
            <v>#REF!</v>
          </cell>
          <cell r="L19" t="e">
            <v>#REF!</v>
          </cell>
          <cell r="M19" t="e">
            <v>#REF!</v>
          </cell>
          <cell r="N19" t="e">
            <v>#REF!</v>
          </cell>
          <cell r="O19">
            <v>1</v>
          </cell>
        </row>
        <row r="20">
          <cell r="A20" t="str">
            <v>F15</v>
          </cell>
          <cell r="B20" t="str">
            <v>Seasonal System Capacity Cholla</v>
          </cell>
          <cell r="C20" t="str">
            <v>SSCCH</v>
          </cell>
          <cell r="F20" t="e">
            <v>#REF!</v>
          </cell>
          <cell r="G20" t="e">
            <v>#REF!</v>
          </cell>
          <cell r="H20" t="e">
            <v>#REF!</v>
          </cell>
          <cell r="I20" t="e">
            <v>#REF!</v>
          </cell>
          <cell r="J20" t="e">
            <v>#REF!</v>
          </cell>
          <cell r="K20" t="e">
            <v>#REF!</v>
          </cell>
          <cell r="L20" t="e">
            <v>#REF!</v>
          </cell>
          <cell r="M20" t="e">
            <v>#REF!</v>
          </cell>
          <cell r="N20" t="e">
            <v>#REF!</v>
          </cell>
          <cell r="O20">
            <v>1</v>
          </cell>
        </row>
        <row r="21">
          <cell r="A21" t="str">
            <v>F16</v>
          </cell>
          <cell r="B21" t="str">
            <v>Seasonal System Generation Cholla</v>
          </cell>
          <cell r="C21" t="str">
            <v>SSGCH</v>
          </cell>
          <cell r="F21" t="e">
            <v>#REF!</v>
          </cell>
          <cell r="G21" t="e">
            <v>#REF!</v>
          </cell>
          <cell r="H21" t="e">
            <v>#REF!</v>
          </cell>
          <cell r="I21" t="e">
            <v>#REF!</v>
          </cell>
          <cell r="J21" t="e">
            <v>#REF!</v>
          </cell>
          <cell r="K21" t="e">
            <v>#REF!</v>
          </cell>
          <cell r="L21" t="e">
            <v>#REF!</v>
          </cell>
          <cell r="M21" t="e">
            <v>#REF!</v>
          </cell>
          <cell r="N21" t="e">
            <v>#REF!</v>
          </cell>
          <cell r="O21">
            <v>1</v>
          </cell>
        </row>
        <row r="22">
          <cell r="A22" t="str">
            <v>F17</v>
          </cell>
          <cell r="B22" t="str">
            <v>Seasonal System Capacity Purchase</v>
          </cell>
          <cell r="C22" t="str">
            <v>SSCP</v>
          </cell>
          <cell r="F22" t="e">
            <v>#REF!</v>
          </cell>
          <cell r="G22" t="e">
            <v>#REF!</v>
          </cell>
          <cell r="H22" t="e">
            <v>#REF!</v>
          </cell>
          <cell r="I22" t="e">
            <v>#REF!</v>
          </cell>
          <cell r="J22" t="e">
            <v>#REF!</v>
          </cell>
          <cell r="K22" t="e">
            <v>#REF!</v>
          </cell>
          <cell r="L22" t="e">
            <v>#REF!</v>
          </cell>
          <cell r="M22" t="e">
            <v>#REF!</v>
          </cell>
          <cell r="N22" t="e">
            <v>#REF!</v>
          </cell>
          <cell r="O22">
            <v>1</v>
          </cell>
        </row>
        <row r="23">
          <cell r="A23" t="str">
            <v>F18</v>
          </cell>
          <cell r="B23" t="str">
            <v>Seasonal System Generation Contract</v>
          </cell>
          <cell r="C23" t="str">
            <v>SSGCP</v>
          </cell>
          <cell r="F23" t="e">
            <v>#REF!</v>
          </cell>
          <cell r="G23" t="e">
            <v>#REF!</v>
          </cell>
          <cell r="H23" t="e">
            <v>#REF!</v>
          </cell>
          <cell r="I23" t="e">
            <v>#REF!</v>
          </cell>
          <cell r="J23" t="e">
            <v>#REF!</v>
          </cell>
          <cell r="K23" t="e">
            <v>#REF!</v>
          </cell>
          <cell r="L23" t="e">
            <v>#REF!</v>
          </cell>
          <cell r="M23" t="e">
            <v>#REF!</v>
          </cell>
          <cell r="N23" t="e">
            <v>#REF!</v>
          </cell>
          <cell r="O23">
            <v>1</v>
          </cell>
        </row>
        <row r="24">
          <cell r="A24" t="str">
            <v>F20</v>
          </cell>
          <cell r="B24" t="str">
            <v>Max. Schedule Peak</v>
          </cell>
          <cell r="F24">
            <v>0.47201803477697701</v>
          </cell>
          <cell r="G24">
            <v>0.12902986611057948</v>
          </cell>
          <cell r="H24">
            <v>0.18925267586174277</v>
          </cell>
          <cell r="I24">
            <v>7.2374433085639234E-2</v>
          </cell>
          <cell r="J24">
            <v>6.7692451019458075E-2</v>
          </cell>
          <cell r="K24">
            <v>6.6049452024005528E-2</v>
          </cell>
          <cell r="L24">
            <v>3.5830871215979405E-3</v>
          </cell>
          <cell r="M24">
            <v>0</v>
          </cell>
          <cell r="N24">
            <v>0</v>
          </cell>
          <cell r="O24">
            <v>1</v>
          </cell>
        </row>
        <row r="25">
          <cell r="A25" t="str">
            <v>F20A</v>
          </cell>
          <cell r="B25" t="str">
            <v>Max. Schedule Peak Excluding Sch 60</v>
          </cell>
          <cell r="F25">
            <v>0.5062900491293012</v>
          </cell>
          <cell r="G25">
            <v>0.13839839251722336</v>
          </cell>
          <cell r="H25">
            <v>0.20299382544814365</v>
          </cell>
          <cell r="I25">
            <v>7.7629354352841087E-2</v>
          </cell>
          <cell r="J25">
            <v>0</v>
          </cell>
          <cell r="K25">
            <v>7.0845132699214095E-2</v>
          </cell>
          <cell r="L25">
            <v>3.8432458532766021E-3</v>
          </cell>
          <cell r="M25">
            <v>0</v>
          </cell>
          <cell r="N25">
            <v>0</v>
          </cell>
          <cell r="O25">
            <v>1</v>
          </cell>
        </row>
        <row r="26">
          <cell r="A26" t="str">
            <v>F21</v>
          </cell>
          <cell r="B26" t="str">
            <v>Transformers      - NCP</v>
          </cell>
          <cell r="F26">
            <v>0.60356207368247716</v>
          </cell>
          <cell r="G26">
            <v>0.13767505391972143</v>
          </cell>
          <cell r="H26">
            <v>0.155230232775421</v>
          </cell>
          <cell r="I26">
            <v>4.5750191056818122E-2</v>
          </cell>
          <cell r="J26">
            <v>0</v>
          </cell>
          <cell r="K26">
            <v>5.5625913022576752E-2</v>
          </cell>
          <cell r="L26">
            <v>2.1565355429856636E-3</v>
          </cell>
          <cell r="M26">
            <v>0</v>
          </cell>
          <cell r="N26">
            <v>0</v>
          </cell>
          <cell r="O26">
            <v>1</v>
          </cell>
        </row>
        <row r="27">
          <cell r="A27" t="str">
            <v>F22</v>
          </cell>
          <cell r="B27" t="str">
            <v>Secondary Lines - NCP</v>
          </cell>
          <cell r="F27">
            <v>0.81426314361089602</v>
          </cell>
          <cell r="G27">
            <v>0.18573685638910387</v>
          </cell>
          <cell r="H27">
            <v>0</v>
          </cell>
          <cell r="I27">
            <v>0</v>
          </cell>
          <cell r="J27">
            <v>0</v>
          </cell>
          <cell r="K27">
            <v>0</v>
          </cell>
          <cell r="L27">
            <v>0</v>
          </cell>
          <cell r="M27">
            <v>0</v>
          </cell>
          <cell r="N27">
            <v>0</v>
          </cell>
          <cell r="O27">
            <v>1</v>
          </cell>
        </row>
        <row r="28">
          <cell r="A28" t="str">
            <v>F30</v>
          </cell>
          <cell r="B28" t="str">
            <v>MWH @ Input</v>
          </cell>
          <cell r="F28">
            <v>0.40187937389544232</v>
          </cell>
          <cell r="G28">
            <v>0.13482783991715858</v>
          </cell>
          <cell r="H28">
            <v>0.2158470568748635</v>
          </cell>
          <cell r="I28">
            <v>8.9529162272749846E-2</v>
          </cell>
          <cell r="J28">
            <v>0.11609628729581206</v>
          </cell>
          <cell r="K28">
            <v>3.8525604713177057E-2</v>
          </cell>
          <cell r="L28">
            <v>3.2946750307966226E-3</v>
          </cell>
          <cell r="M28">
            <v>0</v>
          </cell>
          <cell r="N28">
            <v>0</v>
          </cell>
          <cell r="O28">
            <v>1</v>
          </cell>
        </row>
        <row r="29">
          <cell r="A29" t="str">
            <v>F32</v>
          </cell>
          <cell r="B29" t="str">
            <v>Seasonal System Energy Combustion Turbine</v>
          </cell>
          <cell r="C29" t="str">
            <v>SSECT</v>
          </cell>
          <cell r="F29" t="e">
            <v>#REF!</v>
          </cell>
          <cell r="G29" t="e">
            <v>#REF!</v>
          </cell>
          <cell r="H29" t="e">
            <v>#REF!</v>
          </cell>
          <cell r="I29" t="e">
            <v>#REF!</v>
          </cell>
          <cell r="J29" t="e">
            <v>#REF!</v>
          </cell>
          <cell r="K29" t="e">
            <v>#REF!</v>
          </cell>
          <cell r="L29" t="e">
            <v>#REF!</v>
          </cell>
          <cell r="M29">
            <v>0</v>
          </cell>
          <cell r="N29">
            <v>0</v>
          </cell>
          <cell r="O29">
            <v>1</v>
          </cell>
        </row>
        <row r="30">
          <cell r="A30" t="str">
            <v>F33</v>
          </cell>
          <cell r="B30" t="str">
            <v>Seasonal System Energy Cholla</v>
          </cell>
          <cell r="C30" t="str">
            <v>SSECH</v>
          </cell>
          <cell r="F30" t="e">
            <v>#REF!</v>
          </cell>
          <cell r="G30" t="e">
            <v>#REF!</v>
          </cell>
          <cell r="H30" t="e">
            <v>#REF!</v>
          </cell>
          <cell r="I30" t="e">
            <v>#REF!</v>
          </cell>
          <cell r="J30" t="e">
            <v>#REF!</v>
          </cell>
          <cell r="K30" t="e">
            <v>#REF!</v>
          </cell>
          <cell r="L30" t="e">
            <v>#REF!</v>
          </cell>
          <cell r="M30">
            <v>0</v>
          </cell>
          <cell r="N30">
            <v>0</v>
          </cell>
          <cell r="O30">
            <v>1</v>
          </cell>
        </row>
        <row r="31">
          <cell r="A31" t="str">
            <v>F34</v>
          </cell>
          <cell r="B31" t="str">
            <v>Seasonal System Energy Purchase</v>
          </cell>
          <cell r="C31" t="str">
            <v>SSEP</v>
          </cell>
          <cell r="F31" t="e">
            <v>#REF!</v>
          </cell>
          <cell r="G31" t="e">
            <v>#REF!</v>
          </cell>
          <cell r="H31" t="e">
            <v>#REF!</v>
          </cell>
          <cell r="I31" t="e">
            <v>#REF!</v>
          </cell>
          <cell r="J31" t="e">
            <v>#REF!</v>
          </cell>
          <cell r="K31" t="e">
            <v>#REF!</v>
          </cell>
          <cell r="L31" t="e">
            <v>#REF!</v>
          </cell>
          <cell r="M31">
            <v>0</v>
          </cell>
          <cell r="N31">
            <v>0</v>
          </cell>
          <cell r="O31">
            <v>1</v>
          </cell>
        </row>
        <row r="32">
          <cell r="A32" t="str">
            <v>F40</v>
          </cell>
          <cell r="B32" t="str">
            <v>Average Customers</v>
          </cell>
          <cell r="F32">
            <v>0.7878753626124787</v>
          </cell>
          <cell r="G32">
            <v>0.14086072347404208</v>
          </cell>
          <cell r="H32">
            <v>7.8902711919110347E-3</v>
          </cell>
          <cell r="I32">
            <v>4.3747322841918143E-4</v>
          </cell>
          <cell r="J32">
            <v>7.5541533359785308E-6</v>
          </cell>
          <cell r="K32">
            <v>3.9734846547247071E-2</v>
          </cell>
          <cell r="L32">
            <v>2.3193768792566086E-2</v>
          </cell>
          <cell r="M32">
            <v>0</v>
          </cell>
          <cell r="N32">
            <v>0</v>
          </cell>
          <cell r="O32">
            <v>1</v>
          </cell>
        </row>
        <row r="33">
          <cell r="A33" t="str">
            <v>F41</v>
          </cell>
          <cell r="B33" t="str">
            <v>Weighted Customers Acct 902</v>
          </cell>
          <cell r="F33">
            <v>0.81034964418396394</v>
          </cell>
          <cell r="G33">
            <v>0.14487880007847048</v>
          </cell>
          <cell r="H33">
            <v>1.2659934375177222E-2</v>
          </cell>
          <cell r="I33">
            <v>6.195842182980341E-3</v>
          </cell>
          <cell r="J33">
            <v>1.0698789972791227E-4</v>
          </cell>
          <cell r="K33">
            <v>2.5808791279679926E-2</v>
          </cell>
          <cell r="L33">
            <v>0</v>
          </cell>
          <cell r="M33">
            <v>0</v>
          </cell>
          <cell r="N33">
            <v>0</v>
          </cell>
          <cell r="O33">
            <v>1</v>
          </cell>
        </row>
        <row r="34">
          <cell r="A34" t="str">
            <v>F42</v>
          </cell>
          <cell r="B34" t="str">
            <v>Weighted Customers Acct 903</v>
          </cell>
          <cell r="F34">
            <v>0.80686883588972269</v>
          </cell>
          <cell r="G34">
            <v>0.13704365778802449</v>
          </cell>
          <cell r="H34">
            <v>8.3228980884390413E-3</v>
          </cell>
          <cell r="I34">
            <v>1.7069542395216008E-3</v>
          </cell>
          <cell r="J34">
            <v>2.947516150745882E-5</v>
          </cell>
          <cell r="K34">
            <v>2.4413034606438653E-2</v>
          </cell>
          <cell r="L34">
            <v>2.1615144226346014E-2</v>
          </cell>
          <cell r="M34">
            <v>0</v>
          </cell>
          <cell r="N34">
            <v>0</v>
          </cell>
          <cell r="O34">
            <v>1</v>
          </cell>
        </row>
        <row r="35">
          <cell r="A35" t="str">
            <v>F50</v>
          </cell>
          <cell r="B35" t="str">
            <v>Contribution in Aid of Construction</v>
          </cell>
          <cell r="F35">
            <v>0.36831332463123317</v>
          </cell>
          <cell r="G35">
            <v>0.57226113654330524</v>
          </cell>
          <cell r="H35">
            <v>0</v>
          </cell>
          <cell r="I35">
            <v>0</v>
          </cell>
          <cell r="J35">
            <v>0</v>
          </cell>
          <cell r="K35">
            <v>5.9425538825461609E-2</v>
          </cell>
          <cell r="L35">
            <v>0</v>
          </cell>
          <cell r="M35">
            <v>0</v>
          </cell>
          <cell r="N35">
            <v>0</v>
          </cell>
          <cell r="O35">
            <v>1</v>
          </cell>
        </row>
        <row r="36">
          <cell r="A36" t="str">
            <v>F51</v>
          </cell>
          <cell r="B36" t="str">
            <v>Security Deposits</v>
          </cell>
          <cell r="F36">
            <v>0.86146399395804507</v>
          </cell>
          <cell r="G36">
            <v>9.6795602677749393E-2</v>
          </cell>
          <cell r="H36">
            <v>2.1722150510672493E-2</v>
          </cell>
          <cell r="I36">
            <v>0</v>
          </cell>
          <cell r="J36">
            <v>0</v>
          </cell>
          <cell r="K36">
            <v>1.9289872822153803E-2</v>
          </cell>
          <cell r="L36">
            <v>7.2838003137931184E-4</v>
          </cell>
          <cell r="M36">
            <v>0</v>
          </cell>
          <cell r="N36">
            <v>0</v>
          </cell>
          <cell r="O36">
            <v>1</v>
          </cell>
        </row>
        <row r="37">
          <cell r="A37" t="str">
            <v>F60</v>
          </cell>
          <cell r="B37" t="str">
            <v>Meters</v>
          </cell>
          <cell r="F37">
            <v>0.68626408490926871</v>
          </cell>
          <cell r="G37">
            <v>0.16380388855249758</v>
          </cell>
          <cell r="H37">
            <v>7.7099520727939644E-2</v>
          </cell>
          <cell r="I37">
            <v>1.2395002305347942E-2</v>
          </cell>
          <cell r="J37">
            <v>7.3844770530033955E-4</v>
          </cell>
          <cell r="K37">
            <v>5.9699055799645864E-2</v>
          </cell>
          <cell r="L37">
            <v>0</v>
          </cell>
          <cell r="M37">
            <v>0</v>
          </cell>
          <cell r="N37">
            <v>0</v>
          </cell>
          <cell r="O37">
            <v>1</v>
          </cell>
        </row>
        <row r="38">
          <cell r="A38" t="str">
            <v>F60A</v>
          </cell>
          <cell r="B38" t="str">
            <v>Meters Excluding Sch 60</v>
          </cell>
          <cell r="F38">
            <v>0.68677122954779457</v>
          </cell>
          <cell r="G38">
            <v>0.16392493854720927</v>
          </cell>
          <cell r="H38">
            <v>7.7156496765925453E-2</v>
          </cell>
          <cell r="I38">
            <v>1.2404162130409315E-2</v>
          </cell>
          <cell r="J38">
            <v>0</v>
          </cell>
          <cell r="K38">
            <v>5.9743173008661471E-2</v>
          </cell>
          <cell r="L38">
            <v>0</v>
          </cell>
          <cell r="M38">
            <v>0</v>
          </cell>
          <cell r="N38">
            <v>0</v>
          </cell>
          <cell r="O38">
            <v>1</v>
          </cell>
        </row>
        <row r="39">
          <cell r="A39" t="str">
            <v>F70</v>
          </cell>
          <cell r="B39" t="str">
            <v>Services</v>
          </cell>
          <cell r="F39">
            <v>0.73667592328284026</v>
          </cell>
          <cell r="G39">
            <v>0.20129126522181176</v>
          </cell>
          <cell r="H39">
            <v>5.023620474936058E-2</v>
          </cell>
          <cell r="I39">
            <v>1.1796606745987464E-2</v>
          </cell>
          <cell r="J39">
            <v>0</v>
          </cell>
          <cell r="K39">
            <v>0</v>
          </cell>
          <cell r="L39">
            <v>0</v>
          </cell>
          <cell r="M39">
            <v>0</v>
          </cell>
          <cell r="N39">
            <v>0</v>
          </cell>
          <cell r="O39">
            <v>1</v>
          </cell>
        </row>
        <row r="40">
          <cell r="A40" t="str">
            <v>F80</v>
          </cell>
          <cell r="B40" t="str">
            <v>Uncollectables</v>
          </cell>
          <cell r="F40">
            <v>0.86388736084505469</v>
          </cell>
          <cell r="G40">
            <v>3.9035314661244519E-2</v>
          </cell>
          <cell r="H40">
            <v>5.0808307686523314E-2</v>
          </cell>
          <cell r="I40">
            <v>1.9121889873938092E-2</v>
          </cell>
          <cell r="J40">
            <v>2.0770314299985736E-2</v>
          </cell>
          <cell r="K40">
            <v>6.3768126332536344E-3</v>
          </cell>
          <cell r="L40">
            <v>0</v>
          </cell>
          <cell r="M40">
            <v>0</v>
          </cell>
          <cell r="N40">
            <v>0</v>
          </cell>
          <cell r="O40">
            <v>1</v>
          </cell>
        </row>
        <row r="41">
          <cell r="A41" t="str">
            <v>F90</v>
          </cell>
          <cell r="B41" t="str">
            <v>Customer Service / DSM</v>
          </cell>
          <cell r="F41">
            <v>0</v>
          </cell>
          <cell r="G41">
            <v>0</v>
          </cell>
          <cell r="H41">
            <v>0</v>
          </cell>
          <cell r="I41">
            <v>0</v>
          </cell>
          <cell r="J41">
            <v>0</v>
          </cell>
          <cell r="K41">
            <v>0</v>
          </cell>
          <cell r="L41">
            <v>0</v>
          </cell>
          <cell r="M41">
            <v>0</v>
          </cell>
          <cell r="N41">
            <v>0</v>
          </cell>
          <cell r="O41">
            <v>1</v>
          </cell>
        </row>
        <row r="42">
          <cell r="A42" t="str">
            <v>F91</v>
          </cell>
          <cell r="B42" t="str">
            <v>Sales Expense</v>
          </cell>
          <cell r="F42">
            <v>0</v>
          </cell>
          <cell r="G42">
            <v>0</v>
          </cell>
          <cell r="H42">
            <v>0</v>
          </cell>
          <cell r="I42">
            <v>0</v>
          </cell>
          <cell r="J42">
            <v>0</v>
          </cell>
          <cell r="K42">
            <v>0</v>
          </cell>
          <cell r="L42">
            <v>0</v>
          </cell>
          <cell r="M42">
            <v>0</v>
          </cell>
          <cell r="N42">
            <v>0</v>
          </cell>
          <cell r="O42">
            <v>1</v>
          </cell>
        </row>
        <row r="43">
          <cell r="A43" t="str">
            <v>F101</v>
          </cell>
          <cell r="B43" t="str">
            <v>Rate Base</v>
          </cell>
          <cell r="F43">
            <v>0.46360707871731593</v>
          </cell>
          <cell r="G43">
            <v>0.13884858270304579</v>
          </cell>
          <cell r="H43">
            <v>0.19645067460725676</v>
          </cell>
          <cell r="I43">
            <v>7.6056132415544125E-2</v>
          </cell>
          <cell r="J43">
            <v>8.1977774892099314E-2</v>
          </cell>
          <cell r="K43">
            <v>3.8434327321641287E-2</v>
          </cell>
          <cell r="L43">
            <v>4.6254293430967311E-3</v>
          </cell>
          <cell r="M43">
            <v>0</v>
          </cell>
          <cell r="N43">
            <v>0</v>
          </cell>
          <cell r="O43">
            <v>1</v>
          </cell>
        </row>
        <row r="44">
          <cell r="A44" t="str">
            <v>F101G</v>
          </cell>
          <cell r="B44" t="str">
            <v>Generation Rate Base</v>
          </cell>
          <cell r="F44">
            <v>0.42357886353261187</v>
          </cell>
          <cell r="G44">
            <v>0.13494594207828411</v>
          </cell>
          <cell r="H44">
            <v>0.21418926334137806</v>
          </cell>
          <cell r="I44">
            <v>8.4642735591630144E-2</v>
          </cell>
          <cell r="J44">
            <v>0.10466105725642498</v>
          </cell>
          <cell r="K44">
            <v>3.5618288075709457E-2</v>
          </cell>
          <cell r="L44">
            <v>2.3638501239612391E-3</v>
          </cell>
          <cell r="M44">
            <v>0</v>
          </cell>
          <cell r="N44">
            <v>0</v>
          </cell>
          <cell r="O44">
            <v>1</v>
          </cell>
        </row>
        <row r="45">
          <cell r="A45" t="str">
            <v>F101T</v>
          </cell>
          <cell r="B45" t="str">
            <v>Transmission Rate Base</v>
          </cell>
          <cell r="F45">
            <v>0.42412752867492826</v>
          </cell>
          <cell r="G45">
            <v>0.13499950697169094</v>
          </cell>
          <cell r="H45">
            <v>0.21385187535494996</v>
          </cell>
          <cell r="I45">
            <v>8.4510070698145742E-2</v>
          </cell>
          <cell r="J45">
            <v>0.10452558309350464</v>
          </cell>
          <cell r="K45">
            <v>3.5595212811478254E-2</v>
          </cell>
          <cell r="L45">
            <v>2.3902223953021461E-3</v>
          </cell>
          <cell r="M45">
            <v>0</v>
          </cell>
          <cell r="N45">
            <v>0</v>
          </cell>
          <cell r="O45">
            <v>1</v>
          </cell>
        </row>
        <row r="46">
          <cell r="A46" t="str">
            <v>F101D</v>
          </cell>
          <cell r="B46" t="str">
            <v>Distribution Rate Base</v>
          </cell>
          <cell r="F46">
            <v>0.59604493403444692</v>
          </cell>
          <cell r="G46">
            <v>0.15091104901414498</v>
          </cell>
          <cell r="H46">
            <v>0.13811625553241474</v>
          </cell>
          <cell r="I46">
            <v>4.7777651006828729E-2</v>
          </cell>
          <cell r="J46">
            <v>7.9869668126957526E-3</v>
          </cell>
          <cell r="K46">
            <v>4.7415650827084786E-2</v>
          </cell>
          <cell r="L46">
            <v>1.1747492772384393E-2</v>
          </cell>
          <cell r="M46">
            <v>0</v>
          </cell>
          <cell r="N46">
            <v>0</v>
          </cell>
          <cell r="O46">
            <v>1</v>
          </cell>
        </row>
        <row r="47">
          <cell r="A47" t="str">
            <v>F101R</v>
          </cell>
          <cell r="B47" t="str">
            <v>Retail Rate Base</v>
          </cell>
          <cell r="F47">
            <v>0.90830688136061488</v>
          </cell>
          <cell r="G47">
            <v>6.1599132210173581E-2</v>
          </cell>
          <cell r="H47">
            <v>4.0304940925861045E-2</v>
          </cell>
          <cell r="I47">
            <v>-2.6853094809411982E-3</v>
          </cell>
          <cell r="J47">
            <v>-5.5364359362747881E-4</v>
          </cell>
          <cell r="K47">
            <v>1.5452864240486653E-2</v>
          </cell>
          <cell r="L47">
            <v>-2.2424865662567288E-2</v>
          </cell>
          <cell r="M47">
            <v>0</v>
          </cell>
          <cell r="N47">
            <v>0</v>
          </cell>
          <cell r="O47">
            <v>1</v>
          </cell>
        </row>
        <row r="48">
          <cell r="A48" t="str">
            <v>F101M</v>
          </cell>
          <cell r="B48" t="str">
            <v>Misc Rate Base</v>
          </cell>
          <cell r="F48">
            <v>0.4261938303409481</v>
          </cell>
          <cell r="G48">
            <v>0.13643970771721572</v>
          </cell>
          <cell r="H48">
            <v>0.21264560471858923</v>
          </cell>
          <cell r="I48">
            <v>8.362688774644543E-2</v>
          </cell>
          <cell r="J48">
            <v>0.10221286618557855</v>
          </cell>
          <cell r="K48">
            <v>3.6163995940406923E-2</v>
          </cell>
          <cell r="L48">
            <v>2.717107350815959E-3</v>
          </cell>
          <cell r="M48">
            <v>0</v>
          </cell>
          <cell r="N48">
            <v>0</v>
          </cell>
          <cell r="O48">
            <v>1</v>
          </cell>
        </row>
        <row r="49">
          <cell r="A49" t="str">
            <v>F102</v>
          </cell>
          <cell r="B49" t="str">
            <v>SGP - System Gross Plant</v>
          </cell>
          <cell r="F49">
            <v>0.47285758605720213</v>
          </cell>
          <cell r="G49">
            <v>0.13935328778756348</v>
          </cell>
          <cell r="H49">
            <v>0.19258670116674023</v>
          </cell>
          <cell r="I49">
            <v>7.4222958586347962E-2</v>
          </cell>
          <cell r="J49">
            <v>7.6180001817140117E-2</v>
          </cell>
          <cell r="K49">
            <v>3.9208629139019131E-2</v>
          </cell>
          <cell r="L49">
            <v>5.5908354459870326E-3</v>
          </cell>
          <cell r="M49">
            <v>0</v>
          </cell>
          <cell r="N49">
            <v>0</v>
          </cell>
          <cell r="O49">
            <v>1</v>
          </cell>
        </row>
        <row r="50">
          <cell r="A50" t="str">
            <v>F102G</v>
          </cell>
          <cell r="B50" t="str">
            <v>SGGP - System Gross Generation Plant</v>
          </cell>
          <cell r="F50">
            <v>0.42427502206463619</v>
          </cell>
          <cell r="G50">
            <v>0.13495083866985857</v>
          </cell>
          <cell r="H50">
            <v>0.21381795330374387</v>
          </cell>
          <cell r="I50">
            <v>8.4492543233334175E-2</v>
          </cell>
          <cell r="J50">
            <v>0.10446451143427474</v>
          </cell>
          <cell r="K50">
            <v>3.5600085140002839E-2</v>
          </cell>
          <cell r="L50">
            <v>2.3990461541496667E-3</v>
          </cell>
          <cell r="M50">
            <v>0</v>
          </cell>
          <cell r="N50">
            <v>0</v>
          </cell>
          <cell r="O50">
            <v>1</v>
          </cell>
        </row>
        <row r="51">
          <cell r="A51" t="str">
            <v>F102T</v>
          </cell>
          <cell r="B51" t="str">
            <v>SGTP - System Gross Transmission Plant</v>
          </cell>
          <cell r="F51">
            <v>0.42427502206463635</v>
          </cell>
          <cell r="G51">
            <v>0.13495083866985863</v>
          </cell>
          <cell r="H51">
            <v>0.21381795330374387</v>
          </cell>
          <cell r="I51">
            <v>8.4492543233334175E-2</v>
          </cell>
          <cell r="J51">
            <v>0.10446451143427476</v>
          </cell>
          <cell r="K51">
            <v>3.5600085140002832E-2</v>
          </cell>
          <cell r="L51">
            <v>2.399046154149668E-3</v>
          </cell>
          <cell r="M51">
            <v>0</v>
          </cell>
          <cell r="N51">
            <v>0</v>
          </cell>
          <cell r="O51">
            <v>1</v>
          </cell>
        </row>
        <row r="52">
          <cell r="A52" t="str">
            <v>F102D</v>
          </cell>
          <cell r="B52" t="str">
            <v>SGDP - System Gross Distribution Plant</v>
          </cell>
          <cell r="F52">
            <v>0.59203175231402783</v>
          </cell>
          <cell r="G52">
            <v>0.15015259848616852</v>
          </cell>
          <cell r="H52">
            <v>0.14050594288475593</v>
          </cell>
          <cell r="I52">
            <v>4.9031427149354288E-2</v>
          </cell>
          <cell r="J52">
            <v>6.7974378972738957E-3</v>
          </cell>
          <cell r="K52">
            <v>4.8060472004900892E-2</v>
          </cell>
          <cell r="L52">
            <v>1.342036926351853E-2</v>
          </cell>
          <cell r="M52">
            <v>0</v>
          </cell>
          <cell r="N52">
            <v>0</v>
          </cell>
          <cell r="O52">
            <v>1</v>
          </cell>
        </row>
        <row r="53">
          <cell r="A53" t="str">
            <v>F102R</v>
          </cell>
          <cell r="B53" t="str">
            <v>SGTP - System Gross Retail Plant</v>
          </cell>
          <cell r="F53">
            <v>0.47285758605720213</v>
          </cell>
          <cell r="G53">
            <v>0.13935328778756348</v>
          </cell>
          <cell r="H53">
            <v>0.19258670116674023</v>
          </cell>
          <cell r="I53">
            <v>7.4222958586347962E-2</v>
          </cell>
          <cell r="J53">
            <v>7.6180001817140117E-2</v>
          </cell>
          <cell r="K53">
            <v>3.9208629139019131E-2</v>
          </cell>
          <cell r="L53">
            <v>5.5908354459870326E-3</v>
          </cell>
          <cell r="M53">
            <v>0</v>
          </cell>
          <cell r="N53">
            <v>0</v>
          </cell>
          <cell r="O53">
            <v>1</v>
          </cell>
        </row>
        <row r="54">
          <cell r="A54" t="str">
            <v>F102M</v>
          </cell>
          <cell r="B54" t="str">
            <v>SGDP - System Gross Misc Plant</v>
          </cell>
          <cell r="F54">
            <v>0.47285758605720213</v>
          </cell>
          <cell r="G54">
            <v>0.13935328778756348</v>
          </cell>
          <cell r="H54">
            <v>0.19258670116674023</v>
          </cell>
          <cell r="I54">
            <v>7.4222958586347962E-2</v>
          </cell>
          <cell r="J54">
            <v>7.6180001817140117E-2</v>
          </cell>
          <cell r="K54">
            <v>3.9208629139019131E-2</v>
          </cell>
          <cell r="L54">
            <v>5.5908354459870326E-3</v>
          </cell>
          <cell r="M54">
            <v>0</v>
          </cell>
          <cell r="N54">
            <v>0</v>
          </cell>
          <cell r="O54">
            <v>1</v>
          </cell>
        </row>
        <row r="55">
          <cell r="A55" t="str">
            <v>F104</v>
          </cell>
          <cell r="B55" t="str">
            <v>SNP - System Net Plant</v>
          </cell>
          <cell r="F55">
            <v>0.46775866954862472</v>
          </cell>
          <cell r="G55">
            <v>0.13900510710757305</v>
          </cell>
          <cell r="H55">
            <v>0.19454520871537848</v>
          </cell>
          <cell r="I55">
            <v>7.5184019979096878E-2</v>
          </cell>
          <cell r="J55">
            <v>8.0295490923664989E-2</v>
          </cell>
          <cell r="K55">
            <v>3.848946521342908E-2</v>
          </cell>
          <cell r="L55">
            <v>4.7220385122327983E-3</v>
          </cell>
          <cell r="M55">
            <v>0</v>
          </cell>
          <cell r="N55">
            <v>0</v>
          </cell>
          <cell r="O55">
            <v>1</v>
          </cell>
        </row>
        <row r="56">
          <cell r="A56" t="str">
            <v>F104G</v>
          </cell>
          <cell r="B56" t="str">
            <v>SNP - System Net Generation Plant</v>
          </cell>
          <cell r="F56">
            <v>0.42423852157765363</v>
          </cell>
          <cell r="G56">
            <v>0.13494781063327949</v>
          </cell>
          <cell r="H56">
            <v>0.21383423316129693</v>
          </cell>
          <cell r="I56">
            <v>8.4500275260229435E-2</v>
          </cell>
          <cell r="J56">
            <v>0.10448474655197619</v>
          </cell>
          <cell r="K56">
            <v>3.5597713879889442E-2</v>
          </cell>
          <cell r="L56">
            <v>2.3966989356747639E-3</v>
          </cell>
          <cell r="M56">
            <v>0</v>
          </cell>
          <cell r="N56">
            <v>0</v>
          </cell>
          <cell r="O56">
            <v>1</v>
          </cell>
        </row>
        <row r="57">
          <cell r="A57" t="str">
            <v>F104T</v>
          </cell>
          <cell r="B57" t="str">
            <v>SNP - System Net Transmission Plant</v>
          </cell>
          <cell r="F57">
            <v>0.42410990005850557</v>
          </cell>
          <cell r="G57">
            <v>0.13493714034646864</v>
          </cell>
          <cell r="H57">
            <v>0.21389160061535301</v>
          </cell>
          <cell r="I57">
            <v>8.4527521610280723E-2</v>
          </cell>
          <cell r="J57">
            <v>0.10455605167127936</v>
          </cell>
          <cell r="K57">
            <v>3.5589357961837584E-2</v>
          </cell>
          <cell r="L57">
            <v>2.3884277362751687E-3</v>
          </cell>
          <cell r="M57">
            <v>0</v>
          </cell>
          <cell r="N57">
            <v>0</v>
          </cell>
          <cell r="O57">
            <v>1</v>
          </cell>
        </row>
        <row r="58">
          <cell r="A58" t="str">
            <v>F104D</v>
          </cell>
          <cell r="B58" t="str">
            <v>SNP - System Net Distribution Plant</v>
          </cell>
          <cell r="F58">
            <v>0.59631992736354</v>
          </cell>
          <cell r="G58">
            <v>0.15131326218964813</v>
          </cell>
          <cell r="H58">
            <v>0.13791051685843547</v>
          </cell>
          <cell r="I58">
            <v>4.7672056074357351E-2</v>
          </cell>
          <cell r="J58">
            <v>7.7946929627862819E-3</v>
          </cell>
          <cell r="K58">
            <v>4.7384994310582955E-2</v>
          </cell>
          <cell r="L58">
            <v>1.1604550240649639E-2</v>
          </cell>
          <cell r="M58">
            <v>0</v>
          </cell>
          <cell r="N58">
            <v>0</v>
          </cell>
          <cell r="O58">
            <v>1</v>
          </cell>
        </row>
        <row r="59">
          <cell r="A59" t="str">
            <v>F104R</v>
          </cell>
          <cell r="B59" t="str">
            <v>SNP - System Net Retail Plant</v>
          </cell>
          <cell r="F59">
            <v>0.83923264768712036</v>
          </cell>
          <cell r="G59">
            <v>0.1368385392196749</v>
          </cell>
          <cell r="H59">
            <v>-9.5092786339681379E-3</v>
          </cell>
          <cell r="I59">
            <v>-5.3183433134161295E-3</v>
          </cell>
          <cell r="J59">
            <v>-7.4168917203242049E-3</v>
          </cell>
          <cell r="K59">
            <v>2.3002124269258586E-2</v>
          </cell>
          <cell r="L59">
            <v>2.3171202491654736E-2</v>
          </cell>
          <cell r="M59">
            <v>0</v>
          </cell>
          <cell r="N59">
            <v>0</v>
          </cell>
          <cell r="O59">
            <v>1</v>
          </cell>
        </row>
        <row r="60">
          <cell r="A60" t="str">
            <v>F104M</v>
          </cell>
          <cell r="B60" t="str">
            <v>SNP - System Net Misc Plant</v>
          </cell>
          <cell r="F60">
            <v>0.46775866954862472</v>
          </cell>
          <cell r="G60">
            <v>0.13900510710757305</v>
          </cell>
          <cell r="H60">
            <v>0.19454520871537848</v>
          </cell>
          <cell r="I60">
            <v>7.5184019979096878E-2</v>
          </cell>
          <cell r="J60">
            <v>8.0295490923664989E-2</v>
          </cell>
          <cell r="K60">
            <v>3.848946521342908E-2</v>
          </cell>
          <cell r="L60">
            <v>4.7220385122327983E-3</v>
          </cell>
          <cell r="M60">
            <v>0</v>
          </cell>
          <cell r="N60">
            <v>0</v>
          </cell>
          <cell r="O60">
            <v>1</v>
          </cell>
        </row>
        <row r="61">
          <cell r="A61" t="str">
            <v>F105</v>
          </cell>
          <cell r="B61" t="str">
            <v>STP - System Prod &amp; Trans Plant</v>
          </cell>
          <cell r="F61">
            <v>0.42427502206463624</v>
          </cell>
          <cell r="G61">
            <v>0.13495083866985857</v>
          </cell>
          <cell r="H61">
            <v>0.21381795330374384</v>
          </cell>
          <cell r="I61">
            <v>8.4492543233334161E-2</v>
          </cell>
          <cell r="J61">
            <v>0.10446451143427475</v>
          </cell>
          <cell r="K61">
            <v>3.5600085140002839E-2</v>
          </cell>
          <cell r="L61">
            <v>2.3990461541496672E-3</v>
          </cell>
          <cell r="M61">
            <v>0</v>
          </cell>
          <cell r="N61">
            <v>0</v>
          </cell>
          <cell r="O61">
            <v>1</v>
          </cell>
        </row>
        <row r="62">
          <cell r="A62" t="str">
            <v>F105G</v>
          </cell>
          <cell r="B62" t="str">
            <v>SGGP - System Gross Generation Plant</v>
          </cell>
          <cell r="F62">
            <v>0.42427502206463619</v>
          </cell>
          <cell r="G62">
            <v>0.13495083866985857</v>
          </cell>
          <cell r="H62">
            <v>0.21381795330374387</v>
          </cell>
          <cell r="I62">
            <v>8.4492543233334175E-2</v>
          </cell>
          <cell r="J62">
            <v>0.10446451143427474</v>
          </cell>
          <cell r="K62">
            <v>3.5600085140002839E-2</v>
          </cell>
          <cell r="L62">
            <v>2.3990461541496667E-3</v>
          </cell>
          <cell r="M62">
            <v>0</v>
          </cell>
          <cell r="N62">
            <v>0</v>
          </cell>
          <cell r="O62">
            <v>1</v>
          </cell>
        </row>
        <row r="63">
          <cell r="A63" t="str">
            <v>F105T</v>
          </cell>
          <cell r="B63" t="str">
            <v>SGTP - System Gross Transmission Plant</v>
          </cell>
          <cell r="F63">
            <v>0.42427502206463635</v>
          </cell>
          <cell r="G63">
            <v>0.13495083866985863</v>
          </cell>
          <cell r="H63">
            <v>0.21381795330374387</v>
          </cell>
          <cell r="I63">
            <v>8.4492543233334175E-2</v>
          </cell>
          <cell r="J63">
            <v>0.10446451143427476</v>
          </cell>
          <cell r="K63">
            <v>3.5600085140002832E-2</v>
          </cell>
          <cell r="L63">
            <v>2.399046154149668E-3</v>
          </cell>
          <cell r="M63">
            <v>0</v>
          </cell>
          <cell r="N63">
            <v>0</v>
          </cell>
          <cell r="O63">
            <v>1</v>
          </cell>
        </row>
        <row r="64">
          <cell r="A64" t="str">
            <v>F105D</v>
          </cell>
          <cell r="B64" t="str">
            <v>SGDP - System Gross Distribution Plant</v>
          </cell>
          <cell r="F64">
            <v>0.59203175231402783</v>
          </cell>
          <cell r="G64">
            <v>0.15015259848616852</v>
          </cell>
          <cell r="H64">
            <v>0.14050594288475593</v>
          </cell>
          <cell r="I64">
            <v>4.9031427149354288E-2</v>
          </cell>
          <cell r="J64">
            <v>6.7974378972738957E-3</v>
          </cell>
          <cell r="K64">
            <v>4.8060472004900892E-2</v>
          </cell>
          <cell r="L64">
            <v>1.342036926351853E-2</v>
          </cell>
          <cell r="M64">
            <v>0</v>
          </cell>
          <cell r="N64">
            <v>0</v>
          </cell>
          <cell r="O64">
            <v>1</v>
          </cell>
        </row>
        <row r="65">
          <cell r="A65" t="str">
            <v>F105R</v>
          </cell>
          <cell r="B65" t="str">
            <v>SGTP - System Gross Retail Plant</v>
          </cell>
          <cell r="F65">
            <v>0.59203175231402783</v>
          </cell>
          <cell r="G65">
            <v>0.15015259848616852</v>
          </cell>
          <cell r="H65">
            <v>0.14050594288475593</v>
          </cell>
          <cell r="I65">
            <v>4.9031427149354288E-2</v>
          </cell>
          <cell r="J65">
            <v>6.7974378972738957E-3</v>
          </cell>
          <cell r="K65">
            <v>4.8060472004900892E-2</v>
          </cell>
          <cell r="L65">
            <v>1.342036926351853E-2</v>
          </cell>
          <cell r="M65">
            <v>0</v>
          </cell>
          <cell r="N65">
            <v>0</v>
          </cell>
          <cell r="O65">
            <v>1</v>
          </cell>
        </row>
        <row r="66">
          <cell r="A66" t="str">
            <v>F105M</v>
          </cell>
          <cell r="B66" t="str">
            <v>SGDP - System Gross Misc Plant</v>
          </cell>
          <cell r="F66">
            <v>0.59203175231402783</v>
          </cell>
          <cell r="G66">
            <v>0.15015259848616852</v>
          </cell>
          <cell r="H66">
            <v>0.14050594288475593</v>
          </cell>
          <cell r="I66">
            <v>4.9031427149354288E-2</v>
          </cell>
          <cell r="J66">
            <v>6.7974378972738957E-3</v>
          </cell>
          <cell r="K66">
            <v>4.8060472004900892E-2</v>
          </cell>
          <cell r="L66">
            <v>1.342036926351853E-2</v>
          </cell>
          <cell r="M66">
            <v>0</v>
          </cell>
          <cell r="N66">
            <v>0</v>
          </cell>
          <cell r="O66">
            <v>1</v>
          </cell>
        </row>
        <row r="67">
          <cell r="A67" t="str">
            <v>F106</v>
          </cell>
          <cell r="B67" t="str">
            <v>STP - System Transmission Plant</v>
          </cell>
          <cell r="F67">
            <v>0.42427502206463635</v>
          </cell>
          <cell r="G67">
            <v>0.13495083866985863</v>
          </cell>
          <cell r="H67">
            <v>0.21381795330374387</v>
          </cell>
          <cell r="I67">
            <v>8.4492543233334175E-2</v>
          </cell>
          <cell r="J67">
            <v>0.10446451143427476</v>
          </cell>
          <cell r="K67">
            <v>3.5600085140002832E-2</v>
          </cell>
          <cell r="L67">
            <v>2.399046154149668E-3</v>
          </cell>
          <cell r="M67">
            <v>0</v>
          </cell>
          <cell r="N67">
            <v>0</v>
          </cell>
          <cell r="O67">
            <v>1</v>
          </cell>
        </row>
        <row r="68">
          <cell r="A68" t="str">
            <v>F107</v>
          </cell>
          <cell r="B68" t="str">
            <v>STP - System Trans &amp; Dist Plant</v>
          </cell>
          <cell r="F68">
            <v>0.52482176052197604</v>
          </cell>
          <cell r="G68">
            <v>0.14406217128864249</v>
          </cell>
          <cell r="H68">
            <v>0.16987763850134283</v>
          </cell>
          <cell r="I68">
            <v>6.3238555038638677E-2</v>
          </cell>
          <cell r="J68">
            <v>4.5926736620592129E-2</v>
          </cell>
          <cell r="K68">
            <v>4.306834741073054E-2</v>
          </cell>
          <cell r="L68">
            <v>9.004790618077449E-3</v>
          </cell>
          <cell r="M68">
            <v>0</v>
          </cell>
          <cell r="N68">
            <v>0</v>
          </cell>
          <cell r="O68">
            <v>1</v>
          </cell>
        </row>
        <row r="69">
          <cell r="A69" t="str">
            <v>F107G</v>
          </cell>
          <cell r="B69" t="str">
            <v>SGGP - System Gross Generation Plant</v>
          </cell>
          <cell r="F69">
            <v>0.42427502206463619</v>
          </cell>
          <cell r="G69">
            <v>0.13495083866985857</v>
          </cell>
          <cell r="H69">
            <v>0.21381795330374387</v>
          </cell>
          <cell r="I69">
            <v>8.4492543233334175E-2</v>
          </cell>
          <cell r="J69">
            <v>0.10446451143427474</v>
          </cell>
          <cell r="K69">
            <v>3.5600085140002839E-2</v>
          </cell>
          <cell r="L69">
            <v>2.3990461541496667E-3</v>
          </cell>
          <cell r="M69">
            <v>0</v>
          </cell>
          <cell r="N69">
            <v>0</v>
          </cell>
          <cell r="O69">
            <v>1</v>
          </cell>
        </row>
        <row r="70">
          <cell r="A70" t="str">
            <v>F107T</v>
          </cell>
          <cell r="B70" t="str">
            <v>SGTP - System Gross Transmission Plant</v>
          </cell>
          <cell r="F70">
            <v>0.42427502206463635</v>
          </cell>
          <cell r="G70">
            <v>0.13495083866985863</v>
          </cell>
          <cell r="H70">
            <v>0.21381795330374387</v>
          </cell>
          <cell r="I70">
            <v>8.4492543233334175E-2</v>
          </cell>
          <cell r="J70">
            <v>0.10446451143427476</v>
          </cell>
          <cell r="K70">
            <v>3.5600085140002832E-2</v>
          </cell>
          <cell r="L70">
            <v>2.399046154149668E-3</v>
          </cell>
          <cell r="M70">
            <v>0</v>
          </cell>
          <cell r="N70">
            <v>0</v>
          </cell>
          <cell r="O70">
            <v>1</v>
          </cell>
        </row>
        <row r="71">
          <cell r="A71" t="str">
            <v>F107D</v>
          </cell>
          <cell r="B71" t="str">
            <v>SGDP - System Gross Distribution Plant</v>
          </cell>
          <cell r="F71">
            <v>0.59203175231402783</v>
          </cell>
          <cell r="G71">
            <v>0.15015259848616852</v>
          </cell>
          <cell r="H71">
            <v>0.14050594288475593</v>
          </cell>
          <cell r="I71">
            <v>4.9031427149354288E-2</v>
          </cell>
          <cell r="J71">
            <v>6.7974378972738957E-3</v>
          </cell>
          <cell r="K71">
            <v>4.8060472004900892E-2</v>
          </cell>
          <cell r="L71">
            <v>1.342036926351853E-2</v>
          </cell>
          <cell r="M71">
            <v>0</v>
          </cell>
          <cell r="N71">
            <v>0</v>
          </cell>
          <cell r="O71">
            <v>1</v>
          </cell>
        </row>
        <row r="72">
          <cell r="A72" t="str">
            <v>F107R</v>
          </cell>
          <cell r="B72" t="str">
            <v>SGTP - System Gross Retail Plant</v>
          </cell>
          <cell r="F72">
            <v>0.59203175231402783</v>
          </cell>
          <cell r="G72">
            <v>0.15015259848616852</v>
          </cell>
          <cell r="H72">
            <v>0.14050594288475593</v>
          </cell>
          <cell r="I72">
            <v>4.9031427149354288E-2</v>
          </cell>
          <cell r="J72">
            <v>6.7974378972738957E-3</v>
          </cell>
          <cell r="K72">
            <v>4.8060472004900892E-2</v>
          </cell>
          <cell r="L72">
            <v>1.342036926351853E-2</v>
          </cell>
          <cell r="M72">
            <v>0</v>
          </cell>
          <cell r="N72">
            <v>0</v>
          </cell>
          <cell r="O72">
            <v>1</v>
          </cell>
        </row>
        <row r="73">
          <cell r="A73" t="str">
            <v>F107M</v>
          </cell>
          <cell r="B73" t="str">
            <v>SGDP - System Gross Misc Plant</v>
          </cell>
          <cell r="F73">
            <v>0.59203175231402783</v>
          </cell>
          <cell r="G73">
            <v>0.15015259848616852</v>
          </cell>
          <cell r="H73">
            <v>0.14050594288475593</v>
          </cell>
          <cell r="I73">
            <v>4.9031427149354288E-2</v>
          </cell>
          <cell r="J73">
            <v>6.7974378972738957E-3</v>
          </cell>
          <cell r="K73">
            <v>4.8060472004900892E-2</v>
          </cell>
          <cell r="L73">
            <v>1.342036926351853E-2</v>
          </cell>
          <cell r="M73">
            <v>0</v>
          </cell>
          <cell r="N73">
            <v>0</v>
          </cell>
          <cell r="O73">
            <v>1</v>
          </cell>
        </row>
        <row r="74">
          <cell r="A74" t="str">
            <v>F108</v>
          </cell>
          <cell r="B74" t="str">
            <v>SGP - System General Plant</v>
          </cell>
          <cell r="F74">
            <v>0.47486659068647202</v>
          </cell>
          <cell r="G74">
            <v>0.13914785446458602</v>
          </cell>
          <cell r="H74">
            <v>0.19125322612774615</v>
          </cell>
          <cell r="I74">
            <v>7.3775552814915185E-2</v>
          </cell>
          <cell r="J74">
            <v>7.6417588491657279E-2</v>
          </cell>
          <cell r="K74">
            <v>3.8886774679353156E-2</v>
          </cell>
          <cell r="L74">
            <v>5.6524127352700704E-3</v>
          </cell>
          <cell r="M74">
            <v>0</v>
          </cell>
          <cell r="N74">
            <v>0</v>
          </cell>
          <cell r="O74">
            <v>1</v>
          </cell>
        </row>
        <row r="75">
          <cell r="A75" t="str">
            <v>F110</v>
          </cell>
          <cell r="B75" t="str">
            <v>SIP - System Intangible Plant</v>
          </cell>
          <cell r="F75">
            <v>0.47436743963693945</v>
          </cell>
          <cell r="G75">
            <v>0.13652196772818054</v>
          </cell>
          <cell r="H75">
            <v>0.18843764562647192</v>
          </cell>
          <cell r="I75">
            <v>7.3729656701132379E-2</v>
          </cell>
          <cell r="J75">
            <v>8.6080281570315539E-2</v>
          </cell>
          <cell r="K75">
            <v>3.5712325988774329E-2</v>
          </cell>
          <cell r="L75">
            <v>5.1506827481859847E-3</v>
          </cell>
          <cell r="M75">
            <v>0</v>
          </cell>
          <cell r="N75">
            <v>0</v>
          </cell>
          <cell r="O75">
            <v>1</v>
          </cell>
        </row>
        <row r="76">
          <cell r="A76" t="str">
            <v>F118</v>
          </cell>
          <cell r="B76" t="str">
            <v>Account 360</v>
          </cell>
          <cell r="F76">
            <v>0.5062900491293012</v>
          </cell>
          <cell r="G76">
            <v>0.13839839251722336</v>
          </cell>
          <cell r="H76">
            <v>0.20299382544814365</v>
          </cell>
          <cell r="I76">
            <v>7.7629354352841087E-2</v>
          </cell>
          <cell r="J76">
            <v>0</v>
          </cell>
          <cell r="K76">
            <v>7.0845132699214095E-2</v>
          </cell>
          <cell r="L76">
            <v>3.8432458532766021E-3</v>
          </cell>
          <cell r="M76">
            <v>0</v>
          </cell>
          <cell r="N76">
            <v>0</v>
          </cell>
          <cell r="O76">
            <v>1</v>
          </cell>
        </row>
        <row r="77">
          <cell r="A77" t="str">
            <v>F119</v>
          </cell>
          <cell r="B77" t="str">
            <v>Account 361</v>
          </cell>
          <cell r="F77">
            <v>0.47201803477697701</v>
          </cell>
          <cell r="G77">
            <v>0.12902986611057948</v>
          </cell>
          <cell r="H77">
            <v>0.18925267586174277</v>
          </cell>
          <cell r="I77">
            <v>7.2374433085639234E-2</v>
          </cell>
          <cell r="J77">
            <v>6.7692451019458075E-2</v>
          </cell>
          <cell r="K77">
            <v>6.6049452024005528E-2</v>
          </cell>
          <cell r="L77">
            <v>3.5830871215979405E-3</v>
          </cell>
          <cell r="M77">
            <v>0</v>
          </cell>
          <cell r="N77">
            <v>0</v>
          </cell>
          <cell r="O77">
            <v>1</v>
          </cell>
        </row>
        <row r="78">
          <cell r="A78" t="str">
            <v>F120</v>
          </cell>
          <cell r="B78" t="str">
            <v>Account 362</v>
          </cell>
          <cell r="F78">
            <v>0.47958240334586782</v>
          </cell>
          <cell r="G78">
            <v>0.13109764613537497</v>
          </cell>
          <cell r="H78">
            <v>0.19228556208089637</v>
          </cell>
          <cell r="I78">
            <v>7.3534276240960567E-2</v>
          </cell>
          <cell r="J78">
            <v>5.2751670370302907E-2</v>
          </cell>
          <cell r="K78">
            <v>6.710793361172479E-2</v>
          </cell>
          <cell r="L78">
            <v>3.640508214872521E-3</v>
          </cell>
          <cell r="M78">
            <v>0</v>
          </cell>
          <cell r="N78">
            <v>0</v>
          </cell>
          <cell r="O78">
            <v>1</v>
          </cell>
        </row>
        <row r="79">
          <cell r="A79" t="str">
            <v>F121</v>
          </cell>
          <cell r="B79" t="str">
            <v>Account 364</v>
          </cell>
          <cell r="F79">
            <v>0.51371070799384333</v>
          </cell>
          <cell r="G79">
            <v>0.1395390200520929</v>
          </cell>
          <cell r="H79">
            <v>0.19810265814408193</v>
          </cell>
          <cell r="I79">
            <v>7.5758863174068589E-2</v>
          </cell>
          <cell r="J79">
            <v>0</v>
          </cell>
          <cell r="K79">
            <v>6.9138108379901336E-2</v>
          </cell>
          <cell r="L79">
            <v>3.7506422560119189E-3</v>
          </cell>
          <cell r="M79">
            <v>0</v>
          </cell>
          <cell r="N79">
            <v>0</v>
          </cell>
          <cell r="O79">
            <v>1</v>
          </cell>
        </row>
        <row r="80">
          <cell r="A80" t="str">
            <v>F122</v>
          </cell>
          <cell r="B80" t="str">
            <v>Account 365</v>
          </cell>
          <cell r="F80">
            <v>0.63728017270084414</v>
          </cell>
          <cell r="G80">
            <v>0.15853285018048921</v>
          </cell>
          <cell r="H80">
            <v>0.11665450959176564</v>
          </cell>
          <cell r="I80">
            <v>4.4611279392187481E-2</v>
          </cell>
          <cell r="J80">
            <v>0</v>
          </cell>
          <cell r="K80">
            <v>4.0712589132922111E-2</v>
          </cell>
          <cell r="L80">
            <v>2.208599001791307E-3</v>
          </cell>
          <cell r="M80">
            <v>0</v>
          </cell>
          <cell r="N80">
            <v>0</v>
          </cell>
          <cell r="O80">
            <v>1</v>
          </cell>
        </row>
        <row r="81">
          <cell r="A81" t="str">
            <v>F123</v>
          </cell>
          <cell r="B81" t="str">
            <v>Account 366</v>
          </cell>
          <cell r="F81">
            <v>0.65909449393796748</v>
          </cell>
          <cell r="G81">
            <v>0.16188592379723296</v>
          </cell>
          <cell r="H81">
            <v>0.10227607005654517</v>
          </cell>
          <cell r="I81">
            <v>3.9112644272344052E-2</v>
          </cell>
          <cell r="J81">
            <v>0</v>
          </cell>
          <cell r="K81">
            <v>3.5694493362612385E-2</v>
          </cell>
          <cell r="L81">
            <v>1.9363745732978355E-3</v>
          </cell>
          <cell r="M81">
            <v>0</v>
          </cell>
          <cell r="N81">
            <v>0</v>
          </cell>
          <cell r="O81">
            <v>1</v>
          </cell>
        </row>
        <row r="82">
          <cell r="A82" t="str">
            <v>F124</v>
          </cell>
          <cell r="B82" t="str">
            <v>Account 367</v>
          </cell>
          <cell r="F82">
            <v>0.68321286986499619</v>
          </cell>
          <cell r="G82">
            <v>0.16559315305825628</v>
          </cell>
          <cell r="H82">
            <v>8.6378962546991206E-2</v>
          </cell>
          <cell r="I82">
            <v>3.3033236737065937E-2</v>
          </cell>
          <cell r="J82">
            <v>0</v>
          </cell>
          <cell r="K82">
            <v>3.0146380317490586E-2</v>
          </cell>
          <cell r="L82">
            <v>1.6353974751998782E-3</v>
          </cell>
          <cell r="M82">
            <v>0</v>
          </cell>
          <cell r="N82">
            <v>0</v>
          </cell>
          <cell r="O82">
            <v>1</v>
          </cell>
        </row>
        <row r="83">
          <cell r="A83" t="str">
            <v>F125</v>
          </cell>
          <cell r="B83" t="str">
            <v>Account 368</v>
          </cell>
          <cell r="F83">
            <v>0.60356207368247716</v>
          </cell>
          <cell r="G83">
            <v>0.13767505391972143</v>
          </cell>
          <cell r="H83">
            <v>0.155230232775421</v>
          </cell>
          <cell r="I83">
            <v>4.5750191056818122E-2</v>
          </cell>
          <cell r="J83">
            <v>0</v>
          </cell>
          <cell r="K83">
            <v>5.5625913022576752E-2</v>
          </cell>
          <cell r="L83">
            <v>2.1565355429856636E-3</v>
          </cell>
          <cell r="M83">
            <v>0</v>
          </cell>
          <cell r="N83">
            <v>0</v>
          </cell>
          <cell r="O83">
            <v>1</v>
          </cell>
        </row>
        <row r="84">
          <cell r="A84" t="str">
            <v>F126</v>
          </cell>
          <cell r="B84" t="str">
            <v>Account 369</v>
          </cell>
          <cell r="F84">
            <v>0.73667592328284026</v>
          </cell>
          <cell r="G84">
            <v>0.20129126522181176</v>
          </cell>
          <cell r="H84">
            <v>5.023620474936058E-2</v>
          </cell>
          <cell r="I84">
            <v>1.1796606745987464E-2</v>
          </cell>
          <cell r="J84">
            <v>0</v>
          </cell>
          <cell r="K84">
            <v>0</v>
          </cell>
          <cell r="L84">
            <v>0</v>
          </cell>
          <cell r="M84">
            <v>0</v>
          </cell>
          <cell r="N84">
            <v>0</v>
          </cell>
          <cell r="O84">
            <v>1</v>
          </cell>
        </row>
        <row r="85">
          <cell r="A85" t="str">
            <v>F127</v>
          </cell>
          <cell r="B85" t="str">
            <v>Account 370</v>
          </cell>
          <cell r="F85">
            <v>0.6801272623105511</v>
          </cell>
          <cell r="G85">
            <v>0.16233909471127583</v>
          </cell>
          <cell r="H85">
            <v>7.6410068822240579E-2</v>
          </cell>
          <cell r="I85">
            <v>1.2284161694668639E-2</v>
          </cell>
          <cell r="J85">
            <v>9.674207292606242E-3</v>
          </cell>
          <cell r="K85">
            <v>5.9165205168657642E-2</v>
          </cell>
          <cell r="L85">
            <v>0</v>
          </cell>
          <cell r="M85">
            <v>0</v>
          </cell>
          <cell r="N85">
            <v>0</v>
          </cell>
          <cell r="O85">
            <v>1</v>
          </cell>
        </row>
        <row r="86">
          <cell r="A86" t="str">
            <v>F128</v>
          </cell>
          <cell r="B86" t="str">
            <v>Account 371</v>
          </cell>
          <cell r="F86">
            <v>0</v>
          </cell>
          <cell r="G86">
            <v>0</v>
          </cell>
          <cell r="H86">
            <v>0</v>
          </cell>
          <cell r="I86">
            <v>0</v>
          </cell>
          <cell r="J86">
            <v>0</v>
          </cell>
          <cell r="K86">
            <v>0</v>
          </cell>
          <cell r="L86">
            <v>1</v>
          </cell>
          <cell r="M86">
            <v>0</v>
          </cell>
          <cell r="N86">
            <v>0</v>
          </cell>
          <cell r="O86">
            <v>1</v>
          </cell>
        </row>
        <row r="87">
          <cell r="A87" t="str">
            <v>F129</v>
          </cell>
          <cell r="B87" t="str">
            <v>Account 372</v>
          </cell>
          <cell r="F87">
            <v>0.14285714285714285</v>
          </cell>
          <cell r="G87">
            <v>0.14285714285714285</v>
          </cell>
          <cell r="H87">
            <v>0.14285714285714285</v>
          </cell>
          <cell r="I87">
            <v>0.14285714285714285</v>
          </cell>
          <cell r="J87">
            <v>0.14285714285714285</v>
          </cell>
          <cell r="K87">
            <v>0.14285714285714285</v>
          </cell>
          <cell r="L87">
            <v>0.14285714285714285</v>
          </cell>
          <cell r="M87">
            <v>0</v>
          </cell>
          <cell r="N87">
            <v>0</v>
          </cell>
          <cell r="O87">
            <v>1</v>
          </cell>
        </row>
        <row r="88">
          <cell r="A88" t="str">
            <v>F130</v>
          </cell>
          <cell r="B88" t="str">
            <v>Account 373</v>
          </cell>
          <cell r="F88">
            <v>0</v>
          </cell>
          <cell r="G88">
            <v>0</v>
          </cell>
          <cell r="H88">
            <v>0</v>
          </cell>
          <cell r="I88">
            <v>0</v>
          </cell>
          <cell r="J88">
            <v>0</v>
          </cell>
          <cell r="K88">
            <v>0</v>
          </cell>
          <cell r="L88">
            <v>1</v>
          </cell>
          <cell r="M88">
            <v>0</v>
          </cell>
          <cell r="N88">
            <v>0</v>
          </cell>
          <cell r="O88">
            <v>1</v>
          </cell>
        </row>
        <row r="89">
          <cell r="A89" t="str">
            <v>F131</v>
          </cell>
          <cell r="B89" t="str">
            <v>Account 581 thru 587 &amp; 591 thru 597</v>
          </cell>
          <cell r="F89">
            <v>0.56340055257381294</v>
          </cell>
          <cell r="G89">
            <v>0.14746860416093852</v>
          </cell>
          <cell r="H89">
            <v>0.14254337870417783</v>
          </cell>
          <cell r="I89">
            <v>5.1792195722871325E-2</v>
          </cell>
          <cell r="J89">
            <v>1.9942506834469156E-2</v>
          </cell>
          <cell r="K89">
            <v>5.1390436668394261E-2</v>
          </cell>
          <cell r="L89">
            <v>2.3462325335336081E-2</v>
          </cell>
          <cell r="M89">
            <v>0</v>
          </cell>
          <cell r="N89">
            <v>0</v>
          </cell>
          <cell r="O89">
            <v>1</v>
          </cell>
        </row>
        <row r="90">
          <cell r="A90" t="str">
            <v>F132</v>
          </cell>
          <cell r="B90" t="str">
            <v>Account 364 + 365</v>
          </cell>
          <cell r="F90">
            <v>0.56160503361528979</v>
          </cell>
          <cell r="G90">
            <v>0.1469008443274093</v>
          </cell>
          <cell r="H90">
            <v>0.16653414599362371</v>
          </cell>
          <cell r="I90">
            <v>6.3686361901137384E-2</v>
          </cell>
          <cell r="J90">
            <v>0</v>
          </cell>
          <cell r="K90">
            <v>5.812065291061027E-2</v>
          </cell>
          <cell r="L90">
            <v>3.152961251929585E-3</v>
          </cell>
          <cell r="M90">
            <v>0</v>
          </cell>
          <cell r="N90">
            <v>0</v>
          </cell>
          <cell r="O90">
            <v>1</v>
          </cell>
        </row>
        <row r="91">
          <cell r="A91" t="str">
            <v>F133</v>
          </cell>
          <cell r="B91" t="str">
            <v>Account 366 + 367</v>
          </cell>
          <cell r="F91">
            <v>0.67312598262329426</v>
          </cell>
          <cell r="G91">
            <v>0.16404270025628409</v>
          </cell>
          <cell r="H91">
            <v>9.3027516803017268E-2</v>
          </cell>
          <cell r="I91">
            <v>3.5575791778509724E-2</v>
          </cell>
          <cell r="J91">
            <v>0</v>
          </cell>
          <cell r="K91">
            <v>3.2466735173044631E-2</v>
          </cell>
          <cell r="L91">
            <v>1.7612733658499812E-3</v>
          </cell>
          <cell r="M91">
            <v>0</v>
          </cell>
          <cell r="N91">
            <v>0</v>
          </cell>
          <cell r="O91">
            <v>1</v>
          </cell>
        </row>
        <row r="92">
          <cell r="A92" t="str">
            <v>F134</v>
          </cell>
          <cell r="B92" t="str">
            <v>Account 364 + 365 + 369  (OH)</v>
          </cell>
          <cell r="F92">
            <v>0.59909048034771484</v>
          </cell>
          <cell r="G92">
            <v>0.15993105284811515</v>
          </cell>
          <cell r="H92">
            <v>0.14016157274244298</v>
          </cell>
          <cell r="I92">
            <v>5.1381741604143188E-2</v>
          </cell>
          <cell r="J92">
            <v>0</v>
          </cell>
          <cell r="K92">
            <v>4.6891363873993501E-2</v>
          </cell>
          <cell r="L92">
            <v>2.5437885835904294E-3</v>
          </cell>
          <cell r="M92">
            <v>0</v>
          </cell>
          <cell r="N92">
            <v>0</v>
          </cell>
          <cell r="O92">
            <v>1</v>
          </cell>
        </row>
        <row r="93">
          <cell r="A93" t="str">
            <v>F135</v>
          </cell>
          <cell r="B93" t="str">
            <v>Account 366 + 367 + 369  (UG)</v>
          </cell>
          <cell r="F93">
            <v>0.67912640217993103</v>
          </cell>
          <cell r="G93">
            <v>0.16628094456280978</v>
          </cell>
          <cell r="H93">
            <v>9.3878054478384015E-2</v>
          </cell>
          <cell r="I93">
            <v>3.6423370414347456E-2</v>
          </cell>
          <cell r="J93">
            <v>0</v>
          </cell>
          <cell r="K93">
            <v>2.3041272688794967E-2</v>
          </cell>
          <cell r="L93">
            <v>1.249955675732809E-3</v>
          </cell>
          <cell r="M93">
            <v>0</v>
          </cell>
          <cell r="N93">
            <v>0</v>
          </cell>
          <cell r="O93">
            <v>1</v>
          </cell>
        </row>
        <row r="94">
          <cell r="A94" t="str">
            <v>F136</v>
          </cell>
          <cell r="B94" t="str">
            <v>Account 902 + 903 + 904</v>
          </cell>
          <cell r="F94">
            <v>0.82504536546651941</v>
          </cell>
          <cell r="G94">
            <v>0.10764256755620748</v>
          </cell>
          <cell r="H94">
            <v>2.2098958763555863E-2</v>
          </cell>
          <cell r="I94">
            <v>7.7152701223128948E-3</v>
          </cell>
          <cell r="J94">
            <v>6.4828248091378902E-3</v>
          </cell>
          <cell r="K94">
            <v>1.8996278559192458E-2</v>
          </cell>
          <cell r="L94">
            <v>1.2018734723073828E-2</v>
          </cell>
          <cell r="M94">
            <v>0</v>
          </cell>
          <cell r="N94">
            <v>0</v>
          </cell>
          <cell r="O94">
            <v>1</v>
          </cell>
        </row>
        <row r="95">
          <cell r="A95" t="str">
            <v>F137</v>
          </cell>
          <cell r="B95" t="str">
            <v>Total O &amp; M Expense</v>
          </cell>
          <cell r="F95">
            <v>0.44878660596338427</v>
          </cell>
          <cell r="G95">
            <v>0.13503228306973492</v>
          </cell>
          <cell r="H95">
            <v>0.20175389592317294</v>
          </cell>
          <cell r="I95">
            <v>7.9325799228161867E-2</v>
          </cell>
          <cell r="J95">
            <v>9.4893926908733439E-2</v>
          </cell>
          <cell r="K95">
            <v>3.6104701095798782E-2</v>
          </cell>
          <cell r="L95">
            <v>4.1027878110136574E-3</v>
          </cell>
          <cell r="M95">
            <v>0</v>
          </cell>
          <cell r="N95">
            <v>0</v>
          </cell>
          <cell r="O95">
            <v>1</v>
          </cell>
        </row>
        <row r="96">
          <cell r="A96" t="str">
            <v>F137G</v>
          </cell>
          <cell r="B96" t="str">
            <v>Generation O &amp; M Exp</v>
          </cell>
          <cell r="F96">
            <v>0.42416013959464954</v>
          </cell>
          <cell r="G96">
            <v>0.13498885395379023</v>
          </cell>
          <cell r="H96">
            <v>0.21389235284384081</v>
          </cell>
          <cell r="I96">
            <v>8.4510313706120721E-2</v>
          </cell>
          <cell r="J96">
            <v>0.10441893653272384</v>
          </cell>
          <cell r="K96">
            <v>3.562992287389101E-2</v>
          </cell>
          <cell r="L96">
            <v>2.399480494983721E-3</v>
          </cell>
          <cell r="M96">
            <v>0</v>
          </cell>
          <cell r="N96">
            <v>0</v>
          </cell>
          <cell r="O96">
            <v>1</v>
          </cell>
        </row>
        <row r="97">
          <cell r="A97" t="str">
            <v>F137T</v>
          </cell>
          <cell r="B97" t="str">
            <v>Transmission O &amp; M Exp</v>
          </cell>
          <cell r="F97">
            <v>0.42487629683170502</v>
          </cell>
          <cell r="G97">
            <v>0.13510657033397719</v>
          </cell>
          <cell r="H97">
            <v>0.21352457690907159</v>
          </cell>
          <cell r="I97">
            <v>8.4328619143296132E-2</v>
          </cell>
          <cell r="J97">
            <v>0.10403661371553211</v>
          </cell>
          <cell r="K97">
            <v>3.5674114252565066E-2</v>
          </cell>
          <cell r="L97">
            <v>2.4532088138529461E-3</v>
          </cell>
          <cell r="M97">
            <v>0</v>
          </cell>
          <cell r="N97">
            <v>0</v>
          </cell>
          <cell r="O97">
            <v>1</v>
          </cell>
        </row>
        <row r="98">
          <cell r="A98" t="str">
            <v>F137D</v>
          </cell>
          <cell r="B98" t="str">
            <v xml:space="preserve">Distribution O &amp; M Exp </v>
          </cell>
          <cell r="F98">
            <v>0.56253380723623592</v>
          </cell>
          <cell r="G98">
            <v>0.14738630667514954</v>
          </cell>
          <cell r="H98">
            <v>0.14469183107188208</v>
          </cell>
          <cell r="I98">
            <v>5.2537406730043798E-2</v>
          </cell>
          <cell r="J98">
            <v>2.1119245862861031E-2</v>
          </cell>
          <cell r="K98">
            <v>5.0369334487968528E-2</v>
          </cell>
          <cell r="L98">
            <v>2.1362067935859458E-2</v>
          </cell>
          <cell r="M98">
            <v>0</v>
          </cell>
          <cell r="N98">
            <v>0</v>
          </cell>
          <cell r="O98">
            <v>1</v>
          </cell>
        </row>
        <row r="99">
          <cell r="A99" t="str">
            <v>F137R</v>
          </cell>
          <cell r="B99" t="str">
            <v>Retail O &amp; M Exp  (Customer)</v>
          </cell>
          <cell r="F99">
            <v>0.81926722901273963</v>
          </cell>
          <cell r="G99">
            <v>0.11144577904712072</v>
          </cell>
          <cell r="H99">
            <v>2.1359398676464129E-2</v>
          </cell>
          <cell r="I99">
            <v>7.2370119224949795E-3</v>
          </cell>
          <cell r="J99">
            <v>6.1109065905392678E-3</v>
          </cell>
          <cell r="K99">
            <v>2.136414412626347E-2</v>
          </cell>
          <cell r="L99">
            <v>1.3215530624377881E-2</v>
          </cell>
          <cell r="M99">
            <v>0</v>
          </cell>
          <cell r="N99">
            <v>0</v>
          </cell>
          <cell r="O99">
            <v>1</v>
          </cell>
        </row>
        <row r="100">
          <cell r="A100" t="str">
            <v>F137M</v>
          </cell>
          <cell r="B100" t="str">
            <v xml:space="preserve">Misc &amp; Customer O &amp; M Exp </v>
          </cell>
          <cell r="F100">
            <v>0.44300119277721833</v>
          </cell>
          <cell r="G100">
            <v>0.14948111576616038</v>
          </cell>
          <cell r="H100">
            <v>0.20237668529834696</v>
          </cell>
          <cell r="I100">
            <v>7.60443764071419E-2</v>
          </cell>
          <cell r="J100">
            <v>8.2490094379798484E-2</v>
          </cell>
          <cell r="K100">
            <v>4.1103443680509312E-2</v>
          </cell>
          <cell r="L100">
            <v>5.5030916908246769E-3</v>
          </cell>
          <cell r="M100">
            <v>0</v>
          </cell>
          <cell r="N100">
            <v>0</v>
          </cell>
          <cell r="O100">
            <v>1</v>
          </cell>
        </row>
        <row r="101">
          <cell r="A101" t="str">
            <v>F138</v>
          </cell>
          <cell r="B101" t="str">
            <v>GTD O&amp;M Exp  (less fuel, purchased p &amp; wheeling)</v>
          </cell>
          <cell r="F101">
            <v>0.44790161447788868</v>
          </cell>
          <cell r="G101">
            <v>0.13472000615747398</v>
          </cell>
          <cell r="H101">
            <v>0.20210870418152285</v>
          </cell>
          <cell r="I101">
            <v>7.9561134937925243E-2</v>
          </cell>
          <cell r="J101">
            <v>9.5761453763161281E-2</v>
          </cell>
          <cell r="K101">
            <v>3.5925058542554338E-2</v>
          </cell>
          <cell r="L101">
            <v>4.0220279394736491E-3</v>
          </cell>
          <cell r="M101">
            <v>0</v>
          </cell>
          <cell r="N101">
            <v>0</v>
          </cell>
          <cell r="O101">
            <v>1</v>
          </cell>
        </row>
        <row r="102">
          <cell r="A102" t="str">
            <v>F138G</v>
          </cell>
          <cell r="B102" t="str">
            <v xml:space="preserve">Generation O &amp; M Exp (less fuel &amp; purchased power) </v>
          </cell>
          <cell r="F102">
            <v>0.42427502206463619</v>
          </cell>
          <cell r="G102">
            <v>0.13495083866985855</v>
          </cell>
          <cell r="H102">
            <v>0.21381795330374381</v>
          </cell>
          <cell r="I102">
            <v>8.4492543233334147E-2</v>
          </cell>
          <cell r="J102">
            <v>0.10446451143427474</v>
          </cell>
          <cell r="K102">
            <v>3.5600085140002832E-2</v>
          </cell>
          <cell r="L102">
            <v>2.3990461541496667E-3</v>
          </cell>
          <cell r="M102">
            <v>0</v>
          </cell>
          <cell r="N102">
            <v>0</v>
          </cell>
          <cell r="O102">
            <v>1</v>
          </cell>
        </row>
        <row r="103">
          <cell r="A103" t="str">
            <v>F138T</v>
          </cell>
          <cell r="B103" t="str">
            <v>Transmission O &amp; M Exp - (less wheeling exp)</v>
          </cell>
          <cell r="F103">
            <v>0.42427502206463619</v>
          </cell>
          <cell r="G103">
            <v>0.1349508386698586</v>
          </cell>
          <cell r="H103">
            <v>0.21381795330374387</v>
          </cell>
          <cell r="I103">
            <v>8.4492543233334175E-2</v>
          </cell>
          <cell r="J103">
            <v>0.10446451143427472</v>
          </cell>
          <cell r="K103">
            <v>3.5600085140002825E-2</v>
          </cell>
          <cell r="L103">
            <v>2.3990461541496667E-3</v>
          </cell>
          <cell r="M103">
            <v>0</v>
          </cell>
          <cell r="N103">
            <v>0</v>
          </cell>
          <cell r="O103">
            <v>1</v>
          </cell>
        </row>
        <row r="104">
          <cell r="A104" t="str">
            <v>F138D</v>
          </cell>
          <cell r="B104" t="str">
            <v xml:space="preserve">Distribution O &amp; M Exp </v>
          </cell>
          <cell r="F104">
            <v>0.56340055257381316</v>
          </cell>
          <cell r="G104">
            <v>0.14746860416093849</v>
          </cell>
          <cell r="H104">
            <v>0.14254337870417785</v>
          </cell>
          <cell r="I104">
            <v>5.1792195722871325E-2</v>
          </cell>
          <cell r="J104">
            <v>1.9942506834469159E-2</v>
          </cell>
          <cell r="K104">
            <v>5.1390436668394289E-2</v>
          </cell>
          <cell r="L104">
            <v>2.3462325335336091E-2</v>
          </cell>
          <cell r="M104">
            <v>0</v>
          </cell>
          <cell r="N104">
            <v>0</v>
          </cell>
          <cell r="O104">
            <v>1</v>
          </cell>
        </row>
        <row r="105">
          <cell r="A105" t="str">
            <v>F138R</v>
          </cell>
          <cell r="B105" t="str">
            <v>Retail O &amp; M Exp  (Customer)</v>
          </cell>
          <cell r="F105">
            <v>0.82095816989751813</v>
          </cell>
          <cell r="G105">
            <v>0.11129521994396521</v>
          </cell>
          <cell r="H105">
            <v>2.0536578337807795E-2</v>
          </cell>
          <cell r="I105">
            <v>6.9150070894145425E-3</v>
          </cell>
          <cell r="J105">
            <v>5.7708071739387638E-3</v>
          </cell>
          <cell r="K105">
            <v>2.1276681483051754E-2</v>
          </cell>
          <cell r="L105">
            <v>1.3247536074303859E-2</v>
          </cell>
          <cell r="M105">
            <v>0</v>
          </cell>
          <cell r="N105">
            <v>0</v>
          </cell>
          <cell r="O105">
            <v>1</v>
          </cell>
        </row>
        <row r="106">
          <cell r="A106" t="str">
            <v>F138M</v>
          </cell>
          <cell r="B106" t="str">
            <v xml:space="preserve">Misc &amp; Customer O &amp; M Exp </v>
          </cell>
          <cell r="F106">
            <v>0</v>
          </cell>
          <cell r="G106">
            <v>0</v>
          </cell>
          <cell r="H106">
            <v>0</v>
          </cell>
          <cell r="I106">
            <v>0</v>
          </cell>
          <cell r="J106">
            <v>0</v>
          </cell>
          <cell r="K106">
            <v>0</v>
          </cell>
          <cell r="L106">
            <v>0</v>
          </cell>
          <cell r="O106">
            <v>1</v>
          </cell>
        </row>
        <row r="107">
          <cell r="A107" t="str">
            <v>F140</v>
          </cell>
          <cell r="B107" t="str">
            <v>Revenue Requirement Before Rev Credits</v>
          </cell>
          <cell r="F107">
            <v>0.45726871152802934</v>
          </cell>
          <cell r="G107">
            <v>0.13638207169047195</v>
          </cell>
          <cell r="H107">
            <v>0.19840771714372615</v>
          </cell>
          <cell r="I107">
            <v>7.7502634244180635E-2</v>
          </cell>
          <cell r="J107">
            <v>8.8911607683716823E-2</v>
          </cell>
          <cell r="K107">
            <v>3.7005511027669212E-2</v>
          </cell>
          <cell r="L107">
            <v>4.5217466822057304E-3</v>
          </cell>
          <cell r="M107">
            <v>0</v>
          </cell>
          <cell r="N107">
            <v>0</v>
          </cell>
          <cell r="O107">
            <v>1</v>
          </cell>
        </row>
        <row r="108">
          <cell r="A108" t="str">
            <v>F140G</v>
          </cell>
          <cell r="B108" t="str">
            <v>Revenue Requirement Before Rev Credits</v>
          </cell>
          <cell r="F108">
            <v>0.42417065804737625</v>
          </cell>
          <cell r="G108">
            <v>0.1349804743946672</v>
          </cell>
          <cell r="H108">
            <v>0.21388546403425476</v>
          </cell>
          <cell r="I108">
            <v>8.4510023176866428E-2</v>
          </cell>
          <cell r="J108">
            <v>0.10442989382437029</v>
          </cell>
          <cell r="K108">
            <v>3.562479406213765E-2</v>
          </cell>
          <cell r="L108">
            <v>2.3986924603272525E-3</v>
          </cell>
          <cell r="M108">
            <v>0</v>
          </cell>
          <cell r="N108">
            <v>0</v>
          </cell>
          <cell r="O108">
            <v>1</v>
          </cell>
        </row>
        <row r="109">
          <cell r="A109" t="str">
            <v>F140T</v>
          </cell>
          <cell r="B109" t="str">
            <v>Revenue Requirement Before Rev Credits</v>
          </cell>
          <cell r="F109">
            <v>0.42461572477550452</v>
          </cell>
          <cell r="G109">
            <v>0.13506082954583543</v>
          </cell>
          <cell r="H109">
            <v>0.21364219196546522</v>
          </cell>
          <cell r="I109">
            <v>8.4393979443245004E-2</v>
          </cell>
          <cell r="J109">
            <v>0.1042110615225479</v>
          </cell>
          <cell r="K109">
            <v>3.5645359014244399E-2</v>
          </cell>
          <cell r="L109">
            <v>2.4308537331576428E-3</v>
          </cell>
          <cell r="M109">
            <v>0</v>
          </cell>
          <cell r="N109">
            <v>0</v>
          </cell>
          <cell r="O109">
            <v>1</v>
          </cell>
        </row>
        <row r="110">
          <cell r="A110" t="str">
            <v>F140D</v>
          </cell>
          <cell r="B110" t="str">
            <v>Revenue Requirement Before Rev Credits</v>
          </cell>
          <cell r="F110">
            <v>0.58447761307691393</v>
          </cell>
          <cell r="G110">
            <v>0.14948657220951392</v>
          </cell>
          <cell r="H110">
            <v>0.14054329720903647</v>
          </cell>
          <cell r="I110">
            <v>4.9497217681511517E-2</v>
          </cell>
          <cell r="J110">
            <v>1.1768006866230007E-2</v>
          </cell>
          <cell r="K110">
            <v>4.8493683725444603E-2</v>
          </cell>
          <cell r="L110">
            <v>1.5733609231349633E-2</v>
          </cell>
          <cell r="M110">
            <v>0</v>
          </cell>
          <cell r="N110">
            <v>0</v>
          </cell>
          <cell r="O110">
            <v>1</v>
          </cell>
        </row>
        <row r="111">
          <cell r="A111" t="str">
            <v>F140R</v>
          </cell>
          <cell r="B111" t="str">
            <v>Revenue Requirement Before Rev Credits</v>
          </cell>
          <cell r="F111">
            <v>0.82106463438304766</v>
          </cell>
          <cell r="G111">
            <v>0.11153239256428928</v>
          </cell>
          <cell r="H111">
            <v>2.112797599309368E-2</v>
          </cell>
          <cell r="I111">
            <v>6.6313297148707937E-3</v>
          </cell>
          <cell r="J111">
            <v>5.5659201769461932E-3</v>
          </cell>
          <cell r="K111">
            <v>2.1370503890045044E-2</v>
          </cell>
          <cell r="L111">
            <v>1.2707243277707449E-2</v>
          </cell>
          <cell r="M111">
            <v>0</v>
          </cell>
          <cell r="N111">
            <v>0</v>
          </cell>
          <cell r="O111">
            <v>1</v>
          </cell>
        </row>
        <row r="112">
          <cell r="A112" t="str">
            <v>F140M</v>
          </cell>
          <cell r="B112" t="str">
            <v>Revenue Requirement Before Rev Credits</v>
          </cell>
          <cell r="F112">
            <v>0.44123826514450487</v>
          </cell>
          <cell r="G112">
            <v>0.14811319984799337</v>
          </cell>
          <cell r="H112">
            <v>0.20345379432557811</v>
          </cell>
          <cell r="I112">
            <v>7.6839707549437877E-2</v>
          </cell>
          <cell r="J112">
            <v>8.4558819888750331E-2</v>
          </cell>
          <cell r="K112">
            <v>4.0585344011724943E-2</v>
          </cell>
          <cell r="L112">
            <v>5.2108692320104776E-3</v>
          </cell>
          <cell r="M112">
            <v>0</v>
          </cell>
          <cell r="N112">
            <v>0</v>
          </cell>
          <cell r="O112">
            <v>1</v>
          </cell>
        </row>
        <row r="113">
          <cell r="A113" t="str">
            <v>F141</v>
          </cell>
          <cell r="B113" t="str">
            <v>Firm Revenues</v>
          </cell>
          <cell r="F113">
            <v>0.44300119277721833</v>
          </cell>
          <cell r="G113">
            <v>0.14948111576616038</v>
          </cell>
          <cell r="H113">
            <v>0.20237668529834696</v>
          </cell>
          <cell r="I113">
            <v>7.60443764071419E-2</v>
          </cell>
          <cell r="J113">
            <v>8.2490094379798498E-2</v>
          </cell>
          <cell r="K113">
            <v>4.1103443680509312E-2</v>
          </cell>
          <cell r="L113">
            <v>5.5030916908246769E-3</v>
          </cell>
          <cell r="M113">
            <v>0</v>
          </cell>
          <cell r="N113">
            <v>0</v>
          </cell>
          <cell r="O113">
            <v>1</v>
          </cell>
        </row>
      </sheetData>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
      <sheetName val="OM"/>
      <sheetName val="NPC"/>
      <sheetName val="DEPR"/>
      <sheetName val="TAX"/>
      <sheetName val="RB"/>
      <sheetName val="ContractChange"/>
      <sheetName val="Other"/>
      <sheetName val="Misc 1"/>
      <sheetName val="Misc 2"/>
      <sheetName val="Variables"/>
      <sheetName val="Results"/>
      <sheetName val="Report"/>
      <sheetName val="AdjSummary"/>
      <sheetName val="Factors"/>
      <sheetName val="Help"/>
      <sheetName val="UnadjData "/>
      <sheetName val="ExtractData"/>
      <sheetName val="AdjDatabase"/>
      <sheetName val="Title"/>
      <sheetName val="Macro"/>
      <sheetName val="WelcomeDialog"/>
      <sheetName val="AcctErrorDialog"/>
      <sheetName val="AdjSumErrorDialog"/>
      <sheetName val="Errors"/>
      <sheetName val="PrepareResults"/>
      <sheetName val="Navigation"/>
      <sheetName val="Print"/>
      <sheetName val="TypeErrorDialog"/>
      <sheetName val="PrintSumAdjDialog"/>
      <sheetName val="FactorErrorDialog"/>
      <sheetName val="PrintAdjDialog"/>
      <sheetName val="PrepareSummary"/>
      <sheetName val="SummaryError"/>
      <sheetName val="SummaryDialog"/>
      <sheetName val="PrepareDataDialog"/>
      <sheetName val="PrepareDataba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2">
          <cell r="AK2" t="str">
            <v>CALIFORNIA</v>
          </cell>
          <cell r="AL2">
            <v>1</v>
          </cell>
        </row>
        <row r="3">
          <cell r="AK3" t="str">
            <v>OREGON</v>
          </cell>
          <cell r="AL3">
            <v>1</v>
          </cell>
        </row>
        <row r="4">
          <cell r="AK4" t="str">
            <v>WASHINGTON</v>
          </cell>
          <cell r="AL4">
            <v>1</v>
          </cell>
        </row>
        <row r="5">
          <cell r="AK5" t="str">
            <v>MONTANA</v>
          </cell>
          <cell r="AL5">
            <v>1</v>
          </cell>
        </row>
        <row r="6">
          <cell r="AK6" t="str">
            <v>WY-EAST</v>
          </cell>
          <cell r="AL6">
            <v>1</v>
          </cell>
        </row>
        <row r="7">
          <cell r="AK7" t="str">
            <v>UTAH</v>
          </cell>
          <cell r="AL7">
            <v>1</v>
          </cell>
        </row>
        <row r="8">
          <cell r="AK8" t="str">
            <v>IDAHO</v>
          </cell>
          <cell r="AL8">
            <v>1</v>
          </cell>
        </row>
        <row r="9">
          <cell r="AK9" t="str">
            <v>WY-WEST</v>
          </cell>
          <cell r="AL9">
            <v>1</v>
          </cell>
        </row>
        <row r="10">
          <cell r="AK10" t="str">
            <v>FERC</v>
          </cell>
          <cell r="AL10">
            <v>1</v>
          </cell>
        </row>
        <row r="11">
          <cell r="AK11" t="str">
            <v>INDEGO</v>
          </cell>
          <cell r="AL11">
            <v>1</v>
          </cell>
        </row>
        <row r="12">
          <cell r="AK12" t="str">
            <v>OTHER</v>
          </cell>
          <cell r="AL12">
            <v>1</v>
          </cell>
        </row>
        <row r="15">
          <cell r="AK15" t="str">
            <v>UTAH</v>
          </cell>
          <cell r="AL15">
            <v>6</v>
          </cell>
        </row>
        <row r="42">
          <cell r="AK42" t="str">
            <v>Account</v>
          </cell>
        </row>
        <row r="43">
          <cell r="AK43">
            <v>103</v>
          </cell>
        </row>
        <row r="44">
          <cell r="AK44">
            <v>105</v>
          </cell>
        </row>
        <row r="45">
          <cell r="AK45">
            <v>114</v>
          </cell>
        </row>
        <row r="46">
          <cell r="AK46">
            <v>120</v>
          </cell>
        </row>
        <row r="47">
          <cell r="AK47">
            <v>124</v>
          </cell>
        </row>
        <row r="48">
          <cell r="AK48">
            <v>141</v>
          </cell>
        </row>
        <row r="49">
          <cell r="AK49">
            <v>151</v>
          </cell>
        </row>
        <row r="50">
          <cell r="AK50">
            <v>152</v>
          </cell>
        </row>
        <row r="51">
          <cell r="AK51">
            <v>154</v>
          </cell>
        </row>
        <row r="52">
          <cell r="AK52">
            <v>163</v>
          </cell>
        </row>
        <row r="53">
          <cell r="AK53">
            <v>165</v>
          </cell>
        </row>
        <row r="54">
          <cell r="AK54">
            <v>182</v>
          </cell>
        </row>
        <row r="55">
          <cell r="AK55">
            <v>190</v>
          </cell>
        </row>
        <row r="56">
          <cell r="AK56">
            <v>228</v>
          </cell>
        </row>
        <row r="57">
          <cell r="AK57">
            <v>235</v>
          </cell>
        </row>
        <row r="58">
          <cell r="AK58">
            <v>252</v>
          </cell>
        </row>
        <row r="59">
          <cell r="AK59">
            <v>255</v>
          </cell>
        </row>
        <row r="60">
          <cell r="AK60">
            <v>281</v>
          </cell>
        </row>
        <row r="61">
          <cell r="AK61">
            <v>282</v>
          </cell>
        </row>
        <row r="62">
          <cell r="AK62">
            <v>283</v>
          </cell>
        </row>
        <row r="63">
          <cell r="AK63">
            <v>301</v>
          </cell>
        </row>
        <row r="64">
          <cell r="AK64">
            <v>302</v>
          </cell>
        </row>
        <row r="65">
          <cell r="AK65">
            <v>303</v>
          </cell>
        </row>
        <row r="66">
          <cell r="AK66">
            <v>303</v>
          </cell>
        </row>
        <row r="67">
          <cell r="AK67">
            <v>310</v>
          </cell>
        </row>
        <row r="68">
          <cell r="AK68">
            <v>311</v>
          </cell>
        </row>
        <row r="69">
          <cell r="AK69">
            <v>312</v>
          </cell>
        </row>
        <row r="70">
          <cell r="AK70">
            <v>314</v>
          </cell>
        </row>
        <row r="71">
          <cell r="AK71">
            <v>315</v>
          </cell>
        </row>
        <row r="72">
          <cell r="AK72">
            <v>316</v>
          </cell>
        </row>
        <row r="73">
          <cell r="AK73">
            <v>320</v>
          </cell>
        </row>
        <row r="74">
          <cell r="AK74">
            <v>321</v>
          </cell>
        </row>
        <row r="75">
          <cell r="AK75">
            <v>322</v>
          </cell>
        </row>
        <row r="76">
          <cell r="AK76">
            <v>323</v>
          </cell>
        </row>
        <row r="77">
          <cell r="AK77">
            <v>324</v>
          </cell>
        </row>
        <row r="78">
          <cell r="AK78">
            <v>325</v>
          </cell>
        </row>
        <row r="79">
          <cell r="AK79">
            <v>330</v>
          </cell>
        </row>
        <row r="80">
          <cell r="AK80">
            <v>331</v>
          </cell>
        </row>
        <row r="81">
          <cell r="AK81">
            <v>332</v>
          </cell>
        </row>
        <row r="82">
          <cell r="AK82">
            <v>333</v>
          </cell>
        </row>
        <row r="83">
          <cell r="AK83">
            <v>334</v>
          </cell>
        </row>
        <row r="84">
          <cell r="AK84">
            <v>335</v>
          </cell>
        </row>
        <row r="85">
          <cell r="AK85">
            <v>336</v>
          </cell>
        </row>
        <row r="86">
          <cell r="AK86">
            <v>340</v>
          </cell>
        </row>
        <row r="87">
          <cell r="AK87">
            <v>341</v>
          </cell>
        </row>
        <row r="88">
          <cell r="AK88">
            <v>342</v>
          </cell>
        </row>
        <row r="89">
          <cell r="AK89">
            <v>343</v>
          </cell>
        </row>
        <row r="90">
          <cell r="AK90">
            <v>344</v>
          </cell>
        </row>
        <row r="91">
          <cell r="AK91">
            <v>345</v>
          </cell>
        </row>
        <row r="92">
          <cell r="AK92">
            <v>346</v>
          </cell>
        </row>
        <row r="93">
          <cell r="AK93">
            <v>350</v>
          </cell>
        </row>
        <row r="94">
          <cell r="AK94">
            <v>352</v>
          </cell>
        </row>
        <row r="95">
          <cell r="AK95">
            <v>353</v>
          </cell>
        </row>
        <row r="96">
          <cell r="AK96">
            <v>354</v>
          </cell>
        </row>
        <row r="97">
          <cell r="AK97">
            <v>355</v>
          </cell>
        </row>
        <row r="98">
          <cell r="AK98">
            <v>356</v>
          </cell>
        </row>
        <row r="99">
          <cell r="AK99">
            <v>357</v>
          </cell>
        </row>
        <row r="100">
          <cell r="AK100">
            <v>358</v>
          </cell>
        </row>
        <row r="101">
          <cell r="AK101">
            <v>359</v>
          </cell>
        </row>
        <row r="102">
          <cell r="AK102">
            <v>360</v>
          </cell>
        </row>
        <row r="103">
          <cell r="AK103">
            <v>361</v>
          </cell>
        </row>
        <row r="104">
          <cell r="AK104">
            <v>362</v>
          </cell>
        </row>
        <row r="105">
          <cell r="AK105">
            <v>364</v>
          </cell>
        </row>
        <row r="106">
          <cell r="AK106">
            <v>365</v>
          </cell>
        </row>
        <row r="107">
          <cell r="AK107">
            <v>366</v>
          </cell>
        </row>
        <row r="108">
          <cell r="AK108">
            <v>367</v>
          </cell>
        </row>
        <row r="109">
          <cell r="AK109">
            <v>368</v>
          </cell>
        </row>
        <row r="110">
          <cell r="AK110">
            <v>369</v>
          </cell>
        </row>
        <row r="111">
          <cell r="AK111">
            <v>370</v>
          </cell>
        </row>
        <row r="112">
          <cell r="AK112">
            <v>371</v>
          </cell>
        </row>
        <row r="113">
          <cell r="AK113">
            <v>372</v>
          </cell>
        </row>
        <row r="114">
          <cell r="AK114">
            <v>373</v>
          </cell>
        </row>
        <row r="115">
          <cell r="AK115">
            <v>389</v>
          </cell>
        </row>
        <row r="116">
          <cell r="AK116">
            <v>390</v>
          </cell>
        </row>
        <row r="117">
          <cell r="AK117">
            <v>391</v>
          </cell>
        </row>
        <row r="118">
          <cell r="AK118">
            <v>392</v>
          </cell>
        </row>
        <row r="119">
          <cell r="AK119">
            <v>393</v>
          </cell>
        </row>
        <row r="120">
          <cell r="AK120">
            <v>394</v>
          </cell>
        </row>
        <row r="121">
          <cell r="AK121">
            <v>395</v>
          </cell>
        </row>
        <row r="122">
          <cell r="AK122">
            <v>396</v>
          </cell>
        </row>
        <row r="123">
          <cell r="AK123">
            <v>397</v>
          </cell>
        </row>
        <row r="124">
          <cell r="AK124">
            <v>398</v>
          </cell>
        </row>
        <row r="125">
          <cell r="AK125">
            <v>399</v>
          </cell>
        </row>
        <row r="126">
          <cell r="AK126">
            <v>405</v>
          </cell>
        </row>
        <row r="127">
          <cell r="AK127">
            <v>406</v>
          </cell>
        </row>
        <row r="128">
          <cell r="AK128">
            <v>407</v>
          </cell>
        </row>
        <row r="129">
          <cell r="AK129">
            <v>408</v>
          </cell>
        </row>
        <row r="130">
          <cell r="AK130">
            <v>419</v>
          </cell>
        </row>
        <row r="131">
          <cell r="AK131">
            <v>421</v>
          </cell>
        </row>
        <row r="132">
          <cell r="AK132">
            <v>427</v>
          </cell>
        </row>
        <row r="133">
          <cell r="AK133">
            <v>428</v>
          </cell>
        </row>
        <row r="134">
          <cell r="AK134">
            <v>429</v>
          </cell>
        </row>
        <row r="135">
          <cell r="AK135">
            <v>431</v>
          </cell>
        </row>
        <row r="136">
          <cell r="AK136">
            <v>432</v>
          </cell>
        </row>
        <row r="137">
          <cell r="AK137">
            <v>440</v>
          </cell>
        </row>
        <row r="138">
          <cell r="AK138">
            <v>442</v>
          </cell>
        </row>
        <row r="139">
          <cell r="AK139">
            <v>444</v>
          </cell>
        </row>
        <row r="140">
          <cell r="AK140">
            <v>445</v>
          </cell>
        </row>
        <row r="141">
          <cell r="AK141">
            <v>447</v>
          </cell>
        </row>
        <row r="142">
          <cell r="AK142">
            <v>448</v>
          </cell>
        </row>
        <row r="143">
          <cell r="AK143">
            <v>449</v>
          </cell>
        </row>
        <row r="144">
          <cell r="AK144">
            <v>450</v>
          </cell>
        </row>
        <row r="145">
          <cell r="AK145">
            <v>451</v>
          </cell>
        </row>
        <row r="146">
          <cell r="AK146">
            <v>453</v>
          </cell>
        </row>
        <row r="147">
          <cell r="AK147">
            <v>454</v>
          </cell>
        </row>
        <row r="148">
          <cell r="AK148">
            <v>456</v>
          </cell>
        </row>
        <row r="149">
          <cell r="AK149">
            <v>500</v>
          </cell>
        </row>
        <row r="150">
          <cell r="AK150">
            <v>501</v>
          </cell>
        </row>
        <row r="151">
          <cell r="AK151">
            <v>502</v>
          </cell>
        </row>
        <row r="152">
          <cell r="AK152">
            <v>503</v>
          </cell>
        </row>
        <row r="153">
          <cell r="AK153">
            <v>505</v>
          </cell>
        </row>
        <row r="154">
          <cell r="AK154">
            <v>506</v>
          </cell>
        </row>
        <row r="155">
          <cell r="AK155">
            <v>507</v>
          </cell>
        </row>
        <row r="156">
          <cell r="AK156">
            <v>510</v>
          </cell>
        </row>
        <row r="157">
          <cell r="AK157">
            <v>511</v>
          </cell>
        </row>
        <row r="158">
          <cell r="AK158">
            <v>512</v>
          </cell>
        </row>
        <row r="159">
          <cell r="AK159">
            <v>513</v>
          </cell>
        </row>
        <row r="160">
          <cell r="AK160">
            <v>514</v>
          </cell>
        </row>
        <row r="161">
          <cell r="AK161">
            <v>517</v>
          </cell>
        </row>
        <row r="162">
          <cell r="AK162">
            <v>518</v>
          </cell>
        </row>
        <row r="163">
          <cell r="AK163">
            <v>519</v>
          </cell>
        </row>
        <row r="164">
          <cell r="AK164">
            <v>520</v>
          </cell>
        </row>
        <row r="165">
          <cell r="AK165">
            <v>523</v>
          </cell>
        </row>
        <row r="166">
          <cell r="AK166">
            <v>524</v>
          </cell>
        </row>
        <row r="167">
          <cell r="AK167">
            <v>528</v>
          </cell>
        </row>
        <row r="168">
          <cell r="AK168">
            <v>529</v>
          </cell>
        </row>
        <row r="169">
          <cell r="AK169">
            <v>530</v>
          </cell>
        </row>
        <row r="170">
          <cell r="AK170">
            <v>531</v>
          </cell>
        </row>
        <row r="171">
          <cell r="AK171">
            <v>532</v>
          </cell>
        </row>
        <row r="172">
          <cell r="AK172">
            <v>535</v>
          </cell>
        </row>
        <row r="173">
          <cell r="AK173">
            <v>536</v>
          </cell>
        </row>
        <row r="174">
          <cell r="AK174">
            <v>537</v>
          </cell>
        </row>
        <row r="175">
          <cell r="AK175">
            <v>538</v>
          </cell>
        </row>
        <row r="176">
          <cell r="AK176">
            <v>539</v>
          </cell>
        </row>
        <row r="177">
          <cell r="AK177">
            <v>540</v>
          </cell>
        </row>
        <row r="178">
          <cell r="AK178">
            <v>541</v>
          </cell>
        </row>
        <row r="179">
          <cell r="AK179">
            <v>542</v>
          </cell>
        </row>
        <row r="180">
          <cell r="AK180">
            <v>543</v>
          </cell>
        </row>
        <row r="181">
          <cell r="AK181">
            <v>544</v>
          </cell>
        </row>
        <row r="182">
          <cell r="AK182">
            <v>545</v>
          </cell>
        </row>
        <row r="183">
          <cell r="AK183">
            <v>546</v>
          </cell>
        </row>
        <row r="184">
          <cell r="AK184">
            <v>547</v>
          </cell>
        </row>
        <row r="185">
          <cell r="AK185">
            <v>548</v>
          </cell>
        </row>
        <row r="186">
          <cell r="AK186">
            <v>549</v>
          </cell>
        </row>
        <row r="187">
          <cell r="AK187">
            <v>551</v>
          </cell>
        </row>
        <row r="188">
          <cell r="AK188">
            <v>552</v>
          </cell>
        </row>
        <row r="189">
          <cell r="AK189">
            <v>553</v>
          </cell>
        </row>
        <row r="190">
          <cell r="AK190">
            <v>554</v>
          </cell>
        </row>
        <row r="191">
          <cell r="AK191">
            <v>555</v>
          </cell>
        </row>
        <row r="192">
          <cell r="AK192">
            <v>556</v>
          </cell>
        </row>
        <row r="193">
          <cell r="AK193">
            <v>557</v>
          </cell>
        </row>
        <row r="194">
          <cell r="AK194">
            <v>560</v>
          </cell>
        </row>
        <row r="195">
          <cell r="AK195">
            <v>561</v>
          </cell>
        </row>
        <row r="196">
          <cell r="AK196">
            <v>562</v>
          </cell>
        </row>
        <row r="197">
          <cell r="AK197">
            <v>563</v>
          </cell>
        </row>
        <row r="198">
          <cell r="AK198">
            <v>564</v>
          </cell>
        </row>
        <row r="199">
          <cell r="AK199">
            <v>565</v>
          </cell>
        </row>
        <row r="200">
          <cell r="AK200">
            <v>566</v>
          </cell>
        </row>
        <row r="201">
          <cell r="AK201">
            <v>567</v>
          </cell>
        </row>
        <row r="202">
          <cell r="AK202">
            <v>568</v>
          </cell>
        </row>
        <row r="203">
          <cell r="AK203">
            <v>569</v>
          </cell>
        </row>
        <row r="204">
          <cell r="AK204">
            <v>570</v>
          </cell>
        </row>
        <row r="205">
          <cell r="AK205">
            <v>571</v>
          </cell>
        </row>
        <row r="206">
          <cell r="AK206">
            <v>572</v>
          </cell>
        </row>
        <row r="207">
          <cell r="AK207">
            <v>573</v>
          </cell>
        </row>
        <row r="208">
          <cell r="AK208">
            <v>580</v>
          </cell>
        </row>
        <row r="209">
          <cell r="AK209">
            <v>581</v>
          </cell>
        </row>
        <row r="210">
          <cell r="AK210">
            <v>582</v>
          </cell>
        </row>
        <row r="211">
          <cell r="AK211">
            <v>583</v>
          </cell>
        </row>
        <row r="212">
          <cell r="AK212">
            <v>584</v>
          </cell>
        </row>
        <row r="213">
          <cell r="AK213">
            <v>585</v>
          </cell>
        </row>
        <row r="214">
          <cell r="AK214">
            <v>586</v>
          </cell>
        </row>
        <row r="215">
          <cell r="AK215">
            <v>587</v>
          </cell>
        </row>
        <row r="216">
          <cell r="AK216">
            <v>588</v>
          </cell>
        </row>
        <row r="217">
          <cell r="AK217">
            <v>589</v>
          </cell>
        </row>
        <row r="218">
          <cell r="AK218">
            <v>590</v>
          </cell>
        </row>
        <row r="219">
          <cell r="AK219">
            <v>591</v>
          </cell>
        </row>
        <row r="220">
          <cell r="AK220">
            <v>592</v>
          </cell>
        </row>
        <row r="221">
          <cell r="AK221">
            <v>593</v>
          </cell>
        </row>
        <row r="222">
          <cell r="AK222">
            <v>594</v>
          </cell>
        </row>
        <row r="223">
          <cell r="AK223">
            <v>595</v>
          </cell>
        </row>
        <row r="224">
          <cell r="AK224">
            <v>596</v>
          </cell>
        </row>
        <row r="225">
          <cell r="AK225">
            <v>597</v>
          </cell>
        </row>
        <row r="226">
          <cell r="AK226">
            <v>598</v>
          </cell>
        </row>
        <row r="227">
          <cell r="AK227">
            <v>901</v>
          </cell>
        </row>
        <row r="228">
          <cell r="AK228">
            <v>902</v>
          </cell>
        </row>
        <row r="229">
          <cell r="AK229">
            <v>903</v>
          </cell>
        </row>
        <row r="230">
          <cell r="AK230">
            <v>904</v>
          </cell>
        </row>
        <row r="231">
          <cell r="AK231">
            <v>905</v>
          </cell>
        </row>
        <row r="232">
          <cell r="AK232">
            <v>907</v>
          </cell>
        </row>
        <row r="233">
          <cell r="AK233">
            <v>908</v>
          </cell>
        </row>
        <row r="234">
          <cell r="AK234">
            <v>909</v>
          </cell>
        </row>
        <row r="235">
          <cell r="AK235">
            <v>910</v>
          </cell>
        </row>
        <row r="236">
          <cell r="AK236">
            <v>911</v>
          </cell>
        </row>
        <row r="237">
          <cell r="AK237">
            <v>912</v>
          </cell>
        </row>
        <row r="238">
          <cell r="AK238">
            <v>913</v>
          </cell>
        </row>
        <row r="239">
          <cell r="AK239">
            <v>916</v>
          </cell>
        </row>
        <row r="240">
          <cell r="AK240">
            <v>920</v>
          </cell>
        </row>
        <row r="241">
          <cell r="AK241">
            <v>921</v>
          </cell>
        </row>
        <row r="242">
          <cell r="AK242">
            <v>922</v>
          </cell>
        </row>
        <row r="243">
          <cell r="AK243">
            <v>923</v>
          </cell>
        </row>
        <row r="244">
          <cell r="AK244">
            <v>924</v>
          </cell>
        </row>
        <row r="245">
          <cell r="AK245">
            <v>925</v>
          </cell>
        </row>
        <row r="246">
          <cell r="AK246">
            <v>926</v>
          </cell>
        </row>
        <row r="247">
          <cell r="AK247">
            <v>927</v>
          </cell>
        </row>
        <row r="248">
          <cell r="AK248">
            <v>928</v>
          </cell>
        </row>
        <row r="249">
          <cell r="AK249">
            <v>929</v>
          </cell>
        </row>
        <row r="250">
          <cell r="AK250">
            <v>930</v>
          </cell>
        </row>
        <row r="251">
          <cell r="AK251">
            <v>931</v>
          </cell>
        </row>
        <row r="252">
          <cell r="AK252">
            <v>935</v>
          </cell>
        </row>
        <row r="253">
          <cell r="AK253">
            <v>1869</v>
          </cell>
        </row>
        <row r="254">
          <cell r="AK254">
            <v>2281</v>
          </cell>
        </row>
        <row r="255">
          <cell r="AK255">
            <v>2282</v>
          </cell>
        </row>
        <row r="256">
          <cell r="AK256">
            <v>2283</v>
          </cell>
        </row>
        <row r="257">
          <cell r="AK257">
            <v>4118</v>
          </cell>
        </row>
        <row r="258">
          <cell r="AK258">
            <v>4194</v>
          </cell>
        </row>
        <row r="259">
          <cell r="AK259">
            <v>4311</v>
          </cell>
        </row>
        <row r="260">
          <cell r="AK260">
            <v>18221</v>
          </cell>
        </row>
        <row r="261">
          <cell r="AK261">
            <v>18222</v>
          </cell>
        </row>
        <row r="262">
          <cell r="AK262">
            <v>22842</v>
          </cell>
        </row>
        <row r="263">
          <cell r="AK263">
            <v>25316</v>
          </cell>
        </row>
        <row r="264">
          <cell r="AK264">
            <v>25317</v>
          </cell>
        </row>
        <row r="265">
          <cell r="AK265">
            <v>25318</v>
          </cell>
        </row>
        <row r="266">
          <cell r="AK266">
            <v>25319</v>
          </cell>
        </row>
        <row r="267">
          <cell r="AK267">
            <v>25399</v>
          </cell>
        </row>
        <row r="268">
          <cell r="AK268">
            <v>40910</v>
          </cell>
        </row>
        <row r="269">
          <cell r="AK269">
            <v>40911</v>
          </cell>
        </row>
        <row r="270">
          <cell r="AK270">
            <v>41010</v>
          </cell>
        </row>
        <row r="271">
          <cell r="AK271">
            <v>41011</v>
          </cell>
        </row>
        <row r="272">
          <cell r="AK272">
            <v>41110</v>
          </cell>
        </row>
        <row r="273">
          <cell r="AK273">
            <v>41111</v>
          </cell>
        </row>
        <row r="274">
          <cell r="AK274">
            <v>41140</v>
          </cell>
        </row>
        <row r="275">
          <cell r="AK275">
            <v>41141</v>
          </cell>
        </row>
        <row r="276">
          <cell r="AK276">
            <v>41160</v>
          </cell>
        </row>
        <row r="277">
          <cell r="AK277">
            <v>41170</v>
          </cell>
        </row>
        <row r="278">
          <cell r="AK278">
            <v>41181</v>
          </cell>
        </row>
        <row r="279">
          <cell r="AK279">
            <v>108360</v>
          </cell>
        </row>
        <row r="280">
          <cell r="AK280">
            <v>108361</v>
          </cell>
        </row>
        <row r="281">
          <cell r="AK281">
            <v>108362</v>
          </cell>
        </row>
        <row r="282">
          <cell r="AK282">
            <v>108364</v>
          </cell>
        </row>
        <row r="283">
          <cell r="AK283">
            <v>108365</v>
          </cell>
        </row>
        <row r="284">
          <cell r="AK284">
            <v>108366</v>
          </cell>
        </row>
        <row r="285">
          <cell r="AK285">
            <v>108367</v>
          </cell>
        </row>
        <row r="286">
          <cell r="AK286">
            <v>108368</v>
          </cell>
        </row>
        <row r="287">
          <cell r="AK287">
            <v>108369</v>
          </cell>
        </row>
        <row r="288">
          <cell r="AK288">
            <v>108370</v>
          </cell>
        </row>
        <row r="289">
          <cell r="AK289">
            <v>108371</v>
          </cell>
        </row>
        <row r="290">
          <cell r="AK290">
            <v>108372</v>
          </cell>
        </row>
        <row r="291">
          <cell r="AK291">
            <v>108373</v>
          </cell>
        </row>
        <row r="292">
          <cell r="AK292">
            <v>111399</v>
          </cell>
        </row>
        <row r="293">
          <cell r="AK293">
            <v>403360</v>
          </cell>
        </row>
        <row r="294">
          <cell r="AK294">
            <v>403361</v>
          </cell>
        </row>
        <row r="295">
          <cell r="AK295">
            <v>403362</v>
          </cell>
        </row>
        <row r="296">
          <cell r="AK296">
            <v>403364</v>
          </cell>
        </row>
        <row r="297">
          <cell r="AK297">
            <v>403365</v>
          </cell>
        </row>
        <row r="298">
          <cell r="AK298">
            <v>403366</v>
          </cell>
        </row>
        <row r="299">
          <cell r="AK299">
            <v>403367</v>
          </cell>
        </row>
        <row r="300">
          <cell r="AK300">
            <v>403368</v>
          </cell>
        </row>
        <row r="301">
          <cell r="AK301">
            <v>403369</v>
          </cell>
        </row>
        <row r="302">
          <cell r="AK302">
            <v>403370</v>
          </cell>
        </row>
        <row r="303">
          <cell r="AK303">
            <v>403371</v>
          </cell>
        </row>
        <row r="304">
          <cell r="AK304">
            <v>403372</v>
          </cell>
        </row>
        <row r="305">
          <cell r="AK305">
            <v>403373</v>
          </cell>
        </row>
        <row r="306">
          <cell r="AK306">
            <v>404330</v>
          </cell>
        </row>
        <row r="307">
          <cell r="AK307">
            <v>1081390</v>
          </cell>
        </row>
        <row r="308">
          <cell r="AK308">
            <v>1081399</v>
          </cell>
        </row>
        <row r="309">
          <cell r="AK309" t="str">
            <v>108D</v>
          </cell>
        </row>
        <row r="310">
          <cell r="AK310" t="str">
            <v>108D00</v>
          </cell>
        </row>
        <row r="311">
          <cell r="AK311" t="str">
            <v>108DS</v>
          </cell>
        </row>
        <row r="312">
          <cell r="AK312" t="str">
            <v>108EP</v>
          </cell>
        </row>
        <row r="313">
          <cell r="AK313" t="str">
            <v>108GP</v>
          </cell>
        </row>
        <row r="314">
          <cell r="AK314" t="str">
            <v>108HP</v>
          </cell>
        </row>
        <row r="315">
          <cell r="AK315" t="str">
            <v>108MP</v>
          </cell>
        </row>
        <row r="316">
          <cell r="AK316" t="str">
            <v>108MP</v>
          </cell>
        </row>
        <row r="317">
          <cell r="AK317" t="str">
            <v>108NP</v>
          </cell>
        </row>
        <row r="318">
          <cell r="AK318" t="str">
            <v>108OP</v>
          </cell>
        </row>
        <row r="319">
          <cell r="AK319" t="str">
            <v>108SP</v>
          </cell>
        </row>
        <row r="320">
          <cell r="AK320" t="str">
            <v>108TP</v>
          </cell>
        </row>
        <row r="321">
          <cell r="AK321" t="str">
            <v>111CLG</v>
          </cell>
        </row>
        <row r="322">
          <cell r="AK322" t="str">
            <v>111CLH</v>
          </cell>
        </row>
        <row r="323">
          <cell r="AK323" t="str">
            <v>111CLS</v>
          </cell>
        </row>
        <row r="324">
          <cell r="AK324" t="str">
            <v>111IP</v>
          </cell>
        </row>
        <row r="325">
          <cell r="AK325" t="str">
            <v>111IP</v>
          </cell>
        </row>
        <row r="326">
          <cell r="AK326" t="str">
            <v>182M</v>
          </cell>
        </row>
        <row r="327">
          <cell r="AK327" t="str">
            <v>186M</v>
          </cell>
        </row>
        <row r="328">
          <cell r="AK328" t="str">
            <v>390L</v>
          </cell>
        </row>
        <row r="329">
          <cell r="AK329" t="str">
            <v>392L</v>
          </cell>
        </row>
        <row r="330">
          <cell r="AK330" t="str">
            <v>399G</v>
          </cell>
        </row>
        <row r="331">
          <cell r="AK331" t="str">
            <v>399L</v>
          </cell>
        </row>
        <row r="332">
          <cell r="AK332" t="str">
            <v>403EP</v>
          </cell>
        </row>
        <row r="333">
          <cell r="AK333" t="str">
            <v>403GP</v>
          </cell>
        </row>
        <row r="334">
          <cell r="AK334" t="str">
            <v>403GV0</v>
          </cell>
        </row>
        <row r="335">
          <cell r="AK335" t="str">
            <v>403HP</v>
          </cell>
        </row>
        <row r="336">
          <cell r="AK336" t="str">
            <v>403MP</v>
          </cell>
        </row>
        <row r="337">
          <cell r="AK337" t="str">
            <v>403NP</v>
          </cell>
        </row>
        <row r="338">
          <cell r="AK338" t="str">
            <v>403OP</v>
          </cell>
        </row>
        <row r="339">
          <cell r="AK339" t="str">
            <v>403SP</v>
          </cell>
        </row>
        <row r="340">
          <cell r="AK340" t="str">
            <v>403TP</v>
          </cell>
        </row>
        <row r="341">
          <cell r="AK341" t="str">
            <v>404CLG</v>
          </cell>
        </row>
        <row r="342">
          <cell r="AK342" t="str">
            <v>404CLS</v>
          </cell>
        </row>
        <row r="343">
          <cell r="AK343" t="str">
            <v>404IP</v>
          </cell>
        </row>
        <row r="344">
          <cell r="AK344" t="str">
            <v>404M</v>
          </cell>
        </row>
        <row r="345">
          <cell r="AK345" t="str">
            <v>CWC</v>
          </cell>
        </row>
        <row r="346">
          <cell r="AK346" t="str">
            <v>D00</v>
          </cell>
        </row>
        <row r="347">
          <cell r="AK347" t="str">
            <v>DS0</v>
          </cell>
        </row>
        <row r="348">
          <cell r="AK348" t="str">
            <v>FITOTH</v>
          </cell>
        </row>
        <row r="349">
          <cell r="AK349" t="str">
            <v>FITPMI</v>
          </cell>
        </row>
        <row r="350">
          <cell r="AK350" t="str">
            <v>G00</v>
          </cell>
        </row>
        <row r="351">
          <cell r="AK351" t="str">
            <v>H00</v>
          </cell>
        </row>
        <row r="352">
          <cell r="AK352" t="str">
            <v>I00</v>
          </cell>
        </row>
        <row r="353">
          <cell r="AK353" t="str">
            <v>N00</v>
          </cell>
        </row>
        <row r="354">
          <cell r="AK354" t="str">
            <v>O00</v>
          </cell>
        </row>
        <row r="355">
          <cell r="AK355" t="str">
            <v>OWC131</v>
          </cell>
        </row>
        <row r="356">
          <cell r="AK356" t="str">
            <v>OWC135</v>
          </cell>
        </row>
        <row r="357">
          <cell r="AK357" t="str">
            <v>OWC143</v>
          </cell>
        </row>
        <row r="358">
          <cell r="AK358" t="str">
            <v>OWC232</v>
          </cell>
        </row>
        <row r="359">
          <cell r="AK359" t="str">
            <v>OWC25330</v>
          </cell>
        </row>
        <row r="360">
          <cell r="AK360" t="str">
            <v>DFA</v>
          </cell>
        </row>
        <row r="361">
          <cell r="AK361" t="str">
            <v>S00</v>
          </cell>
        </row>
        <row r="362">
          <cell r="AK362" t="str">
            <v>SCHMAF</v>
          </cell>
        </row>
        <row r="363">
          <cell r="AK363" t="str">
            <v>SCHMAP</v>
          </cell>
        </row>
        <row r="364">
          <cell r="AK364" t="str">
            <v>SCHMAT</v>
          </cell>
        </row>
        <row r="365">
          <cell r="AK365" t="str">
            <v>SCHMDF</v>
          </cell>
        </row>
        <row r="366">
          <cell r="AK366" t="str">
            <v>SCHMDP</v>
          </cell>
        </row>
        <row r="367">
          <cell r="AK367" t="str">
            <v>SCHMDT</v>
          </cell>
        </row>
        <row r="368">
          <cell r="AK368" t="str">
            <v>T00</v>
          </cell>
        </row>
        <row r="369">
          <cell r="AK369" t="str">
            <v>TS0</v>
          </cell>
        </row>
      </sheetData>
      <sheetData sheetId="11" refreshError="1"/>
      <sheetData sheetId="12" refreshError="1"/>
      <sheetData sheetId="13" refreshError="1"/>
      <sheetData sheetId="14" refreshError="1">
        <row r="3">
          <cell r="B3" t="str">
            <v>FACTOR</v>
          </cell>
          <cell r="E3" t="str">
            <v>TOTAL</v>
          </cell>
          <cell r="F3" t="str">
            <v>CALIFORNIA</v>
          </cell>
          <cell r="G3" t="str">
            <v>OREGON</v>
          </cell>
          <cell r="H3" t="str">
            <v>WASHINGTON</v>
          </cell>
          <cell r="I3" t="str">
            <v>MONTANA</v>
          </cell>
          <cell r="J3" t="str">
            <v>WYOMING-PPL</v>
          </cell>
          <cell r="K3" t="str">
            <v>UTAH</v>
          </cell>
          <cell r="L3" t="str">
            <v>IDAHO-UPL</v>
          </cell>
          <cell r="M3" t="str">
            <v>WY-UP&amp;L</v>
          </cell>
          <cell r="N3" t="str">
            <v>FERC</v>
          </cell>
          <cell r="O3" t="str">
            <v>INDEGO</v>
          </cell>
          <cell r="P3" t="str">
            <v>OTHER</v>
          </cell>
          <cell r="S3" t="str">
            <v>FACTOR</v>
          </cell>
          <cell r="V3" t="str">
            <v>TOTAL</v>
          </cell>
          <cell r="W3" t="str">
            <v>CALIFORNIA</v>
          </cell>
          <cell r="X3" t="str">
            <v>OREGON</v>
          </cell>
          <cell r="Y3" t="str">
            <v>WASHINGTON</v>
          </cell>
          <cell r="Z3" t="str">
            <v>MONTANA</v>
          </cell>
          <cell r="AA3" t="str">
            <v>WY-EAST</v>
          </cell>
          <cell r="AB3" t="str">
            <v>UTAH</v>
          </cell>
          <cell r="AC3" t="str">
            <v>IDAHO</v>
          </cell>
          <cell r="AD3" t="str">
            <v>WY-WEST</v>
          </cell>
          <cell r="AE3" t="str">
            <v>FERC</v>
          </cell>
          <cell r="AF3" t="str">
            <v>INDEGO</v>
          </cell>
          <cell r="AG3" t="str">
            <v>OTHER</v>
          </cell>
        </row>
        <row r="4">
          <cell r="B4" t="str">
            <v>SG</v>
          </cell>
          <cell r="E4">
            <v>1.0000000000000002</v>
          </cell>
          <cell r="F4">
            <v>2.6279504915630095E-2</v>
          </cell>
          <cell r="G4">
            <v>0.33717881920133841</v>
          </cell>
          <cell r="H4">
            <v>9.831704306078197E-2</v>
          </cell>
          <cell r="I4">
            <v>0</v>
          </cell>
          <cell r="J4">
            <v>0.11425312055562384</v>
          </cell>
          <cell r="K4">
            <v>0.36297363404100813</v>
          </cell>
          <cell r="L4">
            <v>4.397854045954528E-2</v>
          </cell>
          <cell r="M4">
            <v>1.5217866586822837E-2</v>
          </cell>
          <cell r="N4">
            <v>1.8014711792495054E-3</v>
          </cell>
          <cell r="O4">
            <v>0</v>
          </cell>
          <cell r="P4">
            <v>0</v>
          </cell>
          <cell r="S4" t="str">
            <v>SG</v>
          </cell>
          <cell r="V4">
            <v>1.0000000000000002</v>
          </cell>
          <cell r="W4">
            <v>2.6279504915630095E-2</v>
          </cell>
          <cell r="X4">
            <v>0.33717881920133841</v>
          </cell>
          <cell r="Y4">
            <v>9.831704306078197E-2</v>
          </cell>
          <cell r="Z4">
            <v>0</v>
          </cell>
          <cell r="AA4">
            <v>0.11425312055562384</v>
          </cell>
          <cell r="AB4">
            <v>0.36297363404100813</v>
          </cell>
          <cell r="AC4">
            <v>4.397854045954528E-2</v>
          </cell>
          <cell r="AD4">
            <v>1.5217866586822837E-2</v>
          </cell>
          <cell r="AE4">
            <v>1.8014711792495054E-3</v>
          </cell>
          <cell r="AF4">
            <v>0</v>
          </cell>
          <cell r="AG4">
            <v>0</v>
          </cell>
        </row>
        <row r="5">
          <cell r="B5" t="str">
            <v>SG-P</v>
          </cell>
          <cell r="E5">
            <v>1.0000000000000002</v>
          </cell>
          <cell r="F5">
            <v>2.6279504915630095E-2</v>
          </cell>
          <cell r="G5">
            <v>0.33717881920133841</v>
          </cell>
          <cell r="H5">
            <v>9.831704306078197E-2</v>
          </cell>
          <cell r="I5">
            <v>0</v>
          </cell>
          <cell r="J5">
            <v>0.11425312055562384</v>
          </cell>
          <cell r="K5">
            <v>0.36297363404100813</v>
          </cell>
          <cell r="L5">
            <v>4.397854045954528E-2</v>
          </cell>
          <cell r="M5">
            <v>1.5217866586822837E-2</v>
          </cell>
          <cell r="N5">
            <v>1.8014711792495054E-3</v>
          </cell>
          <cell r="O5">
            <v>0</v>
          </cell>
          <cell r="P5">
            <v>0</v>
          </cell>
          <cell r="S5" t="str">
            <v>SG-P</v>
          </cell>
          <cell r="V5">
            <v>1.0000000000000002</v>
          </cell>
          <cell r="W5">
            <v>2.6279504915630095E-2</v>
          </cell>
          <cell r="X5">
            <v>0.33717881920133841</v>
          </cell>
          <cell r="Y5">
            <v>9.831704306078197E-2</v>
          </cell>
          <cell r="Z5">
            <v>0</v>
          </cell>
          <cell r="AA5">
            <v>0.11425312055562384</v>
          </cell>
          <cell r="AB5">
            <v>0.36297363404100813</v>
          </cell>
          <cell r="AC5">
            <v>4.397854045954528E-2</v>
          </cell>
          <cell r="AD5">
            <v>1.5217866586822837E-2</v>
          </cell>
          <cell r="AE5">
            <v>1.8014711792495054E-3</v>
          </cell>
          <cell r="AF5">
            <v>0</v>
          </cell>
          <cell r="AG5">
            <v>0</v>
          </cell>
        </row>
        <row r="6">
          <cell r="B6" t="str">
            <v>SG-U</v>
          </cell>
          <cell r="E6">
            <v>1.0000000000000002</v>
          </cell>
          <cell r="F6">
            <v>2.6279504915630095E-2</v>
          </cell>
          <cell r="G6">
            <v>0.33717881920133841</v>
          </cell>
          <cell r="H6">
            <v>9.831704306078197E-2</v>
          </cell>
          <cell r="I6">
            <v>0</v>
          </cell>
          <cell r="J6">
            <v>0.11425312055562384</v>
          </cell>
          <cell r="K6">
            <v>0.36297363404100813</v>
          </cell>
          <cell r="L6">
            <v>4.397854045954528E-2</v>
          </cell>
          <cell r="M6">
            <v>1.5217866586822837E-2</v>
          </cell>
          <cell r="N6">
            <v>1.8014711792495054E-3</v>
          </cell>
          <cell r="O6">
            <v>0</v>
          </cell>
          <cell r="P6">
            <v>0</v>
          </cell>
          <cell r="S6" t="str">
            <v>SG-U</v>
          </cell>
          <cell r="V6">
            <v>1.0000000000000002</v>
          </cell>
          <cell r="W6">
            <v>2.6279504915630095E-2</v>
          </cell>
          <cell r="X6">
            <v>0.33717881920133841</v>
          </cell>
          <cell r="Y6">
            <v>9.831704306078197E-2</v>
          </cell>
          <cell r="Z6">
            <v>0</v>
          </cell>
          <cell r="AA6">
            <v>0.11425312055562384</v>
          </cell>
          <cell r="AB6">
            <v>0.36297363404100813</v>
          </cell>
          <cell r="AC6">
            <v>4.397854045954528E-2</v>
          </cell>
          <cell r="AD6">
            <v>1.5217866586822837E-2</v>
          </cell>
          <cell r="AE6">
            <v>1.8014711792495054E-3</v>
          </cell>
          <cell r="AF6">
            <v>0</v>
          </cell>
          <cell r="AG6">
            <v>0</v>
          </cell>
        </row>
        <row r="7">
          <cell r="B7" t="str">
            <v>DGP</v>
          </cell>
          <cell r="E7">
            <v>0.99999999999999989</v>
          </cell>
          <cell r="F7">
            <v>4.5621884117290498E-2</v>
          </cell>
          <cell r="G7">
            <v>0.58535094423560519</v>
          </cell>
          <cell r="H7">
            <v>0.17068086935708962</v>
          </cell>
          <cell r="I7">
            <v>0</v>
          </cell>
          <cell r="J7">
            <v>0.1983463022900146</v>
          </cell>
          <cell r="K7">
            <v>0</v>
          </cell>
          <cell r="L7">
            <v>0</v>
          </cell>
          <cell r="M7">
            <v>0</v>
          </cell>
          <cell r="N7">
            <v>0</v>
          </cell>
          <cell r="O7">
            <v>0</v>
          </cell>
          <cell r="P7">
            <v>0</v>
          </cell>
          <cell r="S7" t="str">
            <v>DGP</v>
          </cell>
          <cell r="V7">
            <v>0.99999999999999989</v>
          </cell>
          <cell r="W7">
            <v>4.5621884117290498E-2</v>
          </cell>
          <cell r="X7">
            <v>0.58535094423560519</v>
          </cell>
          <cell r="Y7">
            <v>0.17068086935708962</v>
          </cell>
          <cell r="Z7">
            <v>0</v>
          </cell>
          <cell r="AA7">
            <v>0.1983463022900146</v>
          </cell>
          <cell r="AB7">
            <v>0</v>
          </cell>
          <cell r="AC7">
            <v>0</v>
          </cell>
          <cell r="AD7">
            <v>0</v>
          </cell>
          <cell r="AE7">
            <v>0</v>
          </cell>
          <cell r="AF7">
            <v>0</v>
          </cell>
          <cell r="AG7">
            <v>0</v>
          </cell>
        </row>
        <row r="8">
          <cell r="B8" t="str">
            <v>DGU</v>
          </cell>
          <cell r="E8">
            <v>1</v>
          </cell>
          <cell r="F8">
            <v>0</v>
          </cell>
          <cell r="G8">
            <v>0</v>
          </cell>
          <cell r="H8">
            <v>0</v>
          </cell>
          <cell r="I8">
            <v>0</v>
          </cell>
          <cell r="J8">
            <v>0</v>
          </cell>
          <cell r="K8">
            <v>0.85612741313794338</v>
          </cell>
          <cell r="L8">
            <v>0.1037299421945317</v>
          </cell>
          <cell r="M8">
            <v>3.5893606401678886E-2</v>
          </cell>
          <cell r="N8">
            <v>4.2490382658460371E-3</v>
          </cell>
          <cell r="O8">
            <v>0</v>
          </cell>
          <cell r="P8">
            <v>0</v>
          </cell>
          <cell r="S8" t="str">
            <v>DGU</v>
          </cell>
          <cell r="V8">
            <v>1</v>
          </cell>
          <cell r="W8">
            <v>0</v>
          </cell>
          <cell r="X8">
            <v>0</v>
          </cell>
          <cell r="Y8">
            <v>0</v>
          </cell>
          <cell r="Z8">
            <v>0</v>
          </cell>
          <cell r="AA8">
            <v>0</v>
          </cell>
          <cell r="AB8">
            <v>0.85612741313794338</v>
          </cell>
          <cell r="AC8">
            <v>0.1037299421945317</v>
          </cell>
          <cell r="AD8">
            <v>3.5893606401678886E-2</v>
          </cell>
          <cell r="AE8">
            <v>4.2490382658460371E-3</v>
          </cell>
          <cell r="AF8">
            <v>0</v>
          </cell>
          <cell r="AG8">
            <v>0</v>
          </cell>
        </row>
        <row r="9">
          <cell r="B9" t="str">
            <v>SC</v>
          </cell>
          <cell r="E9">
            <v>1.0000000000000002</v>
          </cell>
          <cell r="F9">
            <v>2.6458852698436015E-2</v>
          </cell>
          <cell r="G9">
            <v>0.34084396748895357</v>
          </cell>
          <cell r="H9">
            <v>0.10022462750815073</v>
          </cell>
          <cell r="I9">
            <v>0</v>
          </cell>
          <cell r="J9">
            <v>0.10948929900422784</v>
          </cell>
          <cell r="K9">
            <v>0.36300065940901288</v>
          </cell>
          <cell r="L9">
            <v>4.3621480640108942E-2</v>
          </cell>
          <cell r="M9">
            <v>1.4533382892231937E-2</v>
          </cell>
          <cell r="N9">
            <v>1.8277303588782544E-3</v>
          </cell>
          <cell r="O9">
            <v>0</v>
          </cell>
          <cell r="P9">
            <v>0</v>
          </cell>
          <cell r="S9" t="str">
            <v>SC</v>
          </cell>
          <cell r="V9">
            <v>1.0000000000000002</v>
          </cell>
          <cell r="W9">
            <v>2.6458852698436015E-2</v>
          </cell>
          <cell r="X9">
            <v>0.34084396748895357</v>
          </cell>
          <cell r="Y9">
            <v>0.10022462750815073</v>
          </cell>
          <cell r="Z9">
            <v>0</v>
          </cell>
          <cell r="AA9">
            <v>0.10948929900422784</v>
          </cell>
          <cell r="AB9">
            <v>0.36300065940901288</v>
          </cell>
          <cell r="AC9">
            <v>4.3621480640108942E-2</v>
          </cell>
          <cell r="AD9">
            <v>1.4533382892231937E-2</v>
          </cell>
          <cell r="AE9">
            <v>1.8277303588782544E-3</v>
          </cell>
          <cell r="AF9">
            <v>0</v>
          </cell>
          <cell r="AG9">
            <v>0</v>
          </cell>
        </row>
        <row r="10">
          <cell r="B10" t="str">
            <v>SE</v>
          </cell>
          <cell r="E10">
            <v>1</v>
          </cell>
          <cell r="F10">
            <v>2.5741461567212319E-2</v>
          </cell>
          <cell r="G10">
            <v>0.32618337433849304</v>
          </cell>
          <cell r="H10">
            <v>9.2594289718675726E-2</v>
          </cell>
          <cell r="I10">
            <v>0</v>
          </cell>
          <cell r="J10">
            <v>0.12854458520981182</v>
          </cell>
          <cell r="K10">
            <v>0.36289255793699388</v>
          </cell>
          <cell r="L10">
            <v>4.5049719917854315E-2</v>
          </cell>
          <cell r="M10">
            <v>1.7271317670595539E-2</v>
          </cell>
          <cell r="N10">
            <v>1.7226936403632589E-3</v>
          </cell>
          <cell r="O10">
            <v>0</v>
          </cell>
          <cell r="P10">
            <v>0</v>
          </cell>
          <cell r="S10" t="str">
            <v>SE</v>
          </cell>
          <cell r="V10">
            <v>1</v>
          </cell>
          <cell r="W10">
            <v>2.5741461567212319E-2</v>
          </cell>
          <cell r="X10">
            <v>0.32618337433849304</v>
          </cell>
          <cell r="Y10">
            <v>9.2594289718675726E-2</v>
          </cell>
          <cell r="Z10">
            <v>0</v>
          </cell>
          <cell r="AA10">
            <v>0.12854458520981182</v>
          </cell>
          <cell r="AB10">
            <v>0.36289255793699388</v>
          </cell>
          <cell r="AC10">
            <v>4.5049719917854315E-2</v>
          </cell>
          <cell r="AD10">
            <v>1.7271317670595539E-2</v>
          </cell>
          <cell r="AE10">
            <v>1.7226936403632589E-3</v>
          </cell>
          <cell r="AF10">
            <v>0</v>
          </cell>
          <cell r="AG10">
            <v>0</v>
          </cell>
        </row>
        <row r="11">
          <cell r="B11" t="str">
            <v>SE-P</v>
          </cell>
          <cell r="E11">
            <v>1</v>
          </cell>
          <cell r="F11">
            <v>2.5741461567212319E-2</v>
          </cell>
          <cell r="G11">
            <v>0.32618337433849304</v>
          </cell>
          <cell r="H11">
            <v>9.2594289718675726E-2</v>
          </cell>
          <cell r="I11">
            <v>0</v>
          </cell>
          <cell r="J11">
            <v>0.12854458520981182</v>
          </cell>
          <cell r="K11">
            <v>0.36289255793699388</v>
          </cell>
          <cell r="L11">
            <v>4.5049719917854315E-2</v>
          </cell>
          <cell r="M11">
            <v>1.7271317670595539E-2</v>
          </cell>
          <cell r="N11">
            <v>1.7226936403632589E-3</v>
          </cell>
          <cell r="O11">
            <v>0</v>
          </cell>
          <cell r="P11">
            <v>0</v>
          </cell>
          <cell r="S11" t="str">
            <v>SE-P</v>
          </cell>
          <cell r="V11">
            <v>1</v>
          </cell>
          <cell r="W11">
            <v>2.5741461567212319E-2</v>
          </cell>
          <cell r="X11">
            <v>0.32618337433849304</v>
          </cell>
          <cell r="Y11">
            <v>9.2594289718675726E-2</v>
          </cell>
          <cell r="Z11">
            <v>0</v>
          </cell>
          <cell r="AA11">
            <v>0.12854458520981182</v>
          </cell>
          <cell r="AB11">
            <v>0.36289255793699388</v>
          </cell>
          <cell r="AC11">
            <v>4.5049719917854315E-2</v>
          </cell>
          <cell r="AD11">
            <v>1.7271317670595539E-2</v>
          </cell>
          <cell r="AE11">
            <v>1.7226936403632589E-3</v>
          </cell>
          <cell r="AF11">
            <v>0</v>
          </cell>
          <cell r="AG11">
            <v>0</v>
          </cell>
        </row>
        <row r="12">
          <cell r="B12" t="str">
            <v>SE-U</v>
          </cell>
          <cell r="E12">
            <v>1</v>
          </cell>
          <cell r="F12">
            <v>2.5741461567212319E-2</v>
          </cell>
          <cell r="G12">
            <v>0.32618337433849304</v>
          </cell>
          <cell r="H12">
            <v>9.2594289718675726E-2</v>
          </cell>
          <cell r="I12">
            <v>0</v>
          </cell>
          <cell r="J12">
            <v>0.12854458520981182</v>
          </cell>
          <cell r="K12">
            <v>0.36289255793699388</v>
          </cell>
          <cell r="L12">
            <v>4.5049719917854315E-2</v>
          </cell>
          <cell r="M12">
            <v>1.7271317670595539E-2</v>
          </cell>
          <cell r="N12">
            <v>1.7226936403632589E-3</v>
          </cell>
          <cell r="O12">
            <v>0</v>
          </cell>
          <cell r="P12">
            <v>0</v>
          </cell>
          <cell r="S12" t="str">
            <v>SE-U</v>
          </cell>
          <cell r="V12">
            <v>1</v>
          </cell>
          <cell r="W12">
            <v>2.5741461567212319E-2</v>
          </cell>
          <cell r="X12">
            <v>0.32618337433849304</v>
          </cell>
          <cell r="Y12">
            <v>9.2594289718675726E-2</v>
          </cell>
          <cell r="Z12">
            <v>0</v>
          </cell>
          <cell r="AA12">
            <v>0.12854458520981182</v>
          </cell>
          <cell r="AB12">
            <v>0.36289255793699388</v>
          </cell>
          <cell r="AC12">
            <v>4.5049719917854315E-2</v>
          </cell>
          <cell r="AD12">
            <v>1.7271317670595539E-2</v>
          </cell>
          <cell r="AE12">
            <v>1.7226936403632589E-3</v>
          </cell>
          <cell r="AF12">
            <v>0</v>
          </cell>
          <cell r="AG12">
            <v>0</v>
          </cell>
        </row>
        <row r="13">
          <cell r="B13" t="str">
            <v>DEP</v>
          </cell>
          <cell r="E13">
            <v>1</v>
          </cell>
          <cell r="F13">
            <v>4.4919022231823383E-2</v>
          </cell>
          <cell r="G13">
            <v>0.56919216514979987</v>
          </cell>
          <cell r="H13">
            <v>0.16157765352806724</v>
          </cell>
          <cell r="I13">
            <v>0</v>
          </cell>
          <cell r="J13">
            <v>0.2243111590903096</v>
          </cell>
          <cell r="K13">
            <v>0</v>
          </cell>
          <cell r="L13">
            <v>0</v>
          </cell>
          <cell r="M13">
            <v>0</v>
          </cell>
          <cell r="N13">
            <v>0</v>
          </cell>
          <cell r="O13">
            <v>0</v>
          </cell>
          <cell r="P13">
            <v>0</v>
          </cell>
          <cell r="S13" t="str">
            <v>DEP</v>
          </cell>
          <cell r="V13">
            <v>1</v>
          </cell>
          <cell r="W13">
            <v>4.4919022231823383E-2</v>
          </cell>
          <cell r="X13">
            <v>0.56919216514979987</v>
          </cell>
          <cell r="Y13">
            <v>0.16157765352806724</v>
          </cell>
          <cell r="Z13">
            <v>0</v>
          </cell>
          <cell r="AA13">
            <v>0.2243111590903096</v>
          </cell>
          <cell r="AB13">
            <v>0</v>
          </cell>
          <cell r="AC13">
            <v>0</v>
          </cell>
          <cell r="AD13">
            <v>0</v>
          </cell>
          <cell r="AE13">
            <v>0</v>
          </cell>
          <cell r="AF13">
            <v>0</v>
          </cell>
          <cell r="AG13">
            <v>0</v>
          </cell>
        </row>
        <row r="14">
          <cell r="B14" t="str">
            <v>DEU</v>
          </cell>
          <cell r="E14">
            <v>1.0000000000000002</v>
          </cell>
          <cell r="F14">
            <v>0</v>
          </cell>
          <cell r="G14">
            <v>0</v>
          </cell>
          <cell r="H14">
            <v>0</v>
          </cell>
          <cell r="I14">
            <v>0</v>
          </cell>
          <cell r="J14">
            <v>0</v>
          </cell>
          <cell r="K14">
            <v>0.84999229895882489</v>
          </cell>
          <cell r="L14">
            <v>0.1055186009272653</v>
          </cell>
          <cell r="M14">
            <v>4.0454086731165573E-2</v>
          </cell>
          <cell r="N14">
            <v>4.0350133827443879E-3</v>
          </cell>
          <cell r="O14">
            <v>0</v>
          </cell>
          <cell r="P14">
            <v>0</v>
          </cell>
          <cell r="S14" t="str">
            <v>DEU</v>
          </cell>
          <cell r="V14">
            <v>1.0000000000000002</v>
          </cell>
          <cell r="W14">
            <v>0</v>
          </cell>
          <cell r="X14">
            <v>0</v>
          </cell>
          <cell r="Y14">
            <v>0</v>
          </cell>
          <cell r="Z14">
            <v>0</v>
          </cell>
          <cell r="AA14">
            <v>0</v>
          </cell>
          <cell r="AB14">
            <v>0.84999229895882489</v>
          </cell>
          <cell r="AC14">
            <v>0.1055186009272653</v>
          </cell>
          <cell r="AD14">
            <v>4.0454086731165573E-2</v>
          </cell>
          <cell r="AE14">
            <v>4.0350133827443879E-3</v>
          </cell>
          <cell r="AF14">
            <v>0</v>
          </cell>
          <cell r="AG14">
            <v>0</v>
          </cell>
        </row>
        <row r="15">
          <cell r="B15" t="str">
            <v>SO</v>
          </cell>
          <cell r="E15">
            <v>0.99999999999999978</v>
          </cell>
          <cell r="F15">
            <v>3.2102337564687888E-2</v>
          </cell>
          <cell r="G15">
            <v>0.33921544289213695</v>
          </cell>
          <cell r="H15">
            <v>9.2156599007644072E-2</v>
          </cell>
          <cell r="I15">
            <v>0</v>
          </cell>
          <cell r="J15">
            <v>0.10757638563924968</v>
          </cell>
          <cell r="K15">
            <v>0.36423715480111202</v>
          </cell>
          <cell r="L15">
            <v>4.715276129472027E-2</v>
          </cell>
          <cell r="M15">
            <v>1.6367831918363163E-2</v>
          </cell>
          <cell r="N15">
            <v>1.1914868820859415E-3</v>
          </cell>
          <cell r="O15">
            <v>0</v>
          </cell>
          <cell r="P15">
            <v>0</v>
          </cell>
          <cell r="S15" t="str">
            <v>SO</v>
          </cell>
          <cell r="V15">
            <v>0.99999999999999933</v>
          </cell>
          <cell r="W15">
            <v>3.1978181705860906E-2</v>
          </cell>
          <cell r="X15">
            <v>0.33880145084537494</v>
          </cell>
          <cell r="Y15">
            <v>9.2159195300805977E-2</v>
          </cell>
          <cell r="Z15">
            <v>0</v>
          </cell>
          <cell r="AA15">
            <v>0.10727618530611092</v>
          </cell>
          <cell r="AB15">
            <v>0.36519157679847458</v>
          </cell>
          <cell r="AC15">
            <v>4.7107228268776162E-2</v>
          </cell>
          <cell r="AD15">
            <v>1.6297047462861421E-2</v>
          </cell>
          <cell r="AE15">
            <v>1.1891343117345354E-3</v>
          </cell>
          <cell r="AF15">
            <v>0</v>
          </cell>
          <cell r="AG15">
            <v>0</v>
          </cell>
        </row>
        <row r="16">
          <cell r="B16" t="str">
            <v>SO-P</v>
          </cell>
          <cell r="E16">
            <v>0.99999999999999978</v>
          </cell>
          <cell r="F16">
            <v>3.2102337564687888E-2</v>
          </cell>
          <cell r="G16">
            <v>0.33921544289213695</v>
          </cell>
          <cell r="H16">
            <v>9.2156599007644072E-2</v>
          </cell>
          <cell r="I16">
            <v>0</v>
          </cell>
          <cell r="J16">
            <v>0.10757638563924968</v>
          </cell>
          <cell r="K16">
            <v>0.36423715480111202</v>
          </cell>
          <cell r="L16">
            <v>4.715276129472027E-2</v>
          </cell>
          <cell r="M16">
            <v>1.6367831918363163E-2</v>
          </cell>
          <cell r="N16">
            <v>1.1914868820859415E-3</v>
          </cell>
          <cell r="O16">
            <v>0</v>
          </cell>
          <cell r="P16">
            <v>0</v>
          </cell>
          <cell r="S16" t="str">
            <v>SO-P</v>
          </cell>
          <cell r="V16">
            <v>0.99999999999999933</v>
          </cell>
          <cell r="W16">
            <v>3.1978181705860906E-2</v>
          </cell>
          <cell r="X16">
            <v>0.33880145084537494</v>
          </cell>
          <cell r="Y16">
            <v>9.2159195300805977E-2</v>
          </cell>
          <cell r="Z16">
            <v>0</v>
          </cell>
          <cell r="AA16">
            <v>0.10727618530611092</v>
          </cell>
          <cell r="AB16">
            <v>0.36519157679847458</v>
          </cell>
          <cell r="AC16">
            <v>4.7107228268776162E-2</v>
          </cell>
          <cell r="AD16">
            <v>1.6297047462861421E-2</v>
          </cell>
          <cell r="AE16">
            <v>1.1891343117345354E-3</v>
          </cell>
          <cell r="AF16">
            <v>0</v>
          </cell>
          <cell r="AG16">
            <v>0</v>
          </cell>
        </row>
        <row r="17">
          <cell r="B17" t="str">
            <v>SO-U</v>
          </cell>
          <cell r="E17">
            <v>0.99999999999999978</v>
          </cell>
          <cell r="F17">
            <v>3.2102337564687888E-2</v>
          </cell>
          <cell r="G17">
            <v>0.33921544289213695</v>
          </cell>
          <cell r="H17">
            <v>9.2156599007644072E-2</v>
          </cell>
          <cell r="I17">
            <v>0</v>
          </cell>
          <cell r="J17">
            <v>0.10757638563924968</v>
          </cell>
          <cell r="K17">
            <v>0.36423715480111202</v>
          </cell>
          <cell r="L17">
            <v>4.715276129472027E-2</v>
          </cell>
          <cell r="M17">
            <v>1.6367831918363163E-2</v>
          </cell>
          <cell r="N17">
            <v>1.1914868820859415E-3</v>
          </cell>
          <cell r="O17">
            <v>0</v>
          </cell>
          <cell r="P17">
            <v>0</v>
          </cell>
          <cell r="S17" t="str">
            <v>SO-U</v>
          </cell>
          <cell r="V17">
            <v>0.99999999999999933</v>
          </cell>
          <cell r="W17">
            <v>3.1978181705860906E-2</v>
          </cell>
          <cell r="X17">
            <v>0.33880145084537494</v>
          </cell>
          <cell r="Y17">
            <v>9.2159195300805977E-2</v>
          </cell>
          <cell r="Z17">
            <v>0</v>
          </cell>
          <cell r="AA17">
            <v>0.10727618530611092</v>
          </cell>
          <cell r="AB17">
            <v>0.36519157679847458</v>
          </cell>
          <cell r="AC17">
            <v>4.7107228268776162E-2</v>
          </cell>
          <cell r="AD17">
            <v>1.6297047462861421E-2</v>
          </cell>
          <cell r="AE17">
            <v>1.1891343117345354E-3</v>
          </cell>
          <cell r="AF17">
            <v>0</v>
          </cell>
          <cell r="AG17">
            <v>0</v>
          </cell>
        </row>
        <row r="18">
          <cell r="B18" t="str">
            <v>DOP</v>
          </cell>
          <cell r="E18">
            <v>0</v>
          </cell>
          <cell r="F18">
            <v>0</v>
          </cell>
          <cell r="G18">
            <v>0</v>
          </cell>
          <cell r="H18">
            <v>0</v>
          </cell>
          <cell r="I18">
            <v>0</v>
          </cell>
          <cell r="J18">
            <v>0</v>
          </cell>
          <cell r="K18">
            <v>0</v>
          </cell>
          <cell r="L18">
            <v>0</v>
          </cell>
          <cell r="M18">
            <v>0</v>
          </cell>
          <cell r="N18">
            <v>0</v>
          </cell>
          <cell r="O18">
            <v>0</v>
          </cell>
          <cell r="P18">
            <v>0</v>
          </cell>
          <cell r="S18" t="str">
            <v>DOP</v>
          </cell>
          <cell r="V18">
            <v>0</v>
          </cell>
          <cell r="W18">
            <v>0</v>
          </cell>
          <cell r="X18">
            <v>0</v>
          </cell>
          <cell r="Y18">
            <v>0</v>
          </cell>
          <cell r="Z18">
            <v>0</v>
          </cell>
          <cell r="AA18">
            <v>0</v>
          </cell>
          <cell r="AB18">
            <v>0</v>
          </cell>
          <cell r="AC18">
            <v>0</v>
          </cell>
          <cell r="AD18">
            <v>0</v>
          </cell>
          <cell r="AE18">
            <v>0</v>
          </cell>
          <cell r="AF18">
            <v>0</v>
          </cell>
          <cell r="AG18">
            <v>0</v>
          </cell>
        </row>
        <row r="19">
          <cell r="B19" t="str">
            <v>DOU</v>
          </cell>
          <cell r="E19">
            <v>0</v>
          </cell>
          <cell r="F19">
            <v>0</v>
          </cell>
          <cell r="G19">
            <v>0</v>
          </cell>
          <cell r="H19">
            <v>0</v>
          </cell>
          <cell r="I19">
            <v>0</v>
          </cell>
          <cell r="J19">
            <v>0</v>
          </cell>
          <cell r="K19">
            <v>0</v>
          </cell>
          <cell r="L19">
            <v>0</v>
          </cell>
          <cell r="M19">
            <v>0</v>
          </cell>
          <cell r="N19">
            <v>0</v>
          </cell>
          <cell r="O19">
            <v>0</v>
          </cell>
          <cell r="P19">
            <v>0</v>
          </cell>
          <cell r="S19" t="str">
            <v>DOU</v>
          </cell>
          <cell r="V19">
            <v>0</v>
          </cell>
          <cell r="W19">
            <v>0</v>
          </cell>
          <cell r="X19">
            <v>0</v>
          </cell>
          <cell r="Y19">
            <v>0</v>
          </cell>
          <cell r="Z19">
            <v>0</v>
          </cell>
          <cell r="AA19">
            <v>0</v>
          </cell>
          <cell r="AB19">
            <v>0</v>
          </cell>
          <cell r="AC19">
            <v>0</v>
          </cell>
          <cell r="AD19">
            <v>0</v>
          </cell>
          <cell r="AE19">
            <v>0</v>
          </cell>
          <cell r="AF19">
            <v>0</v>
          </cell>
          <cell r="AG19">
            <v>0</v>
          </cell>
        </row>
        <row r="20">
          <cell r="B20" t="str">
            <v>GPS</v>
          </cell>
          <cell r="E20">
            <v>0.99999999999999989</v>
          </cell>
          <cell r="F20">
            <v>3.2102337564687902E-2</v>
          </cell>
          <cell r="G20">
            <v>0.33921544289213701</v>
          </cell>
          <cell r="H20">
            <v>9.2156599007644044E-2</v>
          </cell>
          <cell r="I20">
            <v>0</v>
          </cell>
          <cell r="J20">
            <v>0.10757638563924972</v>
          </cell>
          <cell r="K20">
            <v>0.36423715480111191</v>
          </cell>
          <cell r="L20">
            <v>4.715276129472025E-2</v>
          </cell>
          <cell r="M20">
            <v>1.6367831918363173E-2</v>
          </cell>
          <cell r="N20">
            <v>1.1914868820859415E-3</v>
          </cell>
          <cell r="O20">
            <v>0</v>
          </cell>
          <cell r="P20">
            <v>0</v>
          </cell>
          <cell r="S20" t="str">
            <v>GPS</v>
          </cell>
          <cell r="V20">
            <v>0.99999999999999978</v>
          </cell>
          <cell r="W20">
            <v>3.197818170586092E-2</v>
          </cell>
          <cell r="X20">
            <v>0.33880145084537522</v>
          </cell>
          <cell r="Y20">
            <v>9.2159195300806018E-2</v>
          </cell>
          <cell r="Z20">
            <v>0</v>
          </cell>
          <cell r="AA20">
            <v>0.10727618530611097</v>
          </cell>
          <cell r="AB20">
            <v>0.36519157679847458</v>
          </cell>
          <cell r="AC20">
            <v>4.7107228268776155E-2</v>
          </cell>
          <cell r="AD20">
            <v>1.6297047462861428E-2</v>
          </cell>
          <cell r="AE20">
            <v>1.1891343117345356E-3</v>
          </cell>
          <cell r="AF20">
            <v>0</v>
          </cell>
          <cell r="AG20">
            <v>0</v>
          </cell>
        </row>
        <row r="21">
          <cell r="B21" t="str">
            <v>SGPP</v>
          </cell>
          <cell r="E21">
            <v>0</v>
          </cell>
          <cell r="F21">
            <v>0</v>
          </cell>
          <cell r="G21">
            <v>0</v>
          </cell>
          <cell r="H21">
            <v>0</v>
          </cell>
          <cell r="I21">
            <v>0</v>
          </cell>
          <cell r="J21">
            <v>0</v>
          </cell>
          <cell r="K21">
            <v>0</v>
          </cell>
          <cell r="L21">
            <v>0</v>
          </cell>
          <cell r="M21">
            <v>0</v>
          </cell>
          <cell r="N21">
            <v>0</v>
          </cell>
          <cell r="O21">
            <v>0</v>
          </cell>
          <cell r="P21">
            <v>0</v>
          </cell>
          <cell r="S21" t="str">
            <v>SGPP</v>
          </cell>
          <cell r="V21">
            <v>0</v>
          </cell>
          <cell r="W21">
            <v>0</v>
          </cell>
          <cell r="X21">
            <v>0</v>
          </cell>
          <cell r="Y21">
            <v>0</v>
          </cell>
          <cell r="Z21">
            <v>0</v>
          </cell>
          <cell r="AA21">
            <v>0</v>
          </cell>
          <cell r="AB21">
            <v>0</v>
          </cell>
          <cell r="AC21">
            <v>0</v>
          </cell>
          <cell r="AD21">
            <v>0</v>
          </cell>
          <cell r="AE21">
            <v>0</v>
          </cell>
          <cell r="AF21">
            <v>0</v>
          </cell>
          <cell r="AG21">
            <v>0</v>
          </cell>
        </row>
        <row r="22">
          <cell r="B22" t="str">
            <v>SGPU</v>
          </cell>
          <cell r="E22">
            <v>0</v>
          </cell>
          <cell r="F22">
            <v>0</v>
          </cell>
          <cell r="G22">
            <v>0</v>
          </cell>
          <cell r="H22">
            <v>0</v>
          </cell>
          <cell r="I22">
            <v>0</v>
          </cell>
          <cell r="J22">
            <v>0</v>
          </cell>
          <cell r="K22">
            <v>0</v>
          </cell>
          <cell r="L22">
            <v>0</v>
          </cell>
          <cell r="M22">
            <v>0</v>
          </cell>
          <cell r="N22">
            <v>0</v>
          </cell>
          <cell r="O22">
            <v>0</v>
          </cell>
          <cell r="P22">
            <v>0</v>
          </cell>
          <cell r="S22" t="str">
            <v>SGPU</v>
          </cell>
          <cell r="V22">
            <v>0</v>
          </cell>
          <cell r="W22">
            <v>0</v>
          </cell>
          <cell r="X22">
            <v>0</v>
          </cell>
          <cell r="Y22">
            <v>0</v>
          </cell>
          <cell r="Z22">
            <v>0</v>
          </cell>
          <cell r="AA22">
            <v>0</v>
          </cell>
          <cell r="AB22">
            <v>0</v>
          </cell>
          <cell r="AC22">
            <v>0</v>
          </cell>
          <cell r="AD22">
            <v>0</v>
          </cell>
          <cell r="AE22">
            <v>0</v>
          </cell>
          <cell r="AF22">
            <v>0</v>
          </cell>
          <cell r="AG22">
            <v>0</v>
          </cell>
        </row>
        <row r="23">
          <cell r="B23" t="str">
            <v>SNP</v>
          </cell>
          <cell r="E23">
            <v>0.99999999999999989</v>
          </cell>
          <cell r="F23">
            <v>3.2410743726264526E-2</v>
          </cell>
          <cell r="G23">
            <v>0.3427830340432822</v>
          </cell>
          <cell r="H23">
            <v>9.1561964298496487E-2</v>
          </cell>
          <cell r="I23">
            <v>0</v>
          </cell>
          <cell r="J23">
            <v>0.10642356485607479</v>
          </cell>
          <cell r="K23">
            <v>0.36411193830296973</v>
          </cell>
          <cell r="L23">
            <v>4.5411218908673751E-2</v>
          </cell>
          <cell r="M23">
            <v>1.6159847846376172E-2</v>
          </cell>
          <cell r="N23">
            <v>1.1376880178622559E-3</v>
          </cell>
          <cell r="O23">
            <v>0</v>
          </cell>
          <cell r="P23">
            <v>0</v>
          </cell>
          <cell r="S23" t="str">
            <v>SNP</v>
          </cell>
          <cell r="V23">
            <v>0.99999999999999967</v>
          </cell>
          <cell r="W23">
            <v>3.2435134430631153E-2</v>
          </cell>
          <cell r="X23">
            <v>0.34168201235388218</v>
          </cell>
          <cell r="Y23">
            <v>9.1626217606543395E-2</v>
          </cell>
          <cell r="Z23">
            <v>0</v>
          </cell>
          <cell r="AA23">
            <v>0.10593990785605548</v>
          </cell>
          <cell r="AB23">
            <v>0.36557837643784602</v>
          </cell>
          <cell r="AC23">
            <v>4.5582987825759945E-2</v>
          </cell>
          <cell r="AD23">
            <v>1.6020250000984775E-2</v>
          </cell>
          <cell r="AE23">
            <v>1.1351134882966651E-3</v>
          </cell>
          <cell r="AF23">
            <v>0</v>
          </cell>
          <cell r="AG23">
            <v>0</v>
          </cell>
        </row>
        <row r="24">
          <cell r="B24" t="str">
            <v>DNPP</v>
          </cell>
          <cell r="E24">
            <v>0</v>
          </cell>
          <cell r="F24">
            <v>0</v>
          </cell>
          <cell r="G24">
            <v>0</v>
          </cell>
          <cell r="H24">
            <v>0</v>
          </cell>
          <cell r="I24">
            <v>0</v>
          </cell>
          <cell r="J24">
            <v>0</v>
          </cell>
          <cell r="K24">
            <v>0</v>
          </cell>
          <cell r="L24">
            <v>0</v>
          </cell>
          <cell r="M24">
            <v>0</v>
          </cell>
          <cell r="N24">
            <v>0</v>
          </cell>
          <cell r="O24">
            <v>0</v>
          </cell>
          <cell r="P24">
            <v>0</v>
          </cell>
          <cell r="S24" t="str">
            <v>DNPP</v>
          </cell>
          <cell r="V24">
            <v>0</v>
          </cell>
          <cell r="W24">
            <v>0</v>
          </cell>
          <cell r="X24">
            <v>0</v>
          </cell>
          <cell r="Y24">
            <v>0</v>
          </cell>
          <cell r="Z24">
            <v>0</v>
          </cell>
          <cell r="AA24">
            <v>0</v>
          </cell>
          <cell r="AB24">
            <v>0</v>
          </cell>
          <cell r="AC24">
            <v>0</v>
          </cell>
          <cell r="AD24">
            <v>0</v>
          </cell>
          <cell r="AE24">
            <v>0</v>
          </cell>
          <cell r="AF24">
            <v>0</v>
          </cell>
          <cell r="AG24">
            <v>0</v>
          </cell>
        </row>
        <row r="25">
          <cell r="B25" t="str">
            <v>DNPU</v>
          </cell>
          <cell r="E25">
            <v>0</v>
          </cell>
          <cell r="F25">
            <v>0</v>
          </cell>
          <cell r="G25">
            <v>0</v>
          </cell>
          <cell r="H25">
            <v>0</v>
          </cell>
          <cell r="I25">
            <v>0</v>
          </cell>
          <cell r="J25">
            <v>0</v>
          </cell>
          <cell r="K25">
            <v>0</v>
          </cell>
          <cell r="L25">
            <v>0</v>
          </cell>
          <cell r="M25">
            <v>0</v>
          </cell>
          <cell r="N25">
            <v>0</v>
          </cell>
          <cell r="O25">
            <v>0</v>
          </cell>
          <cell r="P25">
            <v>0</v>
          </cell>
          <cell r="S25" t="str">
            <v>DNPU</v>
          </cell>
          <cell r="V25">
            <v>0</v>
          </cell>
          <cell r="W25">
            <v>0</v>
          </cell>
          <cell r="X25">
            <v>0</v>
          </cell>
          <cell r="Y25">
            <v>0</v>
          </cell>
          <cell r="Z25">
            <v>0</v>
          </cell>
          <cell r="AA25">
            <v>0</v>
          </cell>
          <cell r="AB25">
            <v>0</v>
          </cell>
          <cell r="AC25">
            <v>0</v>
          </cell>
          <cell r="AD25">
            <v>0</v>
          </cell>
          <cell r="AE25">
            <v>0</v>
          </cell>
          <cell r="AF25">
            <v>0</v>
          </cell>
          <cell r="AG25">
            <v>0</v>
          </cell>
        </row>
        <row r="26">
          <cell r="B26" t="str">
            <v>DNPPOP</v>
          </cell>
          <cell r="E26">
            <v>0</v>
          </cell>
          <cell r="F26">
            <v>0</v>
          </cell>
          <cell r="G26">
            <v>0</v>
          </cell>
          <cell r="H26">
            <v>0</v>
          </cell>
          <cell r="I26">
            <v>0</v>
          </cell>
          <cell r="J26">
            <v>0</v>
          </cell>
          <cell r="K26">
            <v>0</v>
          </cell>
          <cell r="L26">
            <v>0</v>
          </cell>
          <cell r="M26">
            <v>0</v>
          </cell>
          <cell r="N26">
            <v>0</v>
          </cell>
          <cell r="O26">
            <v>0</v>
          </cell>
          <cell r="P26">
            <v>0</v>
          </cell>
          <cell r="S26" t="str">
            <v>DNPPOP</v>
          </cell>
          <cell r="V26">
            <v>0</v>
          </cell>
          <cell r="W26">
            <v>0</v>
          </cell>
          <cell r="X26">
            <v>0</v>
          </cell>
          <cell r="Y26">
            <v>0</v>
          </cell>
          <cell r="Z26">
            <v>0</v>
          </cell>
          <cell r="AA26">
            <v>0</v>
          </cell>
          <cell r="AB26">
            <v>0</v>
          </cell>
          <cell r="AC26">
            <v>0</v>
          </cell>
          <cell r="AD26">
            <v>0</v>
          </cell>
          <cell r="AE26">
            <v>0</v>
          </cell>
          <cell r="AF26">
            <v>0</v>
          </cell>
          <cell r="AG26">
            <v>0</v>
          </cell>
        </row>
        <row r="27">
          <cell r="B27" t="str">
            <v>DNPPOU</v>
          </cell>
          <cell r="E27">
            <v>0</v>
          </cell>
          <cell r="F27">
            <v>0</v>
          </cell>
          <cell r="G27">
            <v>0</v>
          </cell>
          <cell r="H27">
            <v>0</v>
          </cell>
          <cell r="I27">
            <v>0</v>
          </cell>
          <cell r="J27">
            <v>0</v>
          </cell>
          <cell r="K27">
            <v>0</v>
          </cell>
          <cell r="L27">
            <v>0</v>
          </cell>
          <cell r="M27">
            <v>0</v>
          </cell>
          <cell r="N27">
            <v>0</v>
          </cell>
          <cell r="O27">
            <v>0</v>
          </cell>
          <cell r="P27">
            <v>0</v>
          </cell>
          <cell r="S27" t="str">
            <v>DNPPOU</v>
          </cell>
          <cell r="V27">
            <v>0</v>
          </cell>
          <cell r="W27">
            <v>0</v>
          </cell>
          <cell r="X27">
            <v>0</v>
          </cell>
          <cell r="Y27">
            <v>0</v>
          </cell>
          <cell r="Z27">
            <v>0</v>
          </cell>
          <cell r="AA27">
            <v>0</v>
          </cell>
          <cell r="AB27">
            <v>0</v>
          </cell>
          <cell r="AC27">
            <v>0</v>
          </cell>
          <cell r="AD27">
            <v>0</v>
          </cell>
          <cell r="AE27">
            <v>0</v>
          </cell>
          <cell r="AF27">
            <v>0</v>
          </cell>
          <cell r="AG27">
            <v>0</v>
          </cell>
        </row>
        <row r="28">
          <cell r="B28" t="str">
            <v>DNPPNP</v>
          </cell>
          <cell r="E28">
            <v>0</v>
          </cell>
          <cell r="F28">
            <v>0</v>
          </cell>
          <cell r="G28">
            <v>0</v>
          </cell>
          <cell r="H28">
            <v>0</v>
          </cell>
          <cell r="I28">
            <v>0</v>
          </cell>
          <cell r="J28">
            <v>0</v>
          </cell>
          <cell r="K28">
            <v>0</v>
          </cell>
          <cell r="L28">
            <v>0</v>
          </cell>
          <cell r="M28">
            <v>0</v>
          </cell>
          <cell r="N28">
            <v>0</v>
          </cell>
          <cell r="O28">
            <v>0</v>
          </cell>
          <cell r="P28">
            <v>0</v>
          </cell>
          <cell r="S28" t="str">
            <v>DNPPNP</v>
          </cell>
          <cell r="V28">
            <v>0</v>
          </cell>
          <cell r="W28">
            <v>0</v>
          </cell>
          <cell r="X28">
            <v>0</v>
          </cell>
          <cell r="Y28">
            <v>0</v>
          </cell>
          <cell r="Z28">
            <v>0</v>
          </cell>
          <cell r="AA28">
            <v>0</v>
          </cell>
          <cell r="AB28">
            <v>0</v>
          </cell>
          <cell r="AC28">
            <v>0</v>
          </cell>
          <cell r="AD28">
            <v>0</v>
          </cell>
          <cell r="AE28">
            <v>0</v>
          </cell>
          <cell r="AF28">
            <v>0</v>
          </cell>
          <cell r="AG28">
            <v>0</v>
          </cell>
        </row>
        <row r="29">
          <cell r="B29" t="str">
            <v>DNPPNU</v>
          </cell>
          <cell r="E29">
            <v>0</v>
          </cell>
          <cell r="F29">
            <v>0</v>
          </cell>
          <cell r="G29">
            <v>0</v>
          </cell>
          <cell r="H29">
            <v>0</v>
          </cell>
          <cell r="I29">
            <v>0</v>
          </cell>
          <cell r="J29">
            <v>0</v>
          </cell>
          <cell r="K29">
            <v>0</v>
          </cell>
          <cell r="L29">
            <v>0</v>
          </cell>
          <cell r="M29">
            <v>0</v>
          </cell>
          <cell r="N29">
            <v>0</v>
          </cell>
          <cell r="O29">
            <v>0</v>
          </cell>
          <cell r="P29">
            <v>0</v>
          </cell>
          <cell r="S29" t="str">
            <v>DNPPNU</v>
          </cell>
          <cell r="V29">
            <v>0</v>
          </cell>
          <cell r="W29">
            <v>0</v>
          </cell>
          <cell r="X29">
            <v>0</v>
          </cell>
          <cell r="Y29">
            <v>0</v>
          </cell>
          <cell r="Z29">
            <v>0</v>
          </cell>
          <cell r="AA29">
            <v>0</v>
          </cell>
          <cell r="AB29">
            <v>0</v>
          </cell>
          <cell r="AC29">
            <v>0</v>
          </cell>
          <cell r="AD29">
            <v>0</v>
          </cell>
          <cell r="AE29">
            <v>0</v>
          </cell>
          <cell r="AF29">
            <v>0</v>
          </cell>
          <cell r="AG29">
            <v>0</v>
          </cell>
        </row>
        <row r="30">
          <cell r="B30" t="str">
            <v>DNPPP</v>
          </cell>
          <cell r="E30">
            <v>0</v>
          </cell>
          <cell r="F30">
            <v>0</v>
          </cell>
          <cell r="G30">
            <v>0</v>
          </cell>
          <cell r="H30">
            <v>0</v>
          </cell>
          <cell r="I30">
            <v>0</v>
          </cell>
          <cell r="J30">
            <v>0</v>
          </cell>
          <cell r="K30">
            <v>0</v>
          </cell>
          <cell r="L30">
            <v>0</v>
          </cell>
          <cell r="M30">
            <v>0</v>
          </cell>
          <cell r="N30">
            <v>0</v>
          </cell>
          <cell r="O30">
            <v>0</v>
          </cell>
          <cell r="P30">
            <v>0</v>
          </cell>
          <cell r="S30" t="str">
            <v>DNPPP</v>
          </cell>
          <cell r="V30">
            <v>0</v>
          </cell>
          <cell r="W30">
            <v>0</v>
          </cell>
          <cell r="X30">
            <v>0</v>
          </cell>
          <cell r="Y30">
            <v>0</v>
          </cell>
          <cell r="Z30">
            <v>0</v>
          </cell>
          <cell r="AA30">
            <v>0</v>
          </cell>
          <cell r="AB30">
            <v>0</v>
          </cell>
          <cell r="AC30">
            <v>0</v>
          </cell>
          <cell r="AD30">
            <v>0</v>
          </cell>
          <cell r="AE30">
            <v>0</v>
          </cell>
          <cell r="AF30">
            <v>0</v>
          </cell>
          <cell r="AG30">
            <v>0</v>
          </cell>
        </row>
        <row r="31">
          <cell r="B31" t="str">
            <v>DNPPU</v>
          </cell>
          <cell r="E31">
            <v>0</v>
          </cell>
          <cell r="F31">
            <v>0</v>
          </cell>
          <cell r="G31">
            <v>0</v>
          </cell>
          <cell r="H31">
            <v>0</v>
          </cell>
          <cell r="I31">
            <v>0</v>
          </cell>
          <cell r="J31">
            <v>0</v>
          </cell>
          <cell r="K31">
            <v>0</v>
          </cell>
          <cell r="L31">
            <v>0</v>
          </cell>
          <cell r="M31">
            <v>0</v>
          </cell>
          <cell r="N31">
            <v>0</v>
          </cell>
          <cell r="O31">
            <v>0</v>
          </cell>
          <cell r="P31">
            <v>0</v>
          </cell>
          <cell r="S31" t="str">
            <v>DNPPU</v>
          </cell>
          <cell r="V31">
            <v>0</v>
          </cell>
          <cell r="W31">
            <v>0</v>
          </cell>
          <cell r="X31">
            <v>0</v>
          </cell>
          <cell r="Y31">
            <v>0</v>
          </cell>
          <cell r="Z31">
            <v>0</v>
          </cell>
          <cell r="AA31">
            <v>0</v>
          </cell>
          <cell r="AB31">
            <v>0</v>
          </cell>
          <cell r="AC31">
            <v>0</v>
          </cell>
          <cell r="AD31">
            <v>0</v>
          </cell>
          <cell r="AE31">
            <v>0</v>
          </cell>
          <cell r="AF31">
            <v>0</v>
          </cell>
          <cell r="AG31">
            <v>0</v>
          </cell>
        </row>
        <row r="32">
          <cell r="B32" t="str">
            <v>DNPDP</v>
          </cell>
          <cell r="E32">
            <v>1</v>
          </cell>
          <cell r="F32">
            <v>8.0586359146230149E-2</v>
          </cell>
          <cell r="G32">
            <v>0.6251582423419374</v>
          </cell>
          <cell r="H32">
            <v>0.13657585566614461</v>
          </cell>
          <cell r="I32">
            <v>0</v>
          </cell>
          <cell r="J32">
            <v>0.15767954284568783</v>
          </cell>
          <cell r="K32">
            <v>0</v>
          </cell>
          <cell r="L32">
            <v>0</v>
          </cell>
          <cell r="M32">
            <v>0</v>
          </cell>
          <cell r="N32">
            <v>0</v>
          </cell>
          <cell r="O32">
            <v>0</v>
          </cell>
          <cell r="P32">
            <v>0</v>
          </cell>
          <cell r="S32" t="str">
            <v>DNPDP</v>
          </cell>
          <cell r="V32">
            <v>1</v>
          </cell>
          <cell r="W32">
            <v>8.1163698981483248E-2</v>
          </cell>
          <cell r="X32">
            <v>0.62287773141949665</v>
          </cell>
          <cell r="Y32">
            <v>0.13863660257235766</v>
          </cell>
          <cell r="Z32">
            <v>0</v>
          </cell>
          <cell r="AA32">
            <v>0.1573219670266624</v>
          </cell>
          <cell r="AB32">
            <v>0</v>
          </cell>
          <cell r="AC32">
            <v>0</v>
          </cell>
          <cell r="AD32">
            <v>0</v>
          </cell>
          <cell r="AE32">
            <v>0</v>
          </cell>
          <cell r="AF32">
            <v>0</v>
          </cell>
          <cell r="AG32">
            <v>0</v>
          </cell>
        </row>
        <row r="33">
          <cell r="B33" t="str">
            <v>DNPDU</v>
          </cell>
          <cell r="E33">
            <v>1</v>
          </cell>
          <cell r="F33">
            <v>0</v>
          </cell>
          <cell r="G33">
            <v>0</v>
          </cell>
          <cell r="H33">
            <v>0</v>
          </cell>
          <cell r="I33">
            <v>0</v>
          </cell>
          <cell r="J33">
            <v>0</v>
          </cell>
          <cell r="K33">
            <v>0.85652069150857679</v>
          </cell>
          <cell r="L33">
            <v>0.10580750443423052</v>
          </cell>
          <cell r="M33">
            <v>3.7671804057192712E-2</v>
          </cell>
          <cell r="N33">
            <v>0</v>
          </cell>
          <cell r="O33">
            <v>0</v>
          </cell>
          <cell r="P33">
            <v>0</v>
          </cell>
          <cell r="S33" t="str">
            <v>DNPDU</v>
          </cell>
          <cell r="V33">
            <v>1</v>
          </cell>
          <cell r="W33">
            <v>0</v>
          </cell>
          <cell r="X33">
            <v>0</v>
          </cell>
          <cell r="Y33">
            <v>0</v>
          </cell>
          <cell r="Z33">
            <v>0</v>
          </cell>
          <cell r="AA33">
            <v>0</v>
          </cell>
          <cell r="AB33">
            <v>0.85842105655564793</v>
          </cell>
          <cell r="AC33">
            <v>0.10547465291224374</v>
          </cell>
          <cell r="AD33">
            <v>3.610429053210832E-2</v>
          </cell>
          <cell r="AE33">
            <v>0</v>
          </cell>
          <cell r="AF33">
            <v>0</v>
          </cell>
          <cell r="AG33">
            <v>0</v>
          </cell>
        </row>
        <row r="34">
          <cell r="B34" t="str">
            <v>SNPD</v>
          </cell>
          <cell r="E34">
            <v>1</v>
          </cell>
          <cell r="F34">
            <v>4.5970243589734401E-2</v>
          </cell>
          <cell r="G34">
            <v>0.35661961884194981</v>
          </cell>
          <cell r="H34">
            <v>7.7909281669573741E-2</v>
          </cell>
          <cell r="I34">
            <v>0</v>
          </cell>
          <cell r="J34">
            <v>8.9947815865227876E-2</v>
          </cell>
          <cell r="K34">
            <v>0.36792106688911685</v>
          </cell>
          <cell r="L34">
            <v>4.544993518808324E-2</v>
          </cell>
          <cell r="M34">
            <v>1.6182037956314E-2</v>
          </cell>
          <cell r="N34">
            <v>0</v>
          </cell>
          <cell r="O34">
            <v>0</v>
          </cell>
          <cell r="P34">
            <v>0</v>
          </cell>
          <cell r="S34" t="str">
            <v>SNPD</v>
          </cell>
          <cell r="V34">
            <v>1</v>
          </cell>
          <cell r="W34">
            <v>4.5918396361709315E-2</v>
          </cell>
          <cell r="X34">
            <v>0.35239333489135266</v>
          </cell>
          <cell r="Y34">
            <v>7.8433715405339346E-2</v>
          </cell>
          <cell r="Z34">
            <v>0</v>
          </cell>
          <cell r="AA34">
            <v>8.9004968095184156E-2</v>
          </cell>
          <cell r="AB34">
            <v>0.37276898777607909</v>
          </cell>
          <cell r="AC34">
            <v>4.5802324281151378E-2</v>
          </cell>
          <cell r="AD34">
            <v>1.5678273189184088E-2</v>
          </cell>
          <cell r="AE34">
            <v>0</v>
          </cell>
          <cell r="AF34">
            <v>0</v>
          </cell>
          <cell r="AG34">
            <v>0</v>
          </cell>
        </row>
        <row r="35">
          <cell r="B35" t="str">
            <v>DNPGP</v>
          </cell>
          <cell r="E35">
            <v>0</v>
          </cell>
          <cell r="F35">
            <v>0</v>
          </cell>
          <cell r="G35">
            <v>0</v>
          </cell>
          <cell r="H35">
            <v>0</v>
          </cell>
          <cell r="I35">
            <v>0</v>
          </cell>
          <cell r="J35">
            <v>0</v>
          </cell>
          <cell r="K35">
            <v>0</v>
          </cell>
          <cell r="L35">
            <v>0</v>
          </cell>
          <cell r="M35">
            <v>0</v>
          </cell>
          <cell r="N35">
            <v>0</v>
          </cell>
          <cell r="O35">
            <v>0</v>
          </cell>
          <cell r="P35">
            <v>0</v>
          </cell>
          <cell r="S35" t="str">
            <v>DNPGP</v>
          </cell>
          <cell r="V35">
            <v>0</v>
          </cell>
          <cell r="W35">
            <v>0</v>
          </cell>
          <cell r="X35">
            <v>0</v>
          </cell>
          <cell r="Y35">
            <v>0</v>
          </cell>
          <cell r="Z35">
            <v>0</v>
          </cell>
          <cell r="AA35">
            <v>0</v>
          </cell>
          <cell r="AB35">
            <v>0</v>
          </cell>
          <cell r="AC35">
            <v>0</v>
          </cell>
          <cell r="AD35">
            <v>0</v>
          </cell>
          <cell r="AE35">
            <v>0</v>
          </cell>
          <cell r="AF35">
            <v>0</v>
          </cell>
          <cell r="AG35">
            <v>0</v>
          </cell>
        </row>
        <row r="36">
          <cell r="B36" t="str">
            <v>DNPGU</v>
          </cell>
          <cell r="E36">
            <v>0</v>
          </cell>
          <cell r="F36">
            <v>0</v>
          </cell>
          <cell r="G36">
            <v>0</v>
          </cell>
          <cell r="H36">
            <v>0</v>
          </cell>
          <cell r="I36">
            <v>0</v>
          </cell>
          <cell r="J36">
            <v>0</v>
          </cell>
          <cell r="K36">
            <v>0</v>
          </cell>
          <cell r="L36">
            <v>0</v>
          </cell>
          <cell r="M36">
            <v>0</v>
          </cell>
          <cell r="N36">
            <v>0</v>
          </cell>
          <cell r="O36">
            <v>0</v>
          </cell>
          <cell r="P36">
            <v>0</v>
          </cell>
          <cell r="S36" t="str">
            <v>DNPGU</v>
          </cell>
          <cell r="V36">
            <v>0</v>
          </cell>
          <cell r="W36">
            <v>0</v>
          </cell>
          <cell r="X36">
            <v>0</v>
          </cell>
          <cell r="Y36">
            <v>0</v>
          </cell>
          <cell r="Z36">
            <v>0</v>
          </cell>
          <cell r="AA36">
            <v>0</v>
          </cell>
          <cell r="AB36">
            <v>0</v>
          </cell>
          <cell r="AC36">
            <v>0</v>
          </cell>
          <cell r="AD36">
            <v>0</v>
          </cell>
          <cell r="AE36">
            <v>0</v>
          </cell>
          <cell r="AF36">
            <v>0</v>
          </cell>
          <cell r="AG36">
            <v>0</v>
          </cell>
        </row>
        <row r="37">
          <cell r="B37" t="str">
            <v>DNPGMP</v>
          </cell>
          <cell r="E37">
            <v>0</v>
          </cell>
          <cell r="F37">
            <v>0</v>
          </cell>
          <cell r="G37">
            <v>0</v>
          </cell>
          <cell r="H37">
            <v>0</v>
          </cell>
          <cell r="I37">
            <v>0</v>
          </cell>
          <cell r="J37">
            <v>0</v>
          </cell>
          <cell r="K37">
            <v>0</v>
          </cell>
          <cell r="L37">
            <v>0</v>
          </cell>
          <cell r="M37">
            <v>0</v>
          </cell>
          <cell r="N37">
            <v>0</v>
          </cell>
          <cell r="O37">
            <v>0</v>
          </cell>
          <cell r="P37">
            <v>0</v>
          </cell>
          <cell r="S37" t="str">
            <v>DNPGMP</v>
          </cell>
          <cell r="V37">
            <v>0</v>
          </cell>
          <cell r="W37">
            <v>0</v>
          </cell>
          <cell r="X37">
            <v>0</v>
          </cell>
          <cell r="Y37">
            <v>0</v>
          </cell>
          <cell r="Z37">
            <v>0</v>
          </cell>
          <cell r="AA37">
            <v>0</v>
          </cell>
          <cell r="AB37">
            <v>0</v>
          </cell>
          <cell r="AC37">
            <v>0</v>
          </cell>
          <cell r="AD37">
            <v>0</v>
          </cell>
          <cell r="AE37">
            <v>0</v>
          </cell>
          <cell r="AF37">
            <v>0</v>
          </cell>
          <cell r="AG37">
            <v>0</v>
          </cell>
        </row>
        <row r="38">
          <cell r="B38" t="str">
            <v>DNPGMU</v>
          </cell>
          <cell r="E38">
            <v>1</v>
          </cell>
          <cell r="F38">
            <v>2.5741461567212319E-2</v>
          </cell>
          <cell r="G38">
            <v>0.32618337433849304</v>
          </cell>
          <cell r="H38">
            <v>9.2594289718675754E-2</v>
          </cell>
          <cell r="I38">
            <v>0</v>
          </cell>
          <cell r="J38">
            <v>0.12854458520981182</v>
          </cell>
          <cell r="K38">
            <v>0.36289255793699388</v>
          </cell>
          <cell r="L38">
            <v>4.5049719917854315E-2</v>
          </cell>
          <cell r="M38">
            <v>1.7271317670595542E-2</v>
          </cell>
          <cell r="N38">
            <v>1.7226936403632589E-3</v>
          </cell>
          <cell r="O38">
            <v>0</v>
          </cell>
          <cell r="P38">
            <v>0</v>
          </cell>
          <cell r="S38" t="str">
            <v>DNPGMU</v>
          </cell>
          <cell r="V38">
            <v>0.99999999999999978</v>
          </cell>
          <cell r="W38">
            <v>2.5741461567212326E-2</v>
          </cell>
          <cell r="X38">
            <v>0.32618337433849304</v>
          </cell>
          <cell r="Y38">
            <v>9.2594289718675754E-2</v>
          </cell>
          <cell r="Z38">
            <v>0</v>
          </cell>
          <cell r="AA38">
            <v>0.12854458520981182</v>
          </cell>
          <cell r="AB38">
            <v>0.36289255793699376</v>
          </cell>
          <cell r="AC38">
            <v>4.5049719917854308E-2</v>
          </cell>
          <cell r="AD38">
            <v>1.7271317670595539E-2</v>
          </cell>
          <cell r="AE38">
            <v>1.7226936403632593E-3</v>
          </cell>
          <cell r="AF38">
            <v>0</v>
          </cell>
          <cell r="AG38">
            <v>0</v>
          </cell>
        </row>
        <row r="39">
          <cell r="B39" t="str">
            <v>DNPIP</v>
          </cell>
          <cell r="E39">
            <v>0</v>
          </cell>
          <cell r="F39">
            <v>0</v>
          </cell>
          <cell r="G39">
            <v>0</v>
          </cell>
          <cell r="H39">
            <v>0</v>
          </cell>
          <cell r="I39">
            <v>0</v>
          </cell>
          <cell r="J39">
            <v>0</v>
          </cell>
          <cell r="K39">
            <v>0</v>
          </cell>
          <cell r="L39">
            <v>0</v>
          </cell>
          <cell r="M39">
            <v>0</v>
          </cell>
          <cell r="N39">
            <v>0</v>
          </cell>
          <cell r="O39">
            <v>0</v>
          </cell>
          <cell r="P39">
            <v>0</v>
          </cell>
          <cell r="S39" t="str">
            <v>DNPIP</v>
          </cell>
          <cell r="V39">
            <v>0</v>
          </cell>
          <cell r="W39">
            <v>0</v>
          </cell>
          <cell r="X39">
            <v>0</v>
          </cell>
          <cell r="Y39">
            <v>0</v>
          </cell>
          <cell r="Z39">
            <v>0</v>
          </cell>
          <cell r="AA39">
            <v>0</v>
          </cell>
          <cell r="AB39">
            <v>0</v>
          </cell>
          <cell r="AC39">
            <v>0</v>
          </cell>
          <cell r="AD39">
            <v>0</v>
          </cell>
          <cell r="AE39">
            <v>0</v>
          </cell>
          <cell r="AF39">
            <v>0</v>
          </cell>
          <cell r="AG39">
            <v>0</v>
          </cell>
        </row>
        <row r="40">
          <cell r="B40" t="str">
            <v>DNPIU</v>
          </cell>
          <cell r="E40">
            <v>0</v>
          </cell>
          <cell r="F40">
            <v>0</v>
          </cell>
          <cell r="G40">
            <v>0</v>
          </cell>
          <cell r="H40">
            <v>0</v>
          </cell>
          <cell r="I40">
            <v>0</v>
          </cell>
          <cell r="J40">
            <v>0</v>
          </cell>
          <cell r="K40">
            <v>0</v>
          </cell>
          <cell r="L40">
            <v>0</v>
          </cell>
          <cell r="M40">
            <v>0</v>
          </cell>
          <cell r="N40">
            <v>0</v>
          </cell>
          <cell r="O40">
            <v>0</v>
          </cell>
          <cell r="P40">
            <v>0</v>
          </cell>
          <cell r="S40" t="str">
            <v>DNPIU</v>
          </cell>
          <cell r="V40">
            <v>0</v>
          </cell>
          <cell r="W40">
            <v>0</v>
          </cell>
          <cell r="X40">
            <v>0</v>
          </cell>
          <cell r="Y40">
            <v>0</v>
          </cell>
          <cell r="Z40">
            <v>0</v>
          </cell>
          <cell r="AA40">
            <v>0</v>
          </cell>
          <cell r="AB40">
            <v>0</v>
          </cell>
          <cell r="AC40">
            <v>0</v>
          </cell>
          <cell r="AD40">
            <v>0</v>
          </cell>
          <cell r="AE40">
            <v>0</v>
          </cell>
          <cell r="AF40">
            <v>0</v>
          </cell>
          <cell r="AG40">
            <v>0</v>
          </cell>
        </row>
        <row r="41">
          <cell r="B41" t="str">
            <v>DNPPSP</v>
          </cell>
          <cell r="E41">
            <v>0</v>
          </cell>
          <cell r="F41">
            <v>0</v>
          </cell>
          <cell r="G41">
            <v>0</v>
          </cell>
          <cell r="H41">
            <v>0</v>
          </cell>
          <cell r="I41">
            <v>0</v>
          </cell>
          <cell r="J41">
            <v>0</v>
          </cell>
          <cell r="K41">
            <v>0</v>
          </cell>
          <cell r="L41">
            <v>0</v>
          </cell>
          <cell r="M41">
            <v>0</v>
          </cell>
          <cell r="N41">
            <v>0</v>
          </cell>
          <cell r="O41">
            <v>0</v>
          </cell>
          <cell r="P41">
            <v>0</v>
          </cell>
          <cell r="S41" t="str">
            <v>DNPPSP</v>
          </cell>
          <cell r="V41">
            <v>0</v>
          </cell>
          <cell r="W41">
            <v>0</v>
          </cell>
          <cell r="X41">
            <v>0</v>
          </cell>
          <cell r="Y41">
            <v>0</v>
          </cell>
          <cell r="Z41">
            <v>0</v>
          </cell>
          <cell r="AA41">
            <v>0</v>
          </cell>
          <cell r="AB41">
            <v>0</v>
          </cell>
          <cell r="AC41">
            <v>0</v>
          </cell>
          <cell r="AD41">
            <v>0</v>
          </cell>
          <cell r="AE41">
            <v>0</v>
          </cell>
          <cell r="AF41">
            <v>0</v>
          </cell>
          <cell r="AG41">
            <v>0</v>
          </cell>
        </row>
        <row r="42">
          <cell r="B42" t="str">
            <v>DNPPSU</v>
          </cell>
          <cell r="E42">
            <v>0</v>
          </cell>
          <cell r="F42">
            <v>0</v>
          </cell>
          <cell r="G42">
            <v>0</v>
          </cell>
          <cell r="H42">
            <v>0</v>
          </cell>
          <cell r="I42">
            <v>0</v>
          </cell>
          <cell r="J42">
            <v>0</v>
          </cell>
          <cell r="K42">
            <v>0</v>
          </cell>
          <cell r="L42">
            <v>0</v>
          </cell>
          <cell r="M42">
            <v>0</v>
          </cell>
          <cell r="N42">
            <v>0</v>
          </cell>
          <cell r="O42">
            <v>0</v>
          </cell>
          <cell r="P42">
            <v>0</v>
          </cell>
          <cell r="S42" t="str">
            <v>DNPPSU</v>
          </cell>
          <cell r="V42">
            <v>0</v>
          </cell>
          <cell r="W42">
            <v>0</v>
          </cell>
          <cell r="X42">
            <v>0</v>
          </cell>
          <cell r="Y42">
            <v>0</v>
          </cell>
          <cell r="Z42">
            <v>0</v>
          </cell>
          <cell r="AA42">
            <v>0</v>
          </cell>
          <cell r="AB42">
            <v>0</v>
          </cell>
          <cell r="AC42">
            <v>0</v>
          </cell>
          <cell r="AD42">
            <v>0</v>
          </cell>
          <cell r="AE42">
            <v>0</v>
          </cell>
          <cell r="AF42">
            <v>0</v>
          </cell>
          <cell r="AG42">
            <v>0</v>
          </cell>
        </row>
        <row r="43">
          <cell r="B43" t="str">
            <v>DNPPHP</v>
          </cell>
          <cell r="E43">
            <v>0</v>
          </cell>
          <cell r="F43">
            <v>0</v>
          </cell>
          <cell r="G43">
            <v>0</v>
          </cell>
          <cell r="H43">
            <v>0</v>
          </cell>
          <cell r="I43">
            <v>0</v>
          </cell>
          <cell r="J43">
            <v>0</v>
          </cell>
          <cell r="K43">
            <v>0</v>
          </cell>
          <cell r="L43">
            <v>0</v>
          </cell>
          <cell r="M43">
            <v>0</v>
          </cell>
          <cell r="N43">
            <v>0</v>
          </cell>
          <cell r="O43">
            <v>0</v>
          </cell>
          <cell r="P43">
            <v>0</v>
          </cell>
          <cell r="S43" t="str">
            <v>DNPPHP</v>
          </cell>
          <cell r="V43">
            <v>0</v>
          </cell>
          <cell r="W43">
            <v>0</v>
          </cell>
          <cell r="X43">
            <v>0</v>
          </cell>
          <cell r="Y43">
            <v>0</v>
          </cell>
          <cell r="Z43">
            <v>0</v>
          </cell>
          <cell r="AA43">
            <v>0</v>
          </cell>
          <cell r="AB43">
            <v>0</v>
          </cell>
          <cell r="AC43">
            <v>0</v>
          </cell>
          <cell r="AD43">
            <v>0</v>
          </cell>
          <cell r="AE43">
            <v>0</v>
          </cell>
          <cell r="AF43">
            <v>0</v>
          </cell>
          <cell r="AG43">
            <v>0</v>
          </cell>
        </row>
        <row r="44">
          <cell r="B44" t="str">
            <v>DNPPHU</v>
          </cell>
          <cell r="E44">
            <v>0</v>
          </cell>
          <cell r="F44">
            <v>0</v>
          </cell>
          <cell r="G44">
            <v>0</v>
          </cell>
          <cell r="H44">
            <v>0</v>
          </cell>
          <cell r="I44">
            <v>0</v>
          </cell>
          <cell r="J44">
            <v>0</v>
          </cell>
          <cell r="K44">
            <v>0</v>
          </cell>
          <cell r="L44">
            <v>0</v>
          </cell>
          <cell r="M44">
            <v>0</v>
          </cell>
          <cell r="N44">
            <v>0</v>
          </cell>
          <cell r="O44">
            <v>0</v>
          </cell>
          <cell r="P44">
            <v>0</v>
          </cell>
          <cell r="S44" t="str">
            <v>DNPPHU</v>
          </cell>
          <cell r="V44">
            <v>0</v>
          </cell>
          <cell r="W44">
            <v>0</v>
          </cell>
          <cell r="X44">
            <v>0</v>
          </cell>
          <cell r="Y44">
            <v>0</v>
          </cell>
          <cell r="Z44">
            <v>0</v>
          </cell>
          <cell r="AA44">
            <v>0</v>
          </cell>
          <cell r="AB44">
            <v>0</v>
          </cell>
          <cell r="AC44">
            <v>0</v>
          </cell>
          <cell r="AD44">
            <v>0</v>
          </cell>
          <cell r="AE44">
            <v>0</v>
          </cell>
          <cell r="AF44">
            <v>0</v>
          </cell>
          <cell r="AG44">
            <v>0</v>
          </cell>
        </row>
        <row r="45">
          <cell r="B45" t="str">
            <v>DNPTP</v>
          </cell>
          <cell r="E45">
            <v>0</v>
          </cell>
          <cell r="F45">
            <v>0</v>
          </cell>
          <cell r="G45">
            <v>0</v>
          </cell>
          <cell r="H45">
            <v>0</v>
          </cell>
          <cell r="I45">
            <v>0</v>
          </cell>
          <cell r="J45">
            <v>0</v>
          </cell>
          <cell r="K45">
            <v>0</v>
          </cell>
          <cell r="L45">
            <v>0</v>
          </cell>
          <cell r="M45">
            <v>0</v>
          </cell>
          <cell r="N45">
            <v>0</v>
          </cell>
          <cell r="O45">
            <v>0</v>
          </cell>
          <cell r="P45">
            <v>0</v>
          </cell>
          <cell r="S45" t="str">
            <v>DNPTP</v>
          </cell>
          <cell r="V45">
            <v>0</v>
          </cell>
          <cell r="W45">
            <v>0</v>
          </cell>
          <cell r="X45">
            <v>0</v>
          </cell>
          <cell r="Y45">
            <v>0</v>
          </cell>
          <cell r="Z45">
            <v>0</v>
          </cell>
          <cell r="AA45">
            <v>0</v>
          </cell>
          <cell r="AB45">
            <v>0</v>
          </cell>
          <cell r="AC45">
            <v>0</v>
          </cell>
          <cell r="AD45">
            <v>0</v>
          </cell>
          <cell r="AE45">
            <v>0</v>
          </cell>
          <cell r="AF45">
            <v>0</v>
          </cell>
          <cell r="AG45">
            <v>0</v>
          </cell>
        </row>
        <row r="46">
          <cell r="B46" t="str">
            <v>DNPTU</v>
          </cell>
          <cell r="E46">
            <v>0</v>
          </cell>
          <cell r="F46">
            <v>0</v>
          </cell>
          <cell r="G46">
            <v>0</v>
          </cell>
          <cell r="H46">
            <v>0</v>
          </cell>
          <cell r="I46">
            <v>0</v>
          </cell>
          <cell r="J46">
            <v>0</v>
          </cell>
          <cell r="K46">
            <v>0</v>
          </cell>
          <cell r="L46">
            <v>0</v>
          </cell>
          <cell r="M46">
            <v>0</v>
          </cell>
          <cell r="N46">
            <v>0</v>
          </cell>
          <cell r="O46">
            <v>0</v>
          </cell>
          <cell r="P46">
            <v>0</v>
          </cell>
          <cell r="S46" t="str">
            <v>DNPTU</v>
          </cell>
          <cell r="V46">
            <v>0</v>
          </cell>
          <cell r="W46">
            <v>0</v>
          </cell>
          <cell r="X46">
            <v>0</v>
          </cell>
          <cell r="Y46">
            <v>0</v>
          </cell>
          <cell r="Z46">
            <v>0</v>
          </cell>
          <cell r="AA46">
            <v>0</v>
          </cell>
          <cell r="AB46">
            <v>0</v>
          </cell>
          <cell r="AC46">
            <v>0</v>
          </cell>
          <cell r="AD46">
            <v>0</v>
          </cell>
          <cell r="AE46">
            <v>0</v>
          </cell>
          <cell r="AF46">
            <v>0</v>
          </cell>
          <cell r="AG46">
            <v>0</v>
          </cell>
        </row>
        <row r="47">
          <cell r="B47" t="str">
            <v>CN</v>
          </cell>
          <cell r="E47">
            <v>0.99999999999999989</v>
          </cell>
          <cell r="F47">
            <v>2.8617759392218493E-2</v>
          </cell>
          <cell r="G47">
            <v>0.33548393774517754</v>
          </cell>
          <cell r="H47">
            <v>8.0736679765802635E-2</v>
          </cell>
          <cell r="I47">
            <v>0</v>
          </cell>
          <cell r="J47">
            <v>7.3396103380819144E-2</v>
          </cell>
          <cell r="K47">
            <v>0.43538836810527148</v>
          </cell>
          <cell r="L47">
            <v>3.7486759982197138E-2</v>
          </cell>
          <cell r="M47">
            <v>8.8903916285135651E-3</v>
          </cell>
          <cell r="N47">
            <v>0</v>
          </cell>
          <cell r="O47">
            <v>0</v>
          </cell>
          <cell r="P47">
            <v>0</v>
          </cell>
          <cell r="S47" t="str">
            <v>CN</v>
          </cell>
          <cell r="V47">
            <v>0.99999999999999989</v>
          </cell>
          <cell r="W47">
            <v>2.8617759392218493E-2</v>
          </cell>
          <cell r="X47">
            <v>0.33548393774517754</v>
          </cell>
          <cell r="Y47">
            <v>8.0736679765802635E-2</v>
          </cell>
          <cell r="Z47">
            <v>0</v>
          </cell>
          <cell r="AA47">
            <v>7.3396103380819144E-2</v>
          </cell>
          <cell r="AB47">
            <v>0.43538836810527148</v>
          </cell>
          <cell r="AC47">
            <v>3.7486759982197138E-2</v>
          </cell>
          <cell r="AD47">
            <v>8.8903916285135651E-3</v>
          </cell>
          <cell r="AE47">
            <v>0</v>
          </cell>
          <cell r="AF47">
            <v>0</v>
          </cell>
          <cell r="AG47">
            <v>0</v>
          </cell>
        </row>
        <row r="48">
          <cell r="B48" t="str">
            <v>CNP</v>
          </cell>
          <cell r="E48">
            <v>1</v>
          </cell>
          <cell r="F48">
            <v>0</v>
          </cell>
          <cell r="G48">
            <v>0.68519706012923598</v>
          </cell>
          <cell r="H48">
            <v>0.1648977175835559</v>
          </cell>
          <cell r="I48">
            <v>0</v>
          </cell>
          <cell r="J48">
            <v>0.14990522228720818</v>
          </cell>
          <cell r="K48">
            <v>0</v>
          </cell>
          <cell r="L48">
            <v>0</v>
          </cell>
          <cell r="M48">
            <v>0</v>
          </cell>
          <cell r="N48">
            <v>0</v>
          </cell>
          <cell r="O48">
            <v>0</v>
          </cell>
          <cell r="P48">
            <v>0</v>
          </cell>
          <cell r="S48" t="str">
            <v>CNP</v>
          </cell>
          <cell r="V48">
            <v>1</v>
          </cell>
          <cell r="W48">
            <v>5.5221642868175352E-2</v>
          </cell>
          <cell r="X48">
            <v>0.64735935278045564</v>
          </cell>
          <cell r="Y48">
            <v>0.15579179471337953</v>
          </cell>
          <cell r="Z48">
            <v>0</v>
          </cell>
          <cell r="AA48">
            <v>0.14162720963798953</v>
          </cell>
          <cell r="AB48">
            <v>0</v>
          </cell>
          <cell r="AC48">
            <v>0</v>
          </cell>
          <cell r="AD48">
            <v>0</v>
          </cell>
          <cell r="AE48">
            <v>0</v>
          </cell>
          <cell r="AF48">
            <v>0</v>
          </cell>
          <cell r="AG48">
            <v>0</v>
          </cell>
        </row>
        <row r="49">
          <cell r="B49" t="str">
            <v>CNU</v>
          </cell>
          <cell r="E49">
            <v>1</v>
          </cell>
          <cell r="F49">
            <v>0</v>
          </cell>
          <cell r="G49">
            <v>0</v>
          </cell>
          <cell r="H49">
            <v>0</v>
          </cell>
          <cell r="I49">
            <v>0</v>
          </cell>
          <cell r="J49">
            <v>0</v>
          </cell>
          <cell r="K49">
            <v>0.90373501275464529</v>
          </cell>
          <cell r="L49">
            <v>7.7811214061763709E-2</v>
          </cell>
          <cell r="M49">
            <v>1.8453773183590979E-2</v>
          </cell>
          <cell r="N49">
            <v>0</v>
          </cell>
          <cell r="O49">
            <v>0</v>
          </cell>
          <cell r="P49">
            <v>0</v>
          </cell>
          <cell r="S49" t="str">
            <v>CNU</v>
          </cell>
          <cell r="V49">
            <v>1</v>
          </cell>
          <cell r="W49">
            <v>0</v>
          </cell>
          <cell r="X49">
            <v>0</v>
          </cell>
          <cell r="Y49">
            <v>0</v>
          </cell>
          <cell r="Z49">
            <v>0</v>
          </cell>
          <cell r="AA49">
            <v>0</v>
          </cell>
          <cell r="AB49">
            <v>0.90373501275464529</v>
          </cell>
          <cell r="AC49">
            <v>7.7811214061763709E-2</v>
          </cell>
          <cell r="AD49">
            <v>1.8453773183590979E-2</v>
          </cell>
          <cell r="AE49">
            <v>0</v>
          </cell>
          <cell r="AF49">
            <v>0</v>
          </cell>
          <cell r="AG49">
            <v>0</v>
          </cell>
        </row>
        <row r="50">
          <cell r="B50" t="str">
            <v>WBTAX</v>
          </cell>
          <cell r="E50">
            <v>1</v>
          </cell>
          <cell r="F50">
            <v>0</v>
          </cell>
          <cell r="G50">
            <v>0</v>
          </cell>
          <cell r="H50">
            <v>1</v>
          </cell>
          <cell r="I50">
            <v>0</v>
          </cell>
          <cell r="J50">
            <v>0</v>
          </cell>
          <cell r="K50">
            <v>0</v>
          </cell>
          <cell r="L50">
            <v>0</v>
          </cell>
          <cell r="M50">
            <v>0</v>
          </cell>
          <cell r="N50">
            <v>0</v>
          </cell>
          <cell r="O50">
            <v>0</v>
          </cell>
          <cell r="P50">
            <v>0</v>
          </cell>
          <cell r="S50" t="str">
            <v>WBTAX</v>
          </cell>
          <cell r="V50">
            <v>1</v>
          </cell>
          <cell r="W50">
            <v>0</v>
          </cell>
          <cell r="X50">
            <v>0</v>
          </cell>
          <cell r="Y50">
            <v>1</v>
          </cell>
          <cell r="Z50">
            <v>0</v>
          </cell>
          <cell r="AA50">
            <v>0</v>
          </cell>
          <cell r="AB50">
            <v>0</v>
          </cell>
          <cell r="AC50">
            <v>0</v>
          </cell>
          <cell r="AD50">
            <v>0</v>
          </cell>
          <cell r="AE50">
            <v>0</v>
          </cell>
          <cell r="AF50">
            <v>0</v>
          </cell>
          <cell r="AG50">
            <v>0</v>
          </cell>
        </row>
        <row r="51">
          <cell r="B51" t="str">
            <v>OPRVID</v>
          </cell>
          <cell r="E51">
            <v>0</v>
          </cell>
          <cell r="F51">
            <v>0</v>
          </cell>
          <cell r="G51">
            <v>0</v>
          </cell>
          <cell r="H51">
            <v>0</v>
          </cell>
          <cell r="I51">
            <v>0</v>
          </cell>
          <cell r="J51">
            <v>0</v>
          </cell>
          <cell r="K51">
            <v>0</v>
          </cell>
          <cell r="L51">
            <v>0</v>
          </cell>
          <cell r="M51">
            <v>0</v>
          </cell>
          <cell r="N51">
            <v>0</v>
          </cell>
          <cell r="O51">
            <v>0</v>
          </cell>
          <cell r="P51">
            <v>0</v>
          </cell>
          <cell r="S51" t="str">
            <v>OPRVID</v>
          </cell>
          <cell r="V51">
            <v>0</v>
          </cell>
          <cell r="W51">
            <v>0</v>
          </cell>
          <cell r="X51">
            <v>0</v>
          </cell>
          <cell r="Y51">
            <v>0</v>
          </cell>
          <cell r="Z51">
            <v>0</v>
          </cell>
          <cell r="AA51">
            <v>0</v>
          </cell>
          <cell r="AB51">
            <v>0</v>
          </cell>
          <cell r="AC51">
            <v>0</v>
          </cell>
          <cell r="AD51">
            <v>0</v>
          </cell>
          <cell r="AE51">
            <v>0</v>
          </cell>
          <cell r="AF51">
            <v>0</v>
          </cell>
          <cell r="AG51">
            <v>0</v>
          </cell>
        </row>
        <row r="52">
          <cell r="B52" t="str">
            <v>OPRVWY</v>
          </cell>
          <cell r="E52">
            <v>0</v>
          </cell>
          <cell r="F52">
            <v>0</v>
          </cell>
          <cell r="G52">
            <v>0</v>
          </cell>
          <cell r="H52">
            <v>0</v>
          </cell>
          <cell r="I52">
            <v>0</v>
          </cell>
          <cell r="J52">
            <v>0</v>
          </cell>
          <cell r="K52">
            <v>0</v>
          </cell>
          <cell r="L52">
            <v>0</v>
          </cell>
          <cell r="M52">
            <v>0</v>
          </cell>
          <cell r="N52">
            <v>0</v>
          </cell>
          <cell r="O52">
            <v>0</v>
          </cell>
          <cell r="P52">
            <v>0</v>
          </cell>
          <cell r="S52" t="str">
            <v>OPRVWY</v>
          </cell>
          <cell r="V52">
            <v>0</v>
          </cell>
          <cell r="W52">
            <v>0</v>
          </cell>
          <cell r="X52">
            <v>0</v>
          </cell>
          <cell r="Y52">
            <v>0</v>
          </cell>
          <cell r="Z52">
            <v>0</v>
          </cell>
          <cell r="AA52">
            <v>0</v>
          </cell>
          <cell r="AB52">
            <v>0</v>
          </cell>
          <cell r="AC52">
            <v>0</v>
          </cell>
          <cell r="AD52">
            <v>0</v>
          </cell>
          <cell r="AE52">
            <v>0</v>
          </cell>
          <cell r="AF52">
            <v>0</v>
          </cell>
          <cell r="AG52">
            <v>0</v>
          </cell>
        </row>
        <row r="53">
          <cell r="B53" t="str">
            <v>EXCTAX</v>
          </cell>
          <cell r="E53">
            <v>0.99999999999999989</v>
          </cell>
          <cell r="F53">
            <v>1.3104219600022905E-3</v>
          </cell>
          <cell r="G53">
            <v>0.31475207356349288</v>
          </cell>
          <cell r="H53">
            <v>5.817459609077464E-2</v>
          </cell>
          <cell r="I53">
            <v>0</v>
          </cell>
          <cell r="J53">
            <v>7.6923252439311585E-2</v>
          </cell>
          <cell r="K53">
            <v>0.43232617562868048</v>
          </cell>
          <cell r="L53">
            <v>7.0300508257982675E-2</v>
          </cell>
          <cell r="M53">
            <v>2.424088359061263E-2</v>
          </cell>
          <cell r="N53">
            <v>5.5317362045271632E-3</v>
          </cell>
          <cell r="O53">
            <v>2.1710736682515368E-2</v>
          </cell>
          <cell r="P53">
            <v>-5.2703844178997143E-3</v>
          </cell>
          <cell r="S53" t="str">
            <v>EXCTAX</v>
          </cell>
          <cell r="V53">
            <v>1.0000000000000016</v>
          </cell>
          <cell r="W53">
            <v>1.4030689589167003E-3</v>
          </cell>
          <cell r="X53">
            <v>0.31610531663667851</v>
          </cell>
          <cell r="Y53">
            <v>5.8092774718206834E-2</v>
          </cell>
          <cell r="Z53">
            <v>0</v>
          </cell>
          <cell r="AA53">
            <v>7.7548053915228773E-2</v>
          </cell>
          <cell r="AB53">
            <v>0.43024501628267886</v>
          </cell>
          <cell r="AC53">
            <v>7.0204731793144695E-2</v>
          </cell>
          <cell r="AD53">
            <v>2.4425369111968662E-2</v>
          </cell>
          <cell r="AE53">
            <v>5.5353163185625784E-3</v>
          </cell>
          <cell r="AF53">
            <v>2.1710736682515368E-2</v>
          </cell>
          <cell r="AG53">
            <v>-5.2703844178997143E-3</v>
          </cell>
        </row>
        <row r="54">
          <cell r="B54" t="str">
            <v>INT</v>
          </cell>
          <cell r="E54">
            <v>0.99999999999999989</v>
          </cell>
          <cell r="F54">
            <v>3.2229859365528246E-2</v>
          </cell>
          <cell r="G54">
            <v>0.34086996193028668</v>
          </cell>
          <cell r="H54">
            <v>9.1050956975746583E-2</v>
          </cell>
          <cell r="I54">
            <v>0</v>
          </cell>
          <cell r="J54">
            <v>0.10582961494061305</v>
          </cell>
          <cell r="K54">
            <v>0.36207982957530088</v>
          </cell>
          <cell r="L54">
            <v>4.5157778895944446E-2</v>
          </cell>
          <cell r="M54">
            <v>1.6069659735545548E-2</v>
          </cell>
          <cell r="N54">
            <v>1.1313385810345668E-3</v>
          </cell>
          <cell r="O54">
            <v>0</v>
          </cell>
          <cell r="P54">
            <v>5.581E-3</v>
          </cell>
          <cell r="S54" t="str">
            <v>INT</v>
          </cell>
          <cell r="V54">
            <v>0.99999999999999944</v>
          </cell>
          <cell r="W54">
            <v>3.2254113945373801E-2</v>
          </cell>
          <cell r="X54">
            <v>0.33977508504293519</v>
          </cell>
          <cell r="Y54">
            <v>9.1114851686081286E-2</v>
          </cell>
          <cell r="Z54">
            <v>0</v>
          </cell>
          <cell r="AA54">
            <v>0.10534865723031084</v>
          </cell>
          <cell r="AB54">
            <v>0.3635380835189464</v>
          </cell>
          <cell r="AC54">
            <v>4.5328589170704384E-2</v>
          </cell>
          <cell r="AD54">
            <v>1.5930840985729278E-2</v>
          </cell>
          <cell r="AE54">
            <v>1.1287784199184815E-3</v>
          </cell>
          <cell r="AF54">
            <v>0</v>
          </cell>
          <cell r="AG54">
            <v>5.581E-3</v>
          </cell>
        </row>
        <row r="55">
          <cell r="B55" t="str">
            <v>CIAC</v>
          </cell>
          <cell r="E55">
            <v>1</v>
          </cell>
          <cell r="F55">
            <v>1.9881703559801383E-2</v>
          </cell>
          <cell r="G55">
            <v>0.40545797496340547</v>
          </cell>
          <cell r="H55">
            <v>4.118071059420967E-2</v>
          </cell>
          <cell r="I55">
            <v>0</v>
          </cell>
          <cell r="J55">
            <v>9.9802299485628965E-2</v>
          </cell>
          <cell r="K55">
            <v>0.34339101144936462</v>
          </cell>
          <cell r="L55">
            <v>6.4050844161976012E-2</v>
          </cell>
          <cell r="M55">
            <v>2.6235455785613985E-2</v>
          </cell>
          <cell r="N55">
            <v>0</v>
          </cell>
          <cell r="O55">
            <v>0</v>
          </cell>
          <cell r="P55">
            <v>0</v>
          </cell>
          <cell r="S55" t="str">
            <v>CIAC</v>
          </cell>
          <cell r="V55">
            <v>1</v>
          </cell>
          <cell r="W55">
            <v>1.9881703559801383E-2</v>
          </cell>
          <cell r="X55">
            <v>0.40545797496340547</v>
          </cell>
          <cell r="Y55">
            <v>4.118071059420967E-2</v>
          </cell>
          <cell r="Z55">
            <v>0</v>
          </cell>
          <cell r="AA55">
            <v>9.9802299485628965E-2</v>
          </cell>
          <cell r="AB55">
            <v>0.34339101144936462</v>
          </cell>
          <cell r="AC55">
            <v>6.4050844161976012E-2</v>
          </cell>
          <cell r="AD55">
            <v>2.6235455785613985E-2</v>
          </cell>
          <cell r="AE55">
            <v>0</v>
          </cell>
          <cell r="AF55">
            <v>0</v>
          </cell>
          <cell r="AG55">
            <v>0</v>
          </cell>
        </row>
        <row r="56">
          <cell r="B56" t="str">
            <v>IDSIT</v>
          </cell>
          <cell r="E56">
            <v>1</v>
          </cell>
          <cell r="F56">
            <v>0</v>
          </cell>
          <cell r="G56">
            <v>0</v>
          </cell>
          <cell r="H56">
            <v>0</v>
          </cell>
          <cell r="I56">
            <v>0</v>
          </cell>
          <cell r="J56">
            <v>0</v>
          </cell>
          <cell r="K56">
            <v>0</v>
          </cell>
          <cell r="L56">
            <v>1</v>
          </cell>
          <cell r="M56">
            <v>0</v>
          </cell>
          <cell r="N56">
            <v>0</v>
          </cell>
          <cell r="O56">
            <v>0</v>
          </cell>
          <cell r="P56">
            <v>0</v>
          </cell>
          <cell r="S56" t="str">
            <v>IDSIT</v>
          </cell>
          <cell r="V56">
            <v>1</v>
          </cell>
          <cell r="W56">
            <v>0</v>
          </cell>
          <cell r="X56">
            <v>0</v>
          </cell>
          <cell r="Y56">
            <v>0</v>
          </cell>
          <cell r="Z56">
            <v>0</v>
          </cell>
          <cell r="AA56">
            <v>0</v>
          </cell>
          <cell r="AB56">
            <v>0</v>
          </cell>
          <cell r="AC56">
            <v>1</v>
          </cell>
          <cell r="AD56">
            <v>0</v>
          </cell>
          <cell r="AE56">
            <v>0</v>
          </cell>
          <cell r="AF56">
            <v>0</v>
          </cell>
          <cell r="AG56">
            <v>0</v>
          </cell>
        </row>
        <row r="57">
          <cell r="B57" t="str">
            <v>TAXDEPR</v>
          </cell>
          <cell r="E57">
            <v>0</v>
          </cell>
          <cell r="F57">
            <v>0</v>
          </cell>
          <cell r="G57">
            <v>0</v>
          </cell>
          <cell r="H57">
            <v>0</v>
          </cell>
          <cell r="I57">
            <v>0</v>
          </cell>
          <cell r="J57">
            <v>0</v>
          </cell>
          <cell r="K57">
            <v>0</v>
          </cell>
          <cell r="L57">
            <v>0</v>
          </cell>
          <cell r="M57">
            <v>0</v>
          </cell>
          <cell r="N57">
            <v>0</v>
          </cell>
          <cell r="O57">
            <v>0</v>
          </cell>
          <cell r="P57">
            <v>0</v>
          </cell>
          <cell r="S57" t="str">
            <v>TAXDEPR</v>
          </cell>
          <cell r="V57">
            <v>0</v>
          </cell>
          <cell r="W57">
            <v>0</v>
          </cell>
          <cell r="X57">
            <v>0</v>
          </cell>
          <cell r="Y57">
            <v>0</v>
          </cell>
          <cell r="Z57">
            <v>0</v>
          </cell>
          <cell r="AA57">
            <v>0</v>
          </cell>
          <cell r="AB57">
            <v>0</v>
          </cell>
          <cell r="AC57">
            <v>0</v>
          </cell>
          <cell r="AD57">
            <v>0</v>
          </cell>
          <cell r="AE57">
            <v>0</v>
          </cell>
          <cell r="AF57">
            <v>0</v>
          </cell>
          <cell r="AG57">
            <v>0</v>
          </cell>
        </row>
        <row r="58">
          <cell r="B58" t="str">
            <v>BADDEBT</v>
          </cell>
          <cell r="E58">
            <v>0.99999999999999989</v>
          </cell>
          <cell r="F58">
            <v>2.823020595384014E-2</v>
          </cell>
          <cell r="G58">
            <v>0.33243757832363813</v>
          </cell>
          <cell r="H58">
            <v>7.9967745849188851E-2</v>
          </cell>
          <cell r="I58">
            <v>0</v>
          </cell>
          <cell r="J58">
            <v>7.232764683792757E-2</v>
          </cell>
          <cell r="K58">
            <v>0.44136390740159692</v>
          </cell>
          <cell r="L58">
            <v>3.744147354901331E-2</v>
          </cell>
          <cell r="M58">
            <v>8.7214796817874883E-3</v>
          </cell>
          <cell r="N58">
            <v>0</v>
          </cell>
          <cell r="O58">
            <v>-4.900375969923899E-4</v>
          </cell>
          <cell r="P58">
            <v>0</v>
          </cell>
          <cell r="S58" t="str">
            <v>BADDEBT</v>
          </cell>
          <cell r="V58">
            <v>0.99999999999999989</v>
          </cell>
          <cell r="W58">
            <v>2.823020595384014E-2</v>
          </cell>
          <cell r="X58">
            <v>0.33243757832363813</v>
          </cell>
          <cell r="Y58">
            <v>7.9967745849188851E-2</v>
          </cell>
          <cell r="Z58">
            <v>0</v>
          </cell>
          <cell r="AA58">
            <v>7.232764683792757E-2</v>
          </cell>
          <cell r="AB58">
            <v>0.44136390740159692</v>
          </cell>
          <cell r="AC58">
            <v>3.744147354901331E-2</v>
          </cell>
          <cell r="AD58">
            <v>8.7214796817874883E-3</v>
          </cell>
          <cell r="AE58">
            <v>0</v>
          </cell>
          <cell r="AF58">
            <v>-4.900375969923899E-4</v>
          </cell>
          <cell r="AG58">
            <v>0</v>
          </cell>
        </row>
        <row r="59">
          <cell r="B59" t="str">
            <v>DITEXP</v>
          </cell>
          <cell r="E59">
            <v>0</v>
          </cell>
          <cell r="F59">
            <v>0</v>
          </cell>
          <cell r="G59">
            <v>0</v>
          </cell>
          <cell r="H59">
            <v>0</v>
          </cell>
          <cell r="I59">
            <v>0</v>
          </cell>
          <cell r="J59">
            <v>0</v>
          </cell>
          <cell r="K59">
            <v>0</v>
          </cell>
          <cell r="L59">
            <v>0</v>
          </cell>
          <cell r="M59">
            <v>0</v>
          </cell>
          <cell r="N59">
            <v>0</v>
          </cell>
          <cell r="O59">
            <v>0</v>
          </cell>
          <cell r="P59">
            <v>0</v>
          </cell>
          <cell r="S59" t="str">
            <v>DITEXP</v>
          </cell>
          <cell r="V59">
            <v>0</v>
          </cell>
          <cell r="W59">
            <v>0</v>
          </cell>
          <cell r="X59">
            <v>0</v>
          </cell>
          <cell r="Y59">
            <v>0</v>
          </cell>
          <cell r="Z59">
            <v>0</v>
          </cell>
          <cell r="AA59">
            <v>0</v>
          </cell>
          <cell r="AB59">
            <v>0</v>
          </cell>
          <cell r="AC59">
            <v>0</v>
          </cell>
          <cell r="AD59">
            <v>0</v>
          </cell>
          <cell r="AE59">
            <v>0</v>
          </cell>
          <cell r="AF59">
            <v>0</v>
          </cell>
          <cell r="AG59">
            <v>0</v>
          </cell>
        </row>
        <row r="60">
          <cell r="B60" t="str">
            <v>DITBAL</v>
          </cell>
          <cell r="E60">
            <v>0</v>
          </cell>
          <cell r="F60">
            <v>0</v>
          </cell>
          <cell r="G60">
            <v>0</v>
          </cell>
          <cell r="H60">
            <v>0</v>
          </cell>
          <cell r="I60">
            <v>0</v>
          </cell>
          <cell r="J60">
            <v>0</v>
          </cell>
          <cell r="K60">
            <v>0</v>
          </cell>
          <cell r="L60">
            <v>0</v>
          </cell>
          <cell r="M60">
            <v>0</v>
          </cell>
          <cell r="N60">
            <v>0</v>
          </cell>
          <cell r="O60">
            <v>0</v>
          </cell>
          <cell r="P60">
            <v>0</v>
          </cell>
          <cell r="S60" t="str">
            <v>DITBAL</v>
          </cell>
          <cell r="V60">
            <v>0</v>
          </cell>
          <cell r="W60">
            <v>0</v>
          </cell>
          <cell r="X60">
            <v>0</v>
          </cell>
          <cell r="Y60">
            <v>0</v>
          </cell>
          <cell r="Z60">
            <v>0</v>
          </cell>
          <cell r="AA60">
            <v>0</v>
          </cell>
          <cell r="AB60">
            <v>0</v>
          </cell>
          <cell r="AC60">
            <v>0</v>
          </cell>
          <cell r="AD60">
            <v>0</v>
          </cell>
          <cell r="AE60">
            <v>0</v>
          </cell>
          <cell r="AF60">
            <v>0</v>
          </cell>
          <cell r="AG60">
            <v>0</v>
          </cell>
        </row>
        <row r="61">
          <cell r="B61" t="str">
            <v>ITC84</v>
          </cell>
          <cell r="E61">
            <v>1</v>
          </cell>
          <cell r="F61">
            <v>0</v>
          </cell>
          <cell r="G61">
            <v>0.70975999999999995</v>
          </cell>
          <cell r="H61">
            <v>0.14180000000000001</v>
          </cell>
          <cell r="I61">
            <v>0</v>
          </cell>
          <cell r="J61">
            <v>0.10946</v>
          </cell>
          <cell r="K61">
            <v>0</v>
          </cell>
          <cell r="L61">
            <v>0</v>
          </cell>
          <cell r="M61">
            <v>0</v>
          </cell>
          <cell r="N61">
            <v>0</v>
          </cell>
          <cell r="O61">
            <v>0</v>
          </cell>
          <cell r="P61">
            <v>3.8979999999999994E-2</v>
          </cell>
          <cell r="S61" t="str">
            <v>ITC84</v>
          </cell>
          <cell r="V61">
            <v>1</v>
          </cell>
          <cell r="W61">
            <v>0</v>
          </cell>
          <cell r="X61">
            <v>0.70975999999999995</v>
          </cell>
          <cell r="Y61">
            <v>0.14180000000000001</v>
          </cell>
          <cell r="Z61">
            <v>0</v>
          </cell>
          <cell r="AA61">
            <v>0.10946</v>
          </cell>
          <cell r="AB61">
            <v>0</v>
          </cell>
          <cell r="AC61">
            <v>0</v>
          </cell>
          <cell r="AD61">
            <v>0</v>
          </cell>
          <cell r="AE61">
            <v>0</v>
          </cell>
          <cell r="AF61">
            <v>0</v>
          </cell>
          <cell r="AG61">
            <v>3.8979999999999994E-2</v>
          </cell>
        </row>
        <row r="62">
          <cell r="B62" t="str">
            <v>ITC85</v>
          </cell>
          <cell r="E62">
            <v>1</v>
          </cell>
          <cell r="F62">
            <v>0</v>
          </cell>
          <cell r="G62">
            <v>0.67689999999999995</v>
          </cell>
          <cell r="H62">
            <v>0.1336</v>
          </cell>
          <cell r="I62">
            <v>0</v>
          </cell>
          <cell r="J62">
            <v>0.11609999999999999</v>
          </cell>
          <cell r="K62">
            <v>0</v>
          </cell>
          <cell r="L62">
            <v>0</v>
          </cell>
          <cell r="M62">
            <v>0</v>
          </cell>
          <cell r="N62">
            <v>0</v>
          </cell>
          <cell r="O62">
            <v>0</v>
          </cell>
          <cell r="P62">
            <v>7.3399999999999993E-2</v>
          </cell>
          <cell r="S62" t="str">
            <v>ITC85</v>
          </cell>
          <cell r="V62">
            <v>1</v>
          </cell>
          <cell r="W62">
            <v>0</v>
          </cell>
          <cell r="X62">
            <v>0.67689999999999995</v>
          </cell>
          <cell r="Y62">
            <v>0.1336</v>
          </cell>
          <cell r="Z62">
            <v>0</v>
          </cell>
          <cell r="AA62">
            <v>0.11609999999999999</v>
          </cell>
          <cell r="AB62">
            <v>0</v>
          </cell>
          <cell r="AC62">
            <v>0</v>
          </cell>
          <cell r="AD62">
            <v>0</v>
          </cell>
          <cell r="AE62">
            <v>0</v>
          </cell>
          <cell r="AF62">
            <v>0</v>
          </cell>
          <cell r="AG62">
            <v>7.3399999999999993E-2</v>
          </cell>
        </row>
        <row r="63">
          <cell r="B63" t="str">
            <v>ITC86</v>
          </cell>
          <cell r="E63">
            <v>1</v>
          </cell>
          <cell r="F63">
            <v>0</v>
          </cell>
          <cell r="G63">
            <v>0.64607999999999999</v>
          </cell>
          <cell r="H63">
            <v>0.13125999999999999</v>
          </cell>
          <cell r="I63">
            <v>0</v>
          </cell>
          <cell r="J63">
            <v>0.155</v>
          </cell>
          <cell r="K63">
            <v>0</v>
          </cell>
          <cell r="L63">
            <v>0</v>
          </cell>
          <cell r="M63">
            <v>0</v>
          </cell>
          <cell r="N63">
            <v>0</v>
          </cell>
          <cell r="O63">
            <v>0</v>
          </cell>
          <cell r="P63">
            <v>6.7659999999999998E-2</v>
          </cell>
          <cell r="S63" t="str">
            <v>ITC86</v>
          </cell>
          <cell r="V63">
            <v>1</v>
          </cell>
          <cell r="W63">
            <v>0</v>
          </cell>
          <cell r="X63">
            <v>0.64607999999999999</v>
          </cell>
          <cell r="Y63">
            <v>0.13125999999999999</v>
          </cell>
          <cell r="Z63">
            <v>0</v>
          </cell>
          <cell r="AA63">
            <v>0.155</v>
          </cell>
          <cell r="AB63">
            <v>0</v>
          </cell>
          <cell r="AC63">
            <v>0</v>
          </cell>
          <cell r="AD63">
            <v>0</v>
          </cell>
          <cell r="AE63">
            <v>0</v>
          </cell>
          <cell r="AF63">
            <v>0</v>
          </cell>
          <cell r="AG63">
            <v>6.7659999999999998E-2</v>
          </cell>
        </row>
        <row r="64">
          <cell r="B64" t="str">
            <v>ITC88</v>
          </cell>
          <cell r="E64">
            <v>1</v>
          </cell>
          <cell r="F64">
            <v>0</v>
          </cell>
          <cell r="G64">
            <v>0.61199999999999999</v>
          </cell>
          <cell r="H64">
            <v>0.14960000000000001</v>
          </cell>
          <cell r="I64">
            <v>0</v>
          </cell>
          <cell r="J64">
            <v>0.1671</v>
          </cell>
          <cell r="K64">
            <v>0</v>
          </cell>
          <cell r="L64">
            <v>0</v>
          </cell>
          <cell r="M64">
            <v>0</v>
          </cell>
          <cell r="N64">
            <v>0</v>
          </cell>
          <cell r="O64">
            <v>0</v>
          </cell>
          <cell r="P64">
            <v>7.1300000000000002E-2</v>
          </cell>
          <cell r="S64" t="str">
            <v>ITC88</v>
          </cell>
          <cell r="V64">
            <v>1</v>
          </cell>
          <cell r="W64">
            <v>0</v>
          </cell>
          <cell r="X64">
            <v>0.61199999999999999</v>
          </cell>
          <cell r="Y64">
            <v>0.14960000000000001</v>
          </cell>
          <cell r="Z64">
            <v>0</v>
          </cell>
          <cell r="AA64">
            <v>0.1671</v>
          </cell>
          <cell r="AB64">
            <v>0</v>
          </cell>
          <cell r="AC64">
            <v>0</v>
          </cell>
          <cell r="AD64">
            <v>0</v>
          </cell>
          <cell r="AE64">
            <v>0</v>
          </cell>
          <cell r="AF64">
            <v>0</v>
          </cell>
          <cell r="AG64">
            <v>7.1300000000000002E-2</v>
          </cell>
        </row>
        <row r="65">
          <cell r="B65" t="str">
            <v>ITC89</v>
          </cell>
          <cell r="E65">
            <v>0.99999999999999989</v>
          </cell>
          <cell r="F65">
            <v>0</v>
          </cell>
          <cell r="G65">
            <v>0.563558</v>
          </cell>
          <cell r="H65">
            <v>0.15268799999999999</v>
          </cell>
          <cell r="I65">
            <v>0</v>
          </cell>
          <cell r="J65">
            <v>0.20677599999999999</v>
          </cell>
          <cell r="K65">
            <v>0</v>
          </cell>
          <cell r="L65">
            <v>0</v>
          </cell>
          <cell r="M65">
            <v>0</v>
          </cell>
          <cell r="N65">
            <v>0</v>
          </cell>
          <cell r="O65">
            <v>0</v>
          </cell>
          <cell r="P65">
            <v>7.6978000000000005E-2</v>
          </cell>
          <cell r="S65" t="str">
            <v>ITC89</v>
          </cell>
          <cell r="V65">
            <v>0.99999999999999989</v>
          </cell>
          <cell r="W65">
            <v>0</v>
          </cell>
          <cell r="X65">
            <v>0.563558</v>
          </cell>
          <cell r="Y65">
            <v>0.15268799999999999</v>
          </cell>
          <cell r="Z65">
            <v>0</v>
          </cell>
          <cell r="AA65">
            <v>0.20677599999999999</v>
          </cell>
          <cell r="AB65">
            <v>0</v>
          </cell>
          <cell r="AC65">
            <v>0</v>
          </cell>
          <cell r="AD65">
            <v>0</v>
          </cell>
          <cell r="AE65">
            <v>0</v>
          </cell>
          <cell r="AF65">
            <v>0</v>
          </cell>
          <cell r="AG65">
            <v>7.6978000000000005E-2</v>
          </cell>
        </row>
        <row r="66">
          <cell r="B66" t="str">
            <v>ITC90</v>
          </cell>
          <cell r="E66">
            <v>1</v>
          </cell>
          <cell r="F66">
            <v>0</v>
          </cell>
          <cell r="G66">
            <v>0.159356</v>
          </cell>
          <cell r="H66">
            <v>3.9132E-2</v>
          </cell>
          <cell r="I66">
            <v>0</v>
          </cell>
          <cell r="J66">
            <v>3.8051000000000001E-2</v>
          </cell>
          <cell r="K66">
            <v>0.46935500000000002</v>
          </cell>
          <cell r="L66">
            <v>0.13981499999999999</v>
          </cell>
          <cell r="M66">
            <v>0.135384</v>
          </cell>
          <cell r="N66">
            <v>0</v>
          </cell>
          <cell r="O66">
            <v>0</v>
          </cell>
          <cell r="P66">
            <v>1.8907E-2</v>
          </cell>
          <cell r="S66" t="str">
            <v>ITC90</v>
          </cell>
          <cell r="V66">
            <v>1</v>
          </cell>
          <cell r="W66">
            <v>0</v>
          </cell>
          <cell r="X66">
            <v>0.159356</v>
          </cell>
          <cell r="Y66">
            <v>3.9132E-2</v>
          </cell>
          <cell r="Z66">
            <v>0</v>
          </cell>
          <cell r="AA66">
            <v>3.8051000000000001E-2</v>
          </cell>
          <cell r="AB66">
            <v>0.46935500000000002</v>
          </cell>
          <cell r="AC66">
            <v>0.13981499999999999</v>
          </cell>
          <cell r="AD66">
            <v>0.135384</v>
          </cell>
          <cell r="AE66">
            <v>0</v>
          </cell>
          <cell r="AF66">
            <v>0</v>
          </cell>
          <cell r="AG66">
            <v>1.8907E-2</v>
          </cell>
        </row>
        <row r="67">
          <cell r="B67" t="str">
            <v>OTHER</v>
          </cell>
          <cell r="E67">
            <v>1</v>
          </cell>
          <cell r="F67">
            <v>0</v>
          </cell>
          <cell r="G67">
            <v>0</v>
          </cell>
          <cell r="H67">
            <v>0</v>
          </cell>
          <cell r="I67">
            <v>0</v>
          </cell>
          <cell r="J67">
            <v>0</v>
          </cell>
          <cell r="K67">
            <v>0</v>
          </cell>
          <cell r="L67">
            <v>0</v>
          </cell>
          <cell r="M67">
            <v>0</v>
          </cell>
          <cell r="N67">
            <v>0</v>
          </cell>
          <cell r="O67">
            <v>1</v>
          </cell>
          <cell r="P67">
            <v>0</v>
          </cell>
          <cell r="S67" t="str">
            <v>OTHER</v>
          </cell>
          <cell r="V67">
            <v>1</v>
          </cell>
          <cell r="W67">
            <v>0</v>
          </cell>
          <cell r="X67">
            <v>0</v>
          </cell>
          <cell r="Y67">
            <v>0</v>
          </cell>
          <cell r="Z67">
            <v>0</v>
          </cell>
          <cell r="AA67">
            <v>0</v>
          </cell>
          <cell r="AB67">
            <v>0</v>
          </cell>
          <cell r="AC67">
            <v>0</v>
          </cell>
          <cell r="AD67">
            <v>0</v>
          </cell>
          <cell r="AE67">
            <v>0</v>
          </cell>
          <cell r="AF67">
            <v>1</v>
          </cell>
          <cell r="AG67">
            <v>0</v>
          </cell>
        </row>
        <row r="68">
          <cell r="B68" t="str">
            <v>NUTIL</v>
          </cell>
          <cell r="E68">
            <v>1</v>
          </cell>
          <cell r="F68">
            <v>0</v>
          </cell>
          <cell r="G68">
            <v>0</v>
          </cell>
          <cell r="H68">
            <v>0</v>
          </cell>
          <cell r="I68">
            <v>0</v>
          </cell>
          <cell r="J68">
            <v>0</v>
          </cell>
          <cell r="K68">
            <v>0</v>
          </cell>
          <cell r="L68">
            <v>0</v>
          </cell>
          <cell r="M68">
            <v>0</v>
          </cell>
          <cell r="N68">
            <v>0</v>
          </cell>
          <cell r="O68">
            <v>0</v>
          </cell>
          <cell r="P68">
            <v>1</v>
          </cell>
          <cell r="S68" t="str">
            <v>NUTIL</v>
          </cell>
          <cell r="V68">
            <v>1</v>
          </cell>
          <cell r="W68">
            <v>0</v>
          </cell>
          <cell r="X68">
            <v>0</v>
          </cell>
          <cell r="Y68">
            <v>0</v>
          </cell>
          <cell r="Z68">
            <v>0</v>
          </cell>
          <cell r="AA68">
            <v>0</v>
          </cell>
          <cell r="AB68">
            <v>0</v>
          </cell>
          <cell r="AC68">
            <v>0</v>
          </cell>
          <cell r="AD68">
            <v>0</v>
          </cell>
          <cell r="AE68">
            <v>0</v>
          </cell>
          <cell r="AF68">
            <v>0</v>
          </cell>
          <cell r="AG68">
            <v>1</v>
          </cell>
        </row>
        <row r="69">
          <cell r="B69" t="str">
            <v>SNPPS</v>
          </cell>
          <cell r="E69">
            <v>1.0000000000000002</v>
          </cell>
          <cell r="F69">
            <v>2.6279504915630084E-2</v>
          </cell>
          <cell r="G69">
            <v>0.33717881920133852</v>
          </cell>
          <cell r="H69">
            <v>9.8317043060781942E-2</v>
          </cell>
          <cell r="I69">
            <v>0</v>
          </cell>
          <cell r="J69">
            <v>0.11425312055562384</v>
          </cell>
          <cell r="K69">
            <v>0.36297363404100819</v>
          </cell>
          <cell r="L69">
            <v>4.397854045954528E-2</v>
          </cell>
          <cell r="M69">
            <v>1.5217866586822837E-2</v>
          </cell>
          <cell r="N69">
            <v>1.8014711792495054E-3</v>
          </cell>
          <cell r="O69">
            <v>0</v>
          </cell>
          <cell r="P69">
            <v>0</v>
          </cell>
          <cell r="S69" t="str">
            <v>SNPPS</v>
          </cell>
          <cell r="V69">
            <v>0.99999999999999944</v>
          </cell>
          <cell r="W69">
            <v>2.6279504915630091E-2</v>
          </cell>
          <cell r="X69">
            <v>0.33717881920133813</v>
          </cell>
          <cell r="Y69">
            <v>9.83170430607819E-2</v>
          </cell>
          <cell r="Z69">
            <v>0</v>
          </cell>
          <cell r="AA69">
            <v>0.11425312055562376</v>
          </cell>
          <cell r="AB69">
            <v>0.36297363404100785</v>
          </cell>
          <cell r="AC69">
            <v>4.3978540459545253E-2</v>
          </cell>
          <cell r="AD69">
            <v>1.5217866586822832E-2</v>
          </cell>
          <cell r="AE69">
            <v>1.8014711792495041E-3</v>
          </cell>
          <cell r="AF69">
            <v>0</v>
          </cell>
          <cell r="AG69">
            <v>0</v>
          </cell>
        </row>
        <row r="70">
          <cell r="B70" t="str">
            <v>SNPT</v>
          </cell>
          <cell r="E70">
            <v>1.0000000000000002</v>
          </cell>
          <cell r="F70">
            <v>2.6279504915630102E-2</v>
          </cell>
          <cell r="G70">
            <v>0.33717881920133835</v>
          </cell>
          <cell r="H70">
            <v>9.8317043060781956E-2</v>
          </cell>
          <cell r="I70">
            <v>0</v>
          </cell>
          <cell r="J70">
            <v>0.11425312055562385</v>
          </cell>
          <cell r="K70">
            <v>0.3629736340410083</v>
          </cell>
          <cell r="L70">
            <v>4.3978540459545287E-2</v>
          </cell>
          <cell r="M70">
            <v>1.5217866586822839E-2</v>
          </cell>
          <cell r="N70">
            <v>1.8014711792495052E-3</v>
          </cell>
          <cell r="O70">
            <v>0</v>
          </cell>
          <cell r="P70">
            <v>0</v>
          </cell>
          <cell r="S70" t="str">
            <v>SNPT</v>
          </cell>
          <cell r="V70">
            <v>1.0000000000000002</v>
          </cell>
          <cell r="W70">
            <v>2.6279504915630098E-2</v>
          </cell>
          <cell r="X70">
            <v>0.33717881920133824</v>
          </cell>
          <cell r="Y70">
            <v>9.831704306078197E-2</v>
          </cell>
          <cell r="Z70">
            <v>0</v>
          </cell>
          <cell r="AA70">
            <v>0.11425312055562384</v>
          </cell>
          <cell r="AB70">
            <v>0.3629736340410083</v>
          </cell>
          <cell r="AC70">
            <v>4.3978540459545273E-2</v>
          </cell>
          <cell r="AD70">
            <v>1.5217866586822839E-2</v>
          </cell>
          <cell r="AE70">
            <v>1.8014711792495054E-3</v>
          </cell>
          <cell r="AF70">
            <v>0</v>
          </cell>
          <cell r="AG70">
            <v>0</v>
          </cell>
        </row>
        <row r="71">
          <cell r="B71" t="str">
            <v>SNPP</v>
          </cell>
          <cell r="E71">
            <v>1.0000000000000002</v>
          </cell>
          <cell r="F71">
            <v>2.6279504915630081E-2</v>
          </cell>
          <cell r="G71">
            <v>0.33717881920133852</v>
          </cell>
          <cell r="H71">
            <v>9.8317043060781914E-2</v>
          </cell>
          <cell r="I71">
            <v>0</v>
          </cell>
          <cell r="J71">
            <v>0.11425312055562381</v>
          </cell>
          <cell r="K71">
            <v>0.36297363404100824</v>
          </cell>
          <cell r="L71">
            <v>4.3978540459545266E-2</v>
          </cell>
          <cell r="M71">
            <v>1.5217866586822837E-2</v>
          </cell>
          <cell r="N71">
            <v>1.801471179249505E-3</v>
          </cell>
          <cell r="O71">
            <v>0</v>
          </cell>
          <cell r="P71">
            <v>0</v>
          </cell>
          <cell r="S71" t="str">
            <v>SNPP</v>
          </cell>
          <cell r="V71">
            <v>0.99999999999999922</v>
          </cell>
          <cell r="W71">
            <v>2.6279504915630084E-2</v>
          </cell>
          <cell r="X71">
            <v>0.33717881920133808</v>
          </cell>
          <cell r="Y71">
            <v>9.8317043060781914E-2</v>
          </cell>
          <cell r="Z71">
            <v>0</v>
          </cell>
          <cell r="AA71">
            <v>0.11425312055562373</v>
          </cell>
          <cell r="AB71">
            <v>0.36297363404100785</v>
          </cell>
          <cell r="AC71">
            <v>4.3978540459545253E-2</v>
          </cell>
          <cell r="AD71">
            <v>1.5217866586822832E-2</v>
          </cell>
          <cell r="AE71">
            <v>1.8014711792495039E-3</v>
          </cell>
          <cell r="AF71">
            <v>0</v>
          </cell>
          <cell r="AG71">
            <v>0</v>
          </cell>
        </row>
        <row r="72">
          <cell r="B72" t="str">
            <v>SNPPH</v>
          </cell>
          <cell r="E72">
            <v>1.0000000000000009</v>
          </cell>
          <cell r="F72">
            <v>2.6279504915630095E-2</v>
          </cell>
          <cell r="G72">
            <v>0.33717881920133863</v>
          </cell>
          <cell r="H72">
            <v>9.8317043060781997E-2</v>
          </cell>
          <cell r="I72">
            <v>0</v>
          </cell>
          <cell r="J72">
            <v>0.11425312055562391</v>
          </cell>
          <cell r="K72">
            <v>0.36297363404100852</v>
          </cell>
          <cell r="L72">
            <v>4.3978540459545273E-2</v>
          </cell>
          <cell r="M72">
            <v>1.5217866586822849E-2</v>
          </cell>
          <cell r="N72">
            <v>1.8014711792495067E-3</v>
          </cell>
          <cell r="O72">
            <v>0</v>
          </cell>
          <cell r="P72">
            <v>0</v>
          </cell>
          <cell r="S72" t="str">
            <v>SNPPH</v>
          </cell>
          <cell r="V72">
            <v>1.0000000000000007</v>
          </cell>
          <cell r="W72">
            <v>2.6279504915630084E-2</v>
          </cell>
          <cell r="X72">
            <v>0.33717881920133858</v>
          </cell>
          <cell r="Y72">
            <v>9.8317043060781983E-2</v>
          </cell>
          <cell r="Z72">
            <v>0</v>
          </cell>
          <cell r="AA72">
            <v>0.11425312055562391</v>
          </cell>
          <cell r="AB72">
            <v>0.36297363404100841</v>
          </cell>
          <cell r="AC72">
            <v>4.3978540459545266E-2</v>
          </cell>
          <cell r="AD72">
            <v>1.521786658682284E-2</v>
          </cell>
          <cell r="AE72">
            <v>1.8014711792495059E-3</v>
          </cell>
          <cell r="AF72">
            <v>0</v>
          </cell>
          <cell r="AG72">
            <v>0</v>
          </cell>
        </row>
        <row r="73">
          <cell r="B73" t="str">
            <v>SNPPN</v>
          </cell>
          <cell r="E73">
            <v>1.0000000000000002</v>
          </cell>
          <cell r="F73">
            <v>2.6279504915630098E-2</v>
          </cell>
          <cell r="G73">
            <v>0.33717881920133835</v>
          </cell>
          <cell r="H73">
            <v>9.8317043060781983E-2</v>
          </cell>
          <cell r="I73">
            <v>0</v>
          </cell>
          <cell r="J73">
            <v>0.11425312055562384</v>
          </cell>
          <cell r="K73">
            <v>0.36297363404100819</v>
          </cell>
          <cell r="L73">
            <v>4.397854045954528E-2</v>
          </cell>
          <cell r="M73">
            <v>1.5217866586822837E-2</v>
          </cell>
          <cell r="N73">
            <v>1.8014711792495054E-3</v>
          </cell>
          <cell r="O73">
            <v>0</v>
          </cell>
          <cell r="P73">
            <v>0</v>
          </cell>
          <cell r="S73" t="str">
            <v>SNPPN</v>
          </cell>
          <cell r="V73">
            <v>1.0000000000000002</v>
          </cell>
          <cell r="W73">
            <v>2.6279504915630098E-2</v>
          </cell>
          <cell r="X73">
            <v>0.33717881920133835</v>
          </cell>
          <cell r="Y73">
            <v>9.8317043060781983E-2</v>
          </cell>
          <cell r="Z73">
            <v>0</v>
          </cell>
          <cell r="AA73">
            <v>0.11425312055562384</v>
          </cell>
          <cell r="AB73">
            <v>0.36297363404100819</v>
          </cell>
          <cell r="AC73">
            <v>4.397854045954528E-2</v>
          </cell>
          <cell r="AD73">
            <v>1.5217866586822837E-2</v>
          </cell>
          <cell r="AE73">
            <v>1.8014711792495054E-3</v>
          </cell>
          <cell r="AF73">
            <v>0</v>
          </cell>
          <cell r="AG73">
            <v>0</v>
          </cell>
        </row>
        <row r="74">
          <cell r="B74" t="str">
            <v>SNPPO</v>
          </cell>
          <cell r="E74">
            <v>1</v>
          </cell>
          <cell r="F74">
            <v>2.6279504915630095E-2</v>
          </cell>
          <cell r="G74">
            <v>0.33717881920133841</v>
          </cell>
          <cell r="H74">
            <v>9.8317043060781956E-2</v>
          </cell>
          <cell r="I74">
            <v>0</v>
          </cell>
          <cell r="J74">
            <v>0.11425312055562381</v>
          </cell>
          <cell r="K74">
            <v>0.36297363404100802</v>
          </cell>
          <cell r="L74">
            <v>4.3978540459545266E-2</v>
          </cell>
          <cell r="M74">
            <v>1.5217866586822837E-2</v>
          </cell>
          <cell r="N74">
            <v>1.8014711792495054E-3</v>
          </cell>
          <cell r="O74">
            <v>0</v>
          </cell>
          <cell r="P74">
            <v>0</v>
          </cell>
          <cell r="S74" t="str">
            <v>SNPPO</v>
          </cell>
          <cell r="V74">
            <v>1.0000000000000002</v>
          </cell>
          <cell r="W74">
            <v>2.6279504915630091E-2</v>
          </cell>
          <cell r="X74">
            <v>0.33717881920133841</v>
          </cell>
          <cell r="Y74">
            <v>9.831704306078197E-2</v>
          </cell>
          <cell r="Z74">
            <v>0</v>
          </cell>
          <cell r="AA74">
            <v>0.11425312055562384</v>
          </cell>
          <cell r="AB74">
            <v>0.36297363404100813</v>
          </cell>
          <cell r="AC74">
            <v>4.3978540459545266E-2</v>
          </cell>
          <cell r="AD74">
            <v>1.5217866586822839E-2</v>
          </cell>
          <cell r="AE74">
            <v>1.8014711792495054E-3</v>
          </cell>
          <cell r="AF74">
            <v>0</v>
          </cell>
          <cell r="AG74">
            <v>0</v>
          </cell>
        </row>
        <row r="75">
          <cell r="B75" t="str">
            <v>SNPG</v>
          </cell>
          <cell r="E75">
            <v>1</v>
          </cell>
          <cell r="F75">
            <v>2.541511643644084E-2</v>
          </cell>
          <cell r="G75">
            <v>0.33701552579600158</v>
          </cell>
          <cell r="H75">
            <v>9.8324697794491281E-2</v>
          </cell>
          <cell r="I75">
            <v>0</v>
          </cell>
          <cell r="J75">
            <v>0.11015486456876571</v>
          </cell>
          <cell r="K75">
            <v>0.34909461276105841</v>
          </cell>
          <cell r="L75">
            <v>5.6095307258209E-2</v>
          </cell>
          <cell r="M75">
            <v>2.3216210154588426E-2</v>
          </cell>
          <cell r="N75">
            <v>6.8366523044476155E-4</v>
          </cell>
          <cell r="O75">
            <v>0</v>
          </cell>
          <cell r="P75">
            <v>0</v>
          </cell>
          <cell r="S75" t="str">
            <v>SNPG</v>
          </cell>
          <cell r="V75">
            <v>1</v>
          </cell>
          <cell r="W75">
            <v>2.5591414213849951E-2</v>
          </cell>
          <cell r="X75">
            <v>0.33950384358312474</v>
          </cell>
          <cell r="Y75">
            <v>9.7057819772228354E-2</v>
          </cell>
          <cell r="Z75">
            <v>0</v>
          </cell>
          <cell r="AA75">
            <v>0.10799030740401125</v>
          </cell>
          <cell r="AB75">
            <v>0.34855418604834448</v>
          </cell>
          <cell r="AC75">
            <v>5.7056127560143187E-2</v>
          </cell>
          <cell r="AD75">
            <v>2.3590597957779565E-2</v>
          </cell>
          <cell r="AE75">
            <v>6.5570346051841842E-4</v>
          </cell>
          <cell r="AF75">
            <v>0</v>
          </cell>
          <cell r="AG75">
            <v>0</v>
          </cell>
        </row>
        <row r="76">
          <cell r="B76" t="str">
            <v>SNPI</v>
          </cell>
          <cell r="E76">
            <v>1.0000000000000002</v>
          </cell>
          <cell r="F76">
            <v>3.0202664527555257E-2</v>
          </cell>
          <cell r="G76">
            <v>0.33326217810864361</v>
          </cell>
          <cell r="H76">
            <v>8.8267834236083711E-2</v>
          </cell>
          <cell r="I76">
            <v>0</v>
          </cell>
          <cell r="J76">
            <v>0.10135353680095413</v>
          </cell>
          <cell r="K76">
            <v>0.38259749822578615</v>
          </cell>
          <cell r="L76">
            <v>4.7214591451376575E-2</v>
          </cell>
          <cell r="M76">
            <v>1.61690549147421E-2</v>
          </cell>
          <cell r="N76">
            <v>9.3264173485854902E-4</v>
          </cell>
          <cell r="O76">
            <v>0</v>
          </cell>
          <cell r="P76">
            <v>0</v>
          </cell>
          <cell r="S76" t="str">
            <v>SNPI</v>
          </cell>
          <cell r="V76">
            <v>0.99999999999999944</v>
          </cell>
          <cell r="W76">
            <v>3.0359763230679754E-2</v>
          </cell>
          <cell r="X76">
            <v>0.3337467229438984</v>
          </cell>
          <cell r="Y76">
            <v>8.8798045687810551E-2</v>
          </cell>
          <cell r="Z76">
            <v>0</v>
          </cell>
          <cell r="AA76">
            <v>0.10199803176976988</v>
          </cell>
          <cell r="AB76">
            <v>0.38072770239080106</v>
          </cell>
          <cell r="AC76">
            <v>4.7262426060203457E-2</v>
          </cell>
          <cell r="AD76">
            <v>1.6136408334236563E-2</v>
          </cell>
          <cell r="AE76">
            <v>9.7089958259978959E-4</v>
          </cell>
          <cell r="AF76">
            <v>0</v>
          </cell>
          <cell r="AG76">
            <v>0</v>
          </cell>
        </row>
        <row r="77">
          <cell r="B77" t="str">
            <v>TROJP</v>
          </cell>
          <cell r="E77">
            <v>1</v>
          </cell>
          <cell r="F77">
            <v>2.6197772013290922E-2</v>
          </cell>
          <cell r="G77">
            <v>0.33550852697712735</v>
          </cell>
          <cell r="H77">
            <v>9.744771303115328E-2</v>
          </cell>
          <cell r="I77">
            <v>0</v>
          </cell>
          <cell r="J77">
            <v>0.11642410341100055</v>
          </cell>
          <cell r="K77">
            <v>0.3629613179603226</v>
          </cell>
          <cell r="L77">
            <v>4.4141260817135729E-2</v>
          </cell>
          <cell r="M77">
            <v>1.5529801521771506E-2</v>
          </cell>
          <cell r="N77">
            <v>1.789504268198111E-3</v>
          </cell>
          <cell r="O77">
            <v>0</v>
          </cell>
          <cell r="P77">
            <v>0</v>
          </cell>
          <cell r="S77" t="str">
            <v>TROJP</v>
          </cell>
          <cell r="V77">
            <v>1</v>
          </cell>
          <cell r="W77">
            <v>2.6197772013290922E-2</v>
          </cell>
          <cell r="X77">
            <v>0.33550852697712735</v>
          </cell>
          <cell r="Y77">
            <v>9.744771303115328E-2</v>
          </cell>
          <cell r="Z77">
            <v>0</v>
          </cell>
          <cell r="AA77">
            <v>0.11642410341100055</v>
          </cell>
          <cell r="AB77">
            <v>0.3629613179603226</v>
          </cell>
          <cell r="AC77">
            <v>4.4141260817135729E-2</v>
          </cell>
          <cell r="AD77">
            <v>1.5529801521771506E-2</v>
          </cell>
          <cell r="AE77">
            <v>1.789504268198111E-3</v>
          </cell>
          <cell r="AF77">
            <v>0</v>
          </cell>
          <cell r="AG77">
            <v>0</v>
          </cell>
        </row>
        <row r="78">
          <cell r="B78" t="str">
            <v>TROJD</v>
          </cell>
          <cell r="E78">
            <v>1.0000000000000002</v>
          </cell>
          <cell r="F78">
            <v>2.6183336330911137E-2</v>
          </cell>
          <cell r="G78">
            <v>0.33521351961362911</v>
          </cell>
          <cell r="H78">
            <v>9.7294171778710636E-2</v>
          </cell>
          <cell r="I78">
            <v>0</v>
          </cell>
          <cell r="J78">
            <v>0.11680754285894929</v>
          </cell>
          <cell r="K78">
            <v>0.36295914269156487</v>
          </cell>
          <cell r="L78">
            <v>4.4170000520874039E-2</v>
          </cell>
          <cell r="M78">
            <v>1.5584895535506533E-2</v>
          </cell>
          <cell r="N78">
            <v>1.7873906698544699E-3</v>
          </cell>
          <cell r="O78">
            <v>0</v>
          </cell>
          <cell r="P78">
            <v>0</v>
          </cell>
          <cell r="S78" t="str">
            <v>TROJD</v>
          </cell>
          <cell r="V78">
            <v>1.0000000000000002</v>
          </cell>
          <cell r="W78">
            <v>2.6183336330911137E-2</v>
          </cell>
          <cell r="X78">
            <v>0.33521351961362911</v>
          </cell>
          <cell r="Y78">
            <v>9.7294171778710636E-2</v>
          </cell>
          <cell r="Z78">
            <v>0</v>
          </cell>
          <cell r="AA78">
            <v>0.11680754285894929</v>
          </cell>
          <cell r="AB78">
            <v>0.36295914269156487</v>
          </cell>
          <cell r="AC78">
            <v>4.4170000520874039E-2</v>
          </cell>
          <cell r="AD78">
            <v>1.5584895535506533E-2</v>
          </cell>
          <cell r="AE78">
            <v>1.7873906698544699E-3</v>
          </cell>
          <cell r="AF78">
            <v>0</v>
          </cell>
          <cell r="AG78">
            <v>0</v>
          </cell>
        </row>
        <row r="79">
          <cell r="B79" t="str">
            <v>IBT</v>
          </cell>
          <cell r="E79">
            <v>0.99999999999999989</v>
          </cell>
          <cell r="F79">
            <v>1.3424184955006372E-3</v>
          </cell>
          <cell r="G79">
            <v>0.32243736593674871</v>
          </cell>
          <cell r="H79">
            <v>5.9595043538799096E-2</v>
          </cell>
          <cell r="I79">
            <v>0</v>
          </cell>
          <cell r="J79">
            <v>7.8801485292886789E-2</v>
          </cell>
          <cell r="K79">
            <v>0.44288227148756198</v>
          </cell>
          <cell r="L79">
            <v>7.2017033756398785E-2</v>
          </cell>
          <cell r="M79">
            <v>2.4832772551567597E-2</v>
          </cell>
          <cell r="N79">
            <v>5.666804449136963E-3</v>
          </cell>
          <cell r="O79">
            <v>-2.1761242651862698E-3</v>
          </cell>
          <cell r="P79">
            <v>-5.3990712434142741E-3</v>
          </cell>
          <cell r="S79" t="str">
            <v>IBT</v>
          </cell>
          <cell r="V79">
            <v>1.0000000000000013</v>
          </cell>
          <cell r="W79">
            <v>1.4373276535363541E-3</v>
          </cell>
          <cell r="X79">
            <v>0.32382365110732786</v>
          </cell>
          <cell r="Y79">
            <v>5.951122433611869E-2</v>
          </cell>
          <cell r="Z79">
            <v>0</v>
          </cell>
          <cell r="AA79">
            <v>7.9441542528562129E-2</v>
          </cell>
          <cell r="AB79">
            <v>0.44075029653336356</v>
          </cell>
          <cell r="AC79">
            <v>7.1918918720359618E-2</v>
          </cell>
          <cell r="AD79">
            <v>2.5021762650619343E-2</v>
          </cell>
          <cell r="AE79">
            <v>5.6704719787143325E-3</v>
          </cell>
          <cell r="AF79">
            <v>-2.1761242651862698E-3</v>
          </cell>
          <cell r="AG79">
            <v>-5.3990712434142741E-3</v>
          </cell>
        </row>
        <row r="80">
          <cell r="B80" t="str">
            <v>DITEXPRL</v>
          </cell>
          <cell r="E80">
            <v>1</v>
          </cell>
          <cell r="F80">
            <v>3.820734230764735E-2</v>
          </cell>
          <cell r="G80">
            <v>0.40257223089749877</v>
          </cell>
          <cell r="H80">
            <v>0.10602504897878147</v>
          </cell>
          <cell r="I80">
            <v>0</v>
          </cell>
          <cell r="J80">
            <v>0.13682062631159853</v>
          </cell>
          <cell r="K80">
            <v>0.27759105313017557</v>
          </cell>
          <cell r="L80">
            <v>3.3827407146276058E-2</v>
          </cell>
          <cell r="M80">
            <v>1.2594084744323233E-2</v>
          </cell>
          <cell r="N80">
            <v>4.5043958944305558E-4</v>
          </cell>
          <cell r="O80">
            <v>0</v>
          </cell>
          <cell r="P80">
            <v>-8.0882331057440908E-3</v>
          </cell>
          <cell r="S80" t="str">
            <v>DITEXPRL</v>
          </cell>
          <cell r="V80">
            <v>1</v>
          </cell>
          <cell r="W80">
            <v>3.820734230764735E-2</v>
          </cell>
          <cell r="X80">
            <v>0.40257223089749877</v>
          </cell>
          <cell r="Y80">
            <v>0.10602504897878147</v>
          </cell>
          <cell r="Z80">
            <v>0</v>
          </cell>
          <cell r="AA80">
            <v>0.13682062631159853</v>
          </cell>
          <cell r="AB80">
            <v>0.27759105313017557</v>
          </cell>
          <cell r="AC80">
            <v>3.3827407146276058E-2</v>
          </cell>
          <cell r="AD80">
            <v>1.2594084744323233E-2</v>
          </cell>
          <cell r="AE80">
            <v>4.5043958944305558E-4</v>
          </cell>
          <cell r="AF80">
            <v>0</v>
          </cell>
          <cell r="AG80">
            <v>-8.0882331057440908E-3</v>
          </cell>
        </row>
        <row r="81">
          <cell r="B81" t="str">
            <v>DITBALRL</v>
          </cell>
          <cell r="E81">
            <v>0.99999999999999989</v>
          </cell>
          <cell r="F81">
            <v>2.4206560574055073E-2</v>
          </cell>
          <cell r="G81">
            <v>0.28509007268076786</v>
          </cell>
          <cell r="H81">
            <v>7.1413137559927106E-2</v>
          </cell>
          <cell r="I81">
            <v>0</v>
          </cell>
          <cell r="J81">
            <v>8.8316299482360541E-2</v>
          </cell>
          <cell r="K81">
            <v>0.43153920169784471</v>
          </cell>
          <cell r="L81">
            <v>5.9587233152281351E-2</v>
          </cell>
          <cell r="M81">
            <v>2.1337848676977664E-2</v>
          </cell>
          <cell r="N81">
            <v>2.9507693473784669E-3</v>
          </cell>
          <cell r="O81">
            <v>4.8196326648974582E-3</v>
          </cell>
          <cell r="P81">
            <v>1.0739244163509706E-2</v>
          </cell>
          <cell r="S81" t="str">
            <v>DITBALRL</v>
          </cell>
          <cell r="V81">
            <v>0.99999999999999989</v>
          </cell>
          <cell r="W81">
            <v>2.4250772282932914E-2</v>
          </cell>
          <cell r="X81">
            <v>0.28012320363749954</v>
          </cell>
          <cell r="Y81">
            <v>7.1519913883084485E-2</v>
          </cell>
          <cell r="Z81">
            <v>0</v>
          </cell>
          <cell r="AA81">
            <v>8.6203317897314294E-2</v>
          </cell>
          <cell r="AB81">
            <v>0.44253609675338623</v>
          </cell>
          <cell r="AC81">
            <v>6.1288019233326059E-2</v>
          </cell>
          <cell r="AD81">
            <v>2.1827900848360681E-2</v>
          </cell>
          <cell r="AE81">
            <v>2.9375820905823964E-3</v>
          </cell>
          <cell r="AF81">
            <v>5.412448885004104E-5</v>
          </cell>
          <cell r="AG81">
            <v>9.2590688846633656E-3</v>
          </cell>
        </row>
        <row r="82">
          <cell r="B82" t="str">
            <v>TAXDEPRL</v>
          </cell>
          <cell r="E82">
            <v>1</v>
          </cell>
          <cell r="F82">
            <v>3.1582644516885382E-2</v>
          </cell>
          <cell r="G82">
            <v>0.3454849644768776</v>
          </cell>
          <cell r="H82">
            <v>9.2510725813840053E-2</v>
          </cell>
          <cell r="I82">
            <v>0</v>
          </cell>
          <cell r="J82">
            <v>0.10603233945654117</v>
          </cell>
          <cell r="K82">
            <v>0.35741978892824222</v>
          </cell>
          <cell r="L82">
            <v>4.5438361380919584E-2</v>
          </cell>
          <cell r="M82">
            <v>1.5355982395429173E-2</v>
          </cell>
          <cell r="N82">
            <v>9.8614317699577186E-4</v>
          </cell>
          <cell r="O82">
            <v>1.796106479658861E-4</v>
          </cell>
          <cell r="P82">
            <v>5.0094392063031621E-3</v>
          </cell>
          <cell r="S82" t="str">
            <v>TAXDEPRL</v>
          </cell>
          <cell r="V82">
            <v>1</v>
          </cell>
          <cell r="W82">
            <v>3.1582644516885382E-2</v>
          </cell>
          <cell r="X82">
            <v>0.3454849644768776</v>
          </cell>
          <cell r="Y82">
            <v>9.2510725813840053E-2</v>
          </cell>
          <cell r="Z82">
            <v>0</v>
          </cell>
          <cell r="AA82">
            <v>0.10603233945654117</v>
          </cell>
          <cell r="AB82">
            <v>0.35741978892824222</v>
          </cell>
          <cell r="AC82">
            <v>4.5438361380919584E-2</v>
          </cell>
          <cell r="AD82">
            <v>1.5355982395429173E-2</v>
          </cell>
          <cell r="AE82">
            <v>9.8614317699577186E-4</v>
          </cell>
          <cell r="AF82">
            <v>1.796106479658861E-4</v>
          </cell>
          <cell r="AG82">
            <v>5.0094392063031621E-3</v>
          </cell>
        </row>
        <row r="83">
          <cell r="B83" t="str">
            <v>DITEXPMA</v>
          </cell>
          <cell r="E83">
            <v>0.99999999999999989</v>
          </cell>
          <cell r="F83">
            <v>3.7351085777459152E-2</v>
          </cell>
          <cell r="G83">
            <v>0.40326901733054743</v>
          </cell>
          <cell r="H83">
            <v>0.10630906172626547</v>
          </cell>
          <cell r="I83">
            <v>0</v>
          </cell>
          <cell r="J83">
            <v>0.132708738210465</v>
          </cell>
          <cell r="K83">
            <v>0.28454230770785266</v>
          </cell>
          <cell r="L83">
            <v>3.521304570727983E-2</v>
          </cell>
          <cell r="M83">
            <v>1.400320882474726E-2</v>
          </cell>
          <cell r="N83">
            <v>7.7204060834672932E-4</v>
          </cell>
          <cell r="O83">
            <v>0</v>
          </cell>
          <cell r="P83">
            <v>-1.4168505892963559E-2</v>
          </cell>
          <cell r="S83" t="str">
            <v>DITEXPMA</v>
          </cell>
          <cell r="V83">
            <v>0.99999999999999989</v>
          </cell>
          <cell r="W83">
            <v>3.7278690357503592E-2</v>
          </cell>
          <cell r="X83">
            <v>0.40248738463481665</v>
          </cell>
          <cell r="Y83">
            <v>0.10610300910400412</v>
          </cell>
          <cell r="Z83">
            <v>0</v>
          </cell>
          <cell r="AA83">
            <v>0.13245151664288432</v>
          </cell>
          <cell r="AB83">
            <v>0.28399079603334959</v>
          </cell>
          <cell r="AC83">
            <v>3.5144794325055462E-2</v>
          </cell>
          <cell r="AD83">
            <v>1.3976067225982689E-2</v>
          </cell>
          <cell r="AE83">
            <v>7.7054420729437401E-4</v>
          </cell>
          <cell r="AF83">
            <v>0</v>
          </cell>
          <cell r="AG83">
            <v>-1.2202802530890781E-2</v>
          </cell>
        </row>
        <row r="84">
          <cell r="B84" t="str">
            <v>DITBALMA</v>
          </cell>
          <cell r="E84">
            <v>0.99999999999999989</v>
          </cell>
          <cell r="F84">
            <v>2.065497310429255E-2</v>
          </cell>
          <cell r="G84">
            <v>0.23057291116631942</v>
          </cell>
          <cell r="H84">
            <v>6.0192763730628915E-2</v>
          </cell>
          <cell r="I84">
            <v>0</v>
          </cell>
          <cell r="J84">
            <v>7.446491725706561E-2</v>
          </cell>
          <cell r="K84">
            <v>0.50544435379011543</v>
          </cell>
          <cell r="L84">
            <v>6.8119924296227125E-2</v>
          </cell>
          <cell r="M84">
            <v>2.44567418093357E-2</v>
          </cell>
          <cell r="N84">
            <v>1.9349456481331749E-3</v>
          </cell>
          <cell r="O84">
            <v>3.4770592774963326E-3</v>
          </cell>
          <cell r="P84">
            <v>1.0681409920385704E-2</v>
          </cell>
          <cell r="S84" t="str">
            <v>DITBALMA</v>
          </cell>
          <cell r="V84">
            <v>1</v>
          </cell>
          <cell r="W84">
            <v>2.1082242703550417E-2</v>
          </cell>
          <cell r="X84">
            <v>0.23181717898437315</v>
          </cell>
          <cell r="Y84">
            <v>5.9642459912231868E-2</v>
          </cell>
          <cell r="Z84">
            <v>0</v>
          </cell>
          <cell r="AA84">
            <v>7.2335197608361601E-2</v>
          </cell>
          <cell r="AB84">
            <v>0.50923903830556405</v>
          </cell>
          <cell r="AC84">
            <v>6.9843724527505271E-2</v>
          </cell>
          <cell r="AD84">
            <v>2.4807120833782982E-2</v>
          </cell>
          <cell r="AE84">
            <v>1.9186418981945103E-3</v>
          </cell>
          <cell r="AF84">
            <v>5.3947011318563515E-5</v>
          </cell>
          <cell r="AG84">
            <v>9.2604482151176313E-3</v>
          </cell>
        </row>
        <row r="85">
          <cell r="B85" t="str">
            <v>TAXDEPRMA</v>
          </cell>
          <cell r="E85">
            <v>1</v>
          </cell>
          <cell r="F85">
            <v>3.1725148177863073E-2</v>
          </cell>
          <cell r="G85">
            <v>0.34634246491982429</v>
          </cell>
          <cell r="H85">
            <v>9.2789951693303258E-2</v>
          </cell>
          <cell r="I85">
            <v>0</v>
          </cell>
          <cell r="J85">
            <v>0.10630235562592255</v>
          </cell>
          <cell r="K85">
            <v>0.35607132447943135</v>
          </cell>
          <cell r="L85">
            <v>4.5289261813292805E-2</v>
          </cell>
          <cell r="M85">
            <v>1.5311412410720249E-2</v>
          </cell>
          <cell r="N85">
            <v>9.7918640007409793E-4</v>
          </cell>
          <cell r="O85">
            <v>1.7945527326518587E-4</v>
          </cell>
          <cell r="P85">
            <v>5.0094392063031621E-3</v>
          </cell>
          <cell r="S85" t="str">
            <v>TAXDEPRMA</v>
          </cell>
          <cell r="V85">
            <v>1</v>
          </cell>
          <cell r="W85">
            <v>3.1725148177863073E-2</v>
          </cell>
          <cell r="X85">
            <v>0.34634246491982429</v>
          </cell>
          <cell r="Y85">
            <v>9.2789951693303258E-2</v>
          </cell>
          <cell r="Z85">
            <v>0</v>
          </cell>
          <cell r="AA85">
            <v>0.10630235562592255</v>
          </cell>
          <cell r="AB85">
            <v>0.35607132447943135</v>
          </cell>
          <cell r="AC85">
            <v>4.5289261813292805E-2</v>
          </cell>
          <cell r="AD85">
            <v>1.5311412410720249E-2</v>
          </cell>
          <cell r="AE85">
            <v>9.7918640007409793E-4</v>
          </cell>
          <cell r="AF85">
            <v>1.7945527326518587E-4</v>
          </cell>
          <cell r="AG85">
            <v>5.0094392063031621E-3</v>
          </cell>
        </row>
        <row r="86">
          <cell r="B86" t="str">
            <v>SCHMDEXP</v>
          </cell>
          <cell r="E86">
            <v>1.0000000000000002</v>
          </cell>
          <cell r="F86">
            <v>3.2885831014310848E-2</v>
          </cell>
          <cell r="G86">
            <v>0.34658587551126013</v>
          </cell>
          <cell r="H86">
            <v>9.0417916228603887E-2</v>
          </cell>
          <cell r="I86">
            <v>0</v>
          </cell>
          <cell r="J86">
            <v>0.10295898893694851</v>
          </cell>
          <cell r="K86">
            <v>0.36106819874578511</v>
          </cell>
          <cell r="L86">
            <v>4.8854589107847075E-2</v>
          </cell>
          <cell r="M86">
            <v>1.6187902659213493E-2</v>
          </cell>
          <cell r="N86">
            <v>1.0406977960310444E-3</v>
          </cell>
          <cell r="O86">
            <v>0</v>
          </cell>
          <cell r="P86">
            <v>0</v>
          </cell>
          <cell r="S86" t="str">
            <v>SCHMDEXP</v>
          </cell>
          <cell r="V86">
            <v>1.0000000000000002</v>
          </cell>
          <cell r="W86">
            <v>3.2879749614492505E-2</v>
          </cell>
          <cell r="X86">
            <v>0.3465655973610241</v>
          </cell>
          <cell r="Y86">
            <v>9.0418043400184139E-2</v>
          </cell>
          <cell r="Z86">
            <v>0</v>
          </cell>
          <cell r="AA86">
            <v>0.10294428453017571</v>
          </cell>
          <cell r="AB86">
            <v>0.36111494822515905</v>
          </cell>
          <cell r="AC86">
            <v>4.8852358810071994E-2</v>
          </cell>
          <cell r="AD86">
            <v>1.6184435496415881E-2</v>
          </cell>
          <cell r="AE86">
            <v>1.0405825624766806E-3</v>
          </cell>
          <cell r="AF86">
            <v>0</v>
          </cell>
          <cell r="AG86">
            <v>0</v>
          </cell>
        </row>
        <row r="87">
          <cell r="B87" t="str">
            <v>SCHMAEXP</v>
          </cell>
          <cell r="E87">
            <v>0.99999999999999989</v>
          </cell>
          <cell r="F87">
            <v>3.0597928127791864E-2</v>
          </cell>
          <cell r="G87">
            <v>0.34032871540937676</v>
          </cell>
          <cell r="H87">
            <v>8.9484026573696265E-2</v>
          </cell>
          <cell r="I87">
            <v>0</v>
          </cell>
          <cell r="J87">
            <v>0.11189333311881515</v>
          </cell>
          <cell r="K87">
            <v>0.36630453575295624</v>
          </cell>
          <cell r="L87">
            <v>4.4588583101575242E-2</v>
          </cell>
          <cell r="M87">
            <v>1.5758750400420355E-2</v>
          </cell>
          <cell r="N87">
            <v>1.0441275153680962E-3</v>
          </cell>
          <cell r="O87">
            <v>0</v>
          </cell>
          <cell r="P87">
            <v>0</v>
          </cell>
          <cell r="S87" t="str">
            <v>SCHMAEXP</v>
          </cell>
          <cell r="V87">
            <v>0.99999999999999956</v>
          </cell>
          <cell r="W87">
            <v>3.0524498508795184E-2</v>
          </cell>
          <cell r="X87">
            <v>0.34008386769499094</v>
          </cell>
          <cell r="Y87">
            <v>8.9485562101858068E-2</v>
          </cell>
          <cell r="Z87">
            <v>0</v>
          </cell>
          <cell r="AA87">
            <v>0.11171578534706018</v>
          </cell>
          <cell r="AB87">
            <v>0.36686901047280041</v>
          </cell>
          <cell r="AC87">
            <v>4.456165346024836E-2</v>
          </cell>
          <cell r="AD87">
            <v>1.5716886281823883E-2</v>
          </cell>
          <cell r="AE87">
            <v>1.0427361324225088E-3</v>
          </cell>
          <cell r="AF87">
            <v>0</v>
          </cell>
          <cell r="AG87">
            <v>0</v>
          </cell>
        </row>
        <row r="88">
          <cell r="B88" t="str">
            <v>SGCT</v>
          </cell>
          <cell r="E88">
            <v>1</v>
          </cell>
          <cell r="F88">
            <v>2.63269321250915E-2</v>
          </cell>
          <cell r="G88">
            <v>0.33778733334707867</v>
          </cell>
          <cell r="H88">
            <v>9.8494478024257884E-2</v>
          </cell>
          <cell r="I88">
            <v>0</v>
          </cell>
          <cell r="J88">
            <v>0.11445931571407936</v>
          </cell>
          <cell r="K88">
            <v>0.36362870066520436</v>
          </cell>
          <cell r="L88">
            <v>4.4057909513752283E-2</v>
          </cell>
          <cell r="M88">
            <v>1.5245330610535845E-2</v>
          </cell>
          <cell r="N88">
            <v>0</v>
          </cell>
          <cell r="O88">
            <v>0</v>
          </cell>
          <cell r="P88">
            <v>0</v>
          </cell>
          <cell r="S88" t="str">
            <v>SGCT</v>
          </cell>
          <cell r="V88">
            <v>1</v>
          </cell>
          <cell r="W88">
            <v>2.63269321250915E-2</v>
          </cell>
          <cell r="X88">
            <v>0.33778733334707867</v>
          </cell>
          <cell r="Y88">
            <v>9.8494478024257884E-2</v>
          </cell>
          <cell r="Z88">
            <v>0</v>
          </cell>
          <cell r="AA88">
            <v>0.11445931571407936</v>
          </cell>
          <cell r="AB88">
            <v>0.36362870066520436</v>
          </cell>
          <cell r="AC88">
            <v>4.4057909513752283E-2</v>
          </cell>
          <cell r="AD88">
            <v>1.5245330610535845E-2</v>
          </cell>
          <cell r="AE88">
            <v>0</v>
          </cell>
          <cell r="AF88">
            <v>0</v>
          </cell>
          <cell r="AG88">
            <v>0</v>
          </cell>
        </row>
        <row r="89">
          <cell r="B89" t="str">
            <v>CA</v>
          </cell>
          <cell r="F89" t="str">
            <v>Situs</v>
          </cell>
          <cell r="G89" t="str">
            <v>Situs</v>
          </cell>
          <cell r="H89" t="str">
            <v>Situs</v>
          </cell>
          <cell r="I89" t="str">
            <v>Situs</v>
          </cell>
          <cell r="J89" t="str">
            <v>Situs</v>
          </cell>
          <cell r="K89" t="str">
            <v>Situs</v>
          </cell>
          <cell r="L89" t="str">
            <v>Situs</v>
          </cell>
          <cell r="M89" t="str">
            <v>Situs</v>
          </cell>
          <cell r="N89" t="str">
            <v>Situs</v>
          </cell>
          <cell r="O89" t="str">
            <v>Situs</v>
          </cell>
          <cell r="P89" t="str">
            <v>Situs</v>
          </cell>
          <cell r="S89" t="str">
            <v>CA</v>
          </cell>
          <cell r="W89" t="str">
            <v>Situs</v>
          </cell>
          <cell r="X89" t="str">
            <v>Situs</v>
          </cell>
          <cell r="Y89" t="str">
            <v>Situs</v>
          </cell>
          <cell r="Z89" t="str">
            <v>Situs</v>
          </cell>
          <cell r="AA89" t="str">
            <v>Situs</v>
          </cell>
          <cell r="AB89" t="str">
            <v>Situs</v>
          </cell>
          <cell r="AC89" t="str">
            <v>Situs</v>
          </cell>
          <cell r="AD89" t="str">
            <v>Situs</v>
          </cell>
          <cell r="AE89" t="str">
            <v>Situs</v>
          </cell>
          <cell r="AF89" t="str">
            <v>Situs</v>
          </cell>
          <cell r="AG89" t="str">
            <v>Situs</v>
          </cell>
        </row>
        <row r="90">
          <cell r="B90" t="str">
            <v>OR</v>
          </cell>
          <cell r="F90" t="str">
            <v>Situs</v>
          </cell>
          <cell r="G90" t="str">
            <v>Situs</v>
          </cell>
          <cell r="H90" t="str">
            <v>Situs</v>
          </cell>
          <cell r="I90" t="str">
            <v>Situs</v>
          </cell>
          <cell r="J90" t="str">
            <v>Situs</v>
          </cell>
          <cell r="K90" t="str">
            <v>Situs</v>
          </cell>
          <cell r="L90" t="str">
            <v>Situs</v>
          </cell>
          <cell r="M90" t="str">
            <v>Situs</v>
          </cell>
          <cell r="N90" t="str">
            <v>Situs</v>
          </cell>
          <cell r="O90" t="str">
            <v>Situs</v>
          </cell>
          <cell r="P90" t="str">
            <v>Situs</v>
          </cell>
          <cell r="S90" t="str">
            <v>OR</v>
          </cell>
          <cell r="W90" t="str">
            <v>Situs</v>
          </cell>
          <cell r="X90" t="str">
            <v>Situs</v>
          </cell>
          <cell r="Y90" t="str">
            <v>Situs</v>
          </cell>
          <cell r="Z90" t="str">
            <v>Situs</v>
          </cell>
          <cell r="AA90" t="str">
            <v>Situs</v>
          </cell>
          <cell r="AB90" t="str">
            <v>Situs</v>
          </cell>
          <cell r="AC90" t="str">
            <v>Situs</v>
          </cell>
          <cell r="AD90" t="str">
            <v>Situs</v>
          </cell>
          <cell r="AE90" t="str">
            <v>Situs</v>
          </cell>
          <cell r="AF90" t="str">
            <v>Situs</v>
          </cell>
          <cell r="AG90" t="str">
            <v>Situs</v>
          </cell>
        </row>
        <row r="91">
          <cell r="B91" t="str">
            <v>WA</v>
          </cell>
          <cell r="F91" t="str">
            <v>Situs</v>
          </cell>
          <cell r="G91" t="str">
            <v>Situs</v>
          </cell>
          <cell r="H91" t="str">
            <v>Situs</v>
          </cell>
          <cell r="I91" t="str">
            <v>Situs</v>
          </cell>
          <cell r="J91" t="str">
            <v>Situs</v>
          </cell>
          <cell r="K91" t="str">
            <v>Situs</v>
          </cell>
          <cell r="L91" t="str">
            <v>Situs</v>
          </cell>
          <cell r="M91" t="str">
            <v>Situs</v>
          </cell>
          <cell r="N91" t="str">
            <v>Situs</v>
          </cell>
          <cell r="O91" t="str">
            <v>Situs</v>
          </cell>
          <cell r="P91" t="str">
            <v>Situs</v>
          </cell>
          <cell r="S91" t="str">
            <v>WA</v>
          </cell>
          <cell r="W91" t="str">
            <v>Situs</v>
          </cell>
          <cell r="X91" t="str">
            <v>Situs</v>
          </cell>
          <cell r="Y91" t="str">
            <v>Situs</v>
          </cell>
          <cell r="Z91" t="str">
            <v>Situs</v>
          </cell>
          <cell r="AA91" t="str">
            <v>Situs</v>
          </cell>
          <cell r="AB91" t="str">
            <v>Situs</v>
          </cell>
          <cell r="AC91" t="str">
            <v>Situs</v>
          </cell>
          <cell r="AD91" t="str">
            <v>Situs</v>
          </cell>
          <cell r="AE91" t="str">
            <v>Situs</v>
          </cell>
          <cell r="AF91" t="str">
            <v>Situs</v>
          </cell>
          <cell r="AG91" t="str">
            <v>Situs</v>
          </cell>
        </row>
        <row r="92">
          <cell r="B92" t="str">
            <v>MT</v>
          </cell>
          <cell r="F92" t="str">
            <v>Situs</v>
          </cell>
          <cell r="G92" t="str">
            <v>Situs</v>
          </cell>
          <cell r="H92" t="str">
            <v>Situs</v>
          </cell>
          <cell r="I92" t="str">
            <v>Situs</v>
          </cell>
          <cell r="J92" t="str">
            <v>Situs</v>
          </cell>
          <cell r="K92" t="str">
            <v>Situs</v>
          </cell>
          <cell r="L92" t="str">
            <v>Situs</v>
          </cell>
          <cell r="M92" t="str">
            <v>Situs</v>
          </cell>
          <cell r="N92" t="str">
            <v>Situs</v>
          </cell>
          <cell r="O92" t="str">
            <v>Situs</v>
          </cell>
          <cell r="P92" t="str">
            <v>Situs</v>
          </cell>
          <cell r="S92" t="str">
            <v>MT</v>
          </cell>
          <cell r="W92" t="str">
            <v>Situs</v>
          </cell>
          <cell r="X92" t="str">
            <v>Situs</v>
          </cell>
          <cell r="Y92" t="str">
            <v>Situs</v>
          </cell>
          <cell r="Z92" t="str">
            <v>Situs</v>
          </cell>
          <cell r="AA92" t="str">
            <v>Situs</v>
          </cell>
          <cell r="AB92" t="str">
            <v>Situs</v>
          </cell>
          <cell r="AC92" t="str">
            <v>Situs</v>
          </cell>
          <cell r="AD92" t="str">
            <v>Situs</v>
          </cell>
          <cell r="AE92" t="str">
            <v>Situs</v>
          </cell>
          <cell r="AF92" t="str">
            <v>Situs</v>
          </cell>
          <cell r="AG92" t="str">
            <v>Situs</v>
          </cell>
        </row>
        <row r="93">
          <cell r="B93" t="str">
            <v>WYE</v>
          </cell>
          <cell r="F93" t="str">
            <v>Situs</v>
          </cell>
          <cell r="G93" t="str">
            <v>Situs</v>
          </cell>
          <cell r="H93" t="str">
            <v>Situs</v>
          </cell>
          <cell r="I93" t="str">
            <v>Situs</v>
          </cell>
          <cell r="J93" t="str">
            <v>Situs</v>
          </cell>
          <cell r="K93" t="str">
            <v>Situs</v>
          </cell>
          <cell r="L93" t="str">
            <v>Situs</v>
          </cell>
          <cell r="M93" t="str">
            <v>Situs</v>
          </cell>
          <cell r="N93" t="str">
            <v>Situs</v>
          </cell>
          <cell r="O93" t="str">
            <v>Situs</v>
          </cell>
          <cell r="P93" t="str">
            <v>Situs</v>
          </cell>
          <cell r="S93" t="str">
            <v>WYE</v>
          </cell>
          <cell r="W93" t="str">
            <v>Situs</v>
          </cell>
          <cell r="X93" t="str">
            <v>Situs</v>
          </cell>
          <cell r="Y93" t="str">
            <v>Situs</v>
          </cell>
          <cell r="Z93" t="str">
            <v>Situs</v>
          </cell>
          <cell r="AA93" t="str">
            <v>Situs</v>
          </cell>
          <cell r="AB93" t="str">
            <v>Situs</v>
          </cell>
          <cell r="AC93" t="str">
            <v>Situs</v>
          </cell>
          <cell r="AD93" t="str">
            <v>Situs</v>
          </cell>
          <cell r="AE93" t="str">
            <v>Situs</v>
          </cell>
          <cell r="AF93" t="str">
            <v>Situs</v>
          </cell>
          <cell r="AG93" t="str">
            <v>Situs</v>
          </cell>
        </row>
        <row r="94">
          <cell r="B94" t="str">
            <v>UT</v>
          </cell>
          <cell r="F94" t="str">
            <v>Situs</v>
          </cell>
          <cell r="G94" t="str">
            <v>Situs</v>
          </cell>
          <cell r="H94" t="str">
            <v>Situs</v>
          </cell>
          <cell r="I94" t="str">
            <v>Situs</v>
          </cell>
          <cell r="J94" t="str">
            <v>Situs</v>
          </cell>
          <cell r="K94" t="str">
            <v>Situs</v>
          </cell>
          <cell r="L94" t="str">
            <v>Situs</v>
          </cell>
          <cell r="M94" t="str">
            <v>Situs</v>
          </cell>
          <cell r="N94" t="str">
            <v>Situs</v>
          </cell>
          <cell r="O94" t="str">
            <v>Situs</v>
          </cell>
          <cell r="P94" t="str">
            <v>Situs</v>
          </cell>
          <cell r="S94" t="str">
            <v>UT</v>
          </cell>
          <cell r="W94" t="str">
            <v>Situs</v>
          </cell>
          <cell r="X94" t="str">
            <v>Situs</v>
          </cell>
          <cell r="Y94" t="str">
            <v>Situs</v>
          </cell>
          <cell r="Z94" t="str">
            <v>Situs</v>
          </cell>
          <cell r="AA94" t="str">
            <v>Situs</v>
          </cell>
          <cell r="AB94" t="str">
            <v>Situs</v>
          </cell>
          <cell r="AC94" t="str">
            <v>Situs</v>
          </cell>
          <cell r="AD94" t="str">
            <v>Situs</v>
          </cell>
          <cell r="AE94" t="str">
            <v>Situs</v>
          </cell>
          <cell r="AF94" t="str">
            <v>Situs</v>
          </cell>
          <cell r="AG94" t="str">
            <v>Situs</v>
          </cell>
        </row>
        <row r="95">
          <cell r="B95" t="str">
            <v>ID</v>
          </cell>
          <cell r="F95" t="str">
            <v>Situs</v>
          </cell>
          <cell r="G95" t="str">
            <v>Situs</v>
          </cell>
          <cell r="H95" t="str">
            <v>Situs</v>
          </cell>
          <cell r="I95" t="str">
            <v>Situs</v>
          </cell>
          <cell r="J95" t="str">
            <v>Situs</v>
          </cell>
          <cell r="K95" t="str">
            <v>Situs</v>
          </cell>
          <cell r="L95" t="str">
            <v>Situs</v>
          </cell>
          <cell r="M95" t="str">
            <v>Situs</v>
          </cell>
          <cell r="N95" t="str">
            <v>Situs</v>
          </cell>
          <cell r="O95" t="str">
            <v>Situs</v>
          </cell>
          <cell r="P95" t="str">
            <v>Situs</v>
          </cell>
          <cell r="S95" t="str">
            <v>ID</v>
          </cell>
          <cell r="W95" t="str">
            <v>Situs</v>
          </cell>
          <cell r="X95" t="str">
            <v>Situs</v>
          </cell>
          <cell r="Y95" t="str">
            <v>Situs</v>
          </cell>
          <cell r="Z95" t="str">
            <v>Situs</v>
          </cell>
          <cell r="AA95" t="str">
            <v>Situs</v>
          </cell>
          <cell r="AB95" t="str">
            <v>Situs</v>
          </cell>
          <cell r="AC95" t="str">
            <v>Situs</v>
          </cell>
          <cell r="AD95" t="str">
            <v>Situs</v>
          </cell>
          <cell r="AE95" t="str">
            <v>Situs</v>
          </cell>
          <cell r="AF95" t="str">
            <v>Situs</v>
          </cell>
          <cell r="AG95" t="str">
            <v>Situs</v>
          </cell>
        </row>
        <row r="96">
          <cell r="B96" t="str">
            <v>WYW</v>
          </cell>
          <cell r="F96" t="str">
            <v>Situs</v>
          </cell>
          <cell r="G96" t="str">
            <v>Situs</v>
          </cell>
          <cell r="H96" t="str">
            <v>Situs</v>
          </cell>
          <cell r="I96" t="str">
            <v>Situs</v>
          </cell>
          <cell r="J96" t="str">
            <v>Situs</v>
          </cell>
          <cell r="K96" t="str">
            <v>Situs</v>
          </cell>
          <cell r="L96" t="str">
            <v>Situs</v>
          </cell>
          <cell r="M96" t="str">
            <v>Situs</v>
          </cell>
          <cell r="N96" t="str">
            <v>Situs</v>
          </cell>
          <cell r="O96" t="str">
            <v>Situs</v>
          </cell>
          <cell r="P96" t="str">
            <v>Situs</v>
          </cell>
          <cell r="S96" t="str">
            <v>WYW</v>
          </cell>
          <cell r="W96" t="str">
            <v>Situs</v>
          </cell>
          <cell r="X96" t="str">
            <v>Situs</v>
          </cell>
          <cell r="Y96" t="str">
            <v>Situs</v>
          </cell>
          <cell r="Z96" t="str">
            <v>Situs</v>
          </cell>
          <cell r="AA96" t="str">
            <v>Situs</v>
          </cell>
          <cell r="AB96" t="str">
            <v>Situs</v>
          </cell>
          <cell r="AC96" t="str">
            <v>Situs</v>
          </cell>
          <cell r="AD96" t="str">
            <v>Situs</v>
          </cell>
          <cell r="AE96" t="str">
            <v>Situs</v>
          </cell>
          <cell r="AF96" t="str">
            <v>Situs</v>
          </cell>
          <cell r="AG96" t="str">
            <v>Situs</v>
          </cell>
        </row>
        <row r="97">
          <cell r="B97" t="str">
            <v>FERC</v>
          </cell>
          <cell r="F97" t="str">
            <v>Situs</v>
          </cell>
          <cell r="G97" t="str">
            <v>Situs</v>
          </cell>
          <cell r="H97" t="str">
            <v>Situs</v>
          </cell>
          <cell r="I97" t="str">
            <v>Situs</v>
          </cell>
          <cell r="J97" t="str">
            <v>Situs</v>
          </cell>
          <cell r="K97" t="str">
            <v>Situs</v>
          </cell>
          <cell r="L97" t="str">
            <v>Situs</v>
          </cell>
          <cell r="M97" t="str">
            <v>Situs</v>
          </cell>
          <cell r="N97" t="str">
            <v>Situs</v>
          </cell>
          <cell r="O97" t="str">
            <v>Situs</v>
          </cell>
          <cell r="P97" t="str">
            <v>Situs</v>
          </cell>
          <cell r="S97" t="str">
            <v>FERC</v>
          </cell>
          <cell r="W97" t="str">
            <v>Situs</v>
          </cell>
          <cell r="X97" t="str">
            <v>Situs</v>
          </cell>
          <cell r="Y97" t="str">
            <v>Situs</v>
          </cell>
          <cell r="Z97" t="str">
            <v>Situs</v>
          </cell>
          <cell r="AA97" t="str">
            <v>Situs</v>
          </cell>
          <cell r="AB97" t="str">
            <v>Situs</v>
          </cell>
          <cell r="AC97" t="str">
            <v>Situs</v>
          </cell>
          <cell r="AD97" t="str">
            <v>Situs</v>
          </cell>
          <cell r="AE97" t="str">
            <v>Situs</v>
          </cell>
          <cell r="AF97" t="str">
            <v>Situs</v>
          </cell>
          <cell r="AG97" t="str">
            <v>Situs</v>
          </cell>
        </row>
        <row r="98">
          <cell r="B98" t="str">
            <v>IND</v>
          </cell>
          <cell r="F98" t="str">
            <v>Situs</v>
          </cell>
          <cell r="G98" t="str">
            <v>Situs</v>
          </cell>
          <cell r="H98" t="str">
            <v>Situs</v>
          </cell>
          <cell r="I98" t="str">
            <v>Situs</v>
          </cell>
          <cell r="J98" t="str">
            <v>Situs</v>
          </cell>
          <cell r="K98" t="str">
            <v>Situs</v>
          </cell>
          <cell r="L98" t="str">
            <v>Situs</v>
          </cell>
          <cell r="M98" t="str">
            <v>Situs</v>
          </cell>
          <cell r="N98" t="str">
            <v>Situs</v>
          </cell>
          <cell r="O98" t="str">
            <v>Situs</v>
          </cell>
          <cell r="P98" t="str">
            <v>Situs</v>
          </cell>
          <cell r="S98" t="str">
            <v>IND</v>
          </cell>
          <cell r="W98" t="str">
            <v>Situs</v>
          </cell>
          <cell r="X98" t="str">
            <v>Situs</v>
          </cell>
          <cell r="Y98" t="str">
            <v>Situs</v>
          </cell>
          <cell r="Z98" t="str">
            <v>Situs</v>
          </cell>
          <cell r="AA98" t="str">
            <v>Situs</v>
          </cell>
          <cell r="AB98" t="str">
            <v>Situs</v>
          </cell>
          <cell r="AC98" t="str">
            <v>Situs</v>
          </cell>
          <cell r="AD98" t="str">
            <v>Situs</v>
          </cell>
          <cell r="AE98" t="str">
            <v>Situs</v>
          </cell>
          <cell r="AF98" t="str">
            <v>Situs</v>
          </cell>
          <cell r="AG98" t="str">
            <v>Situs</v>
          </cell>
        </row>
        <row r="99">
          <cell r="B99" t="str">
            <v>OTH</v>
          </cell>
          <cell r="F99" t="str">
            <v>Situs</v>
          </cell>
          <cell r="G99" t="str">
            <v>Situs</v>
          </cell>
          <cell r="H99" t="str">
            <v>Situs</v>
          </cell>
          <cell r="I99" t="str">
            <v>Situs</v>
          </cell>
          <cell r="J99" t="str">
            <v>Situs</v>
          </cell>
          <cell r="K99" t="str">
            <v>Situs</v>
          </cell>
          <cell r="L99" t="str">
            <v>Situs</v>
          </cell>
          <cell r="M99" t="str">
            <v>Situs</v>
          </cell>
          <cell r="N99" t="str">
            <v>Situs</v>
          </cell>
          <cell r="O99" t="str">
            <v>Situs</v>
          </cell>
          <cell r="P99" t="str">
            <v>Situs</v>
          </cell>
          <cell r="S99" t="str">
            <v>OTH</v>
          </cell>
          <cell r="W99" t="str">
            <v>Situs</v>
          </cell>
          <cell r="X99" t="str">
            <v>Situs</v>
          </cell>
          <cell r="Y99" t="str">
            <v>Situs</v>
          </cell>
          <cell r="Z99" t="str">
            <v>Situs</v>
          </cell>
          <cell r="AA99" t="str">
            <v>Situs</v>
          </cell>
          <cell r="AB99" t="str">
            <v>Situs</v>
          </cell>
          <cell r="AC99" t="str">
            <v>Situs</v>
          </cell>
          <cell r="AD99" t="str">
            <v>Situs</v>
          </cell>
          <cell r="AE99" t="str">
            <v>Situs</v>
          </cell>
          <cell r="AF99" t="str">
            <v>Situs</v>
          </cell>
          <cell r="AG99" t="str">
            <v>Situs</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 Tracking"/>
      <sheetName val="Printing Summary"/>
      <sheetName val="Print Sheet"/>
      <sheetName val="Assumptions"/>
      <sheetName val="TA Summer Toll"/>
      <sheetName val="TA Winter PPA"/>
      <sheetName val="To PWX Toll"/>
      <sheetName val="From PWX Toll"/>
      <sheetName val="PWX PPA"/>
      <sheetName val="Acquisition Inputs"/>
      <sheetName val="Dispatch Cases"/>
      <sheetName val="Capital Additions"/>
      <sheetName val="Gas Consumption"/>
      <sheetName val="Capacity MWh"/>
      <sheetName val="Emissions"/>
      <sheetName val="Consol"/>
      <sheetName val="CCGT"/>
      <sheetName val="Acquisition 1"/>
      <sheetName val="Acquisition 2"/>
      <sheetName val="SCGT"/>
      <sheetName val="Wind"/>
      <sheetName val="Coal"/>
      <sheetName val="Duct Fired"/>
      <sheetName val="Geo"/>
      <sheetName val="Joint Ownership MW"/>
      <sheetName val="Contracted MW"/>
      <sheetName val="TA PWX Rollup"/>
      <sheetName val="End Effects"/>
      <sheetName val="Equity Equalization - PPA"/>
      <sheetName val="Debt Amortization"/>
      <sheetName val="&lt;Dispatch Model&gt;"/>
      <sheetName val="CB Assumptions"/>
      <sheetName val="CB Corellation Matrix"/>
      <sheetName val="Dispatch"/>
      <sheetName val="Load Shape"/>
      <sheetName val="Price Data"/>
      <sheetName val="Thermal Plants"/>
      <sheetName val="Consolidated Hydro"/>
      <sheetName val="Must Run Plants"/>
      <sheetName val="&lt;Data Sheets&gt;"/>
      <sheetName val="WACC"/>
      <sheetName val="Heat Rate"/>
      <sheetName val="Results Summary"/>
    </sheetNames>
    <sheetDataSet>
      <sheetData sheetId="0" refreshError="1"/>
      <sheetData sheetId="1" refreshError="1"/>
      <sheetData sheetId="2" refreshError="1"/>
      <sheetData sheetId="3" refreshError="1">
        <row r="1">
          <cell r="A1" t="str">
            <v>PSE Portfolio and Acquisition Model</v>
          </cell>
        </row>
        <row r="9">
          <cell r="C9">
            <v>37986</v>
          </cell>
        </row>
        <row r="11">
          <cell r="C11">
            <v>45291</v>
          </cell>
        </row>
        <row r="21">
          <cell r="C21">
            <v>2.5000000000000001E-2</v>
          </cell>
        </row>
        <row r="22">
          <cell r="H22">
            <v>1.6E-2</v>
          </cell>
        </row>
        <row r="23">
          <cell r="H23">
            <v>6900</v>
          </cell>
          <cell r="L23">
            <v>9100</v>
          </cell>
        </row>
        <row r="25">
          <cell r="C25">
            <v>30</v>
          </cell>
        </row>
        <row r="33">
          <cell r="C33">
            <v>0.35</v>
          </cell>
        </row>
        <row r="56">
          <cell r="I56">
            <v>7.2400000000000006E-2</v>
          </cell>
        </row>
        <row r="58">
          <cell r="I58">
            <v>0.57569999999999999</v>
          </cell>
        </row>
        <row r="61">
          <cell r="I61">
            <v>7.2982982000000002E-2</v>
          </cell>
        </row>
        <row r="62">
          <cell r="I62">
            <v>8.7571220000000005E-2</v>
          </cell>
        </row>
        <row r="65">
          <cell r="I65">
            <v>0.65</v>
          </cell>
        </row>
      </sheetData>
      <sheetData sheetId="4" refreshError="1"/>
      <sheetData sheetId="5" refreshError="1"/>
      <sheetData sheetId="6" refreshError="1"/>
      <sheetData sheetId="7" refreshError="1"/>
      <sheetData sheetId="8" refreshError="1"/>
      <sheetData sheetId="9" refreshError="1">
        <row r="8">
          <cell r="C8" t="str">
            <v>Fred CC</v>
          </cell>
        </row>
        <row r="70">
          <cell r="C70" t="str">
            <v>Fred DF</v>
          </cell>
        </row>
      </sheetData>
      <sheetData sheetId="10" refreshError="1">
        <row r="11">
          <cell r="C11" t="str">
            <v>B2 10% Wind with Frederickson</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customProperty" Target="../customProperty9.bin"/></Relationships>
</file>

<file path=xl/worksheets/_rels/sheet11.xml.rels><?xml version="1.0" encoding="UTF-8" standalone="yes"?>
<Relationships xmlns="http://schemas.openxmlformats.org/package/2006/relationships"><Relationship Id="rId2" Type="http://schemas.openxmlformats.org/officeDocument/2006/relationships/customProperty" Target="../customProperty10.bin"/><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customProperty" Target="../customProperty11.bin"/><Relationship Id="rId1" Type="http://schemas.openxmlformats.org/officeDocument/2006/relationships/printerSettings" Target="../printerSettings/printerSettings11.bin"/><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customProperty" Target="../customProperty12.bin"/><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customProperty" Target="../customProperty13.bin"/><Relationship Id="rId1" Type="http://schemas.openxmlformats.org/officeDocument/2006/relationships/printerSettings" Target="../printerSettings/printerSettings13.bin"/><Relationship Id="rId4" Type="http://schemas.openxmlformats.org/officeDocument/2006/relationships/comments" Target="../comments2.xml"/></Relationships>
</file>

<file path=xl/worksheets/_rels/sheet15.xml.rels><?xml version="1.0" encoding="UTF-8" standalone="yes"?>
<Relationships xmlns="http://schemas.openxmlformats.org/package/2006/relationships"><Relationship Id="rId2" Type="http://schemas.openxmlformats.org/officeDocument/2006/relationships/customProperty" Target="../customProperty14.bin"/><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customProperty" Target="../customProperty15.bin"/><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customProperty" Target="../customProperty16.bin"/><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customProperty" Target="../customProperty1.bin"/><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customProperty" Target="../customProperty2.bin"/><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customProperty" Target="../customProperty3.bin"/><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customProperty" Target="../customProperty4.bin"/><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customProperty" Target="../customProperty5.bin"/></Relationships>
</file>

<file path=xl/worksheets/_rels/sheet7.xml.rels><?xml version="1.0" encoding="UTF-8" standalone="yes"?>
<Relationships xmlns="http://schemas.openxmlformats.org/package/2006/relationships"><Relationship Id="rId2" Type="http://schemas.openxmlformats.org/officeDocument/2006/relationships/customProperty" Target="../customProperty6.bin"/><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ustomProperty" Target="../customProperty7.bin"/><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8.bin"/><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2"/>
  <sheetViews>
    <sheetView tabSelected="1" workbookViewId="0"/>
  </sheetViews>
  <sheetFormatPr defaultColWidth="9.140625" defaultRowHeight="12.75" x14ac:dyDescent="0.2"/>
  <cols>
    <col min="1" max="16384" width="9.140625" style="550"/>
  </cols>
  <sheetData>
    <row r="2" spans="1:1" ht="15.75" x14ac:dyDescent="0.25">
      <c r="A2" s="549" t="s">
        <v>429</v>
      </c>
    </row>
  </sheetData>
  <pageMargins left="0.75" right="0.75" top="1" bottom="1" header="0.5" footer="0.5"/>
  <pageSetup scale="95" orientation="landscape" horizontalDpi="300" verticalDpi="300"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sheetPr>
  <dimension ref="A1"/>
  <sheetViews>
    <sheetView workbookViewId="0">
      <selection activeCell="U42" sqref="U42"/>
    </sheetView>
  </sheetViews>
  <sheetFormatPr defaultRowHeight="12.75" x14ac:dyDescent="0.2"/>
  <sheetData/>
  <pageMargins left="0.7" right="0.7" top="0.75" bottom="0.75" header="0.3" footer="0.3"/>
  <customProperties>
    <customPr name="_pios_id" r:id="rId1"/>
  </customPropertie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41"/>
  <sheetViews>
    <sheetView zoomScaleNormal="100" workbookViewId="0">
      <selection activeCell="I11" sqref="I11"/>
    </sheetView>
  </sheetViews>
  <sheetFormatPr defaultColWidth="9.140625" defaultRowHeight="11.25" x14ac:dyDescent="0.2"/>
  <cols>
    <col min="1" max="1" width="11.42578125" style="1" customWidth="1"/>
    <col min="2" max="2" width="9.28515625" style="1" bestFit="1" customWidth="1"/>
    <col min="3" max="3" width="12" style="1" bestFit="1" customWidth="1"/>
    <col min="4" max="4" width="10.140625" style="1" bestFit="1" customWidth="1"/>
    <col min="5" max="6" width="10.7109375" style="1" bestFit="1" customWidth="1"/>
    <col min="7" max="8" width="10.140625" style="1" bestFit="1" customWidth="1"/>
    <col min="9" max="9" width="9.85546875" style="1" bestFit="1" customWidth="1"/>
    <col min="10" max="10" width="12" style="1" bestFit="1" customWidth="1"/>
    <col min="11" max="15" width="9.28515625" style="1" bestFit="1" customWidth="1"/>
    <col min="16" max="16" width="11.85546875" style="1" bestFit="1" customWidth="1"/>
    <col min="17" max="20" width="10.140625" style="1" bestFit="1" customWidth="1"/>
    <col min="21" max="27" width="9.28515625" style="1" customWidth="1"/>
    <col min="28" max="28" width="12.140625" style="1" bestFit="1" customWidth="1"/>
    <col min="29" max="16384" width="9.140625" style="1"/>
  </cols>
  <sheetData>
    <row r="1" spans="1:28" x14ac:dyDescent="0.2">
      <c r="A1" s="633" t="str">
        <f>'106 Tracker Amort Balances'!A1:E1</f>
        <v>Puget Sound Energy</v>
      </c>
      <c r="B1" s="634"/>
      <c r="C1" s="634"/>
      <c r="D1" s="634"/>
      <c r="E1" s="634"/>
      <c r="F1" s="634"/>
      <c r="G1" s="634"/>
      <c r="H1" s="634"/>
      <c r="I1" s="634"/>
      <c r="J1" s="634"/>
      <c r="K1" s="634"/>
      <c r="L1" s="634"/>
      <c r="M1" s="634"/>
      <c r="N1" s="634"/>
    </row>
    <row r="2" spans="1:28" x14ac:dyDescent="0.2">
      <c r="A2" s="633" t="str">
        <f>'106 Tracker Amort Balances'!A2:E2</f>
        <v xml:space="preserve">PGA Deferral Amortization 106 Tracker Filing </v>
      </c>
      <c r="B2" s="634"/>
      <c r="C2" s="634"/>
      <c r="D2" s="634"/>
      <c r="E2" s="634"/>
      <c r="F2" s="634"/>
      <c r="G2" s="634"/>
      <c r="H2" s="634"/>
      <c r="I2" s="634"/>
      <c r="J2" s="634"/>
      <c r="K2" s="634"/>
      <c r="L2" s="634"/>
      <c r="M2" s="634"/>
      <c r="N2" s="634"/>
    </row>
    <row r="3" spans="1:28" x14ac:dyDescent="0.2">
      <c r="A3" s="635" t="s">
        <v>40</v>
      </c>
      <c r="B3" s="613"/>
      <c r="C3" s="613"/>
      <c r="D3" s="613"/>
      <c r="E3" s="613"/>
      <c r="F3" s="613"/>
      <c r="G3" s="613"/>
      <c r="H3" s="613"/>
      <c r="I3" s="613"/>
      <c r="J3" s="613"/>
      <c r="K3" s="613"/>
      <c r="L3" s="613"/>
      <c r="M3" s="613"/>
      <c r="N3" s="613"/>
    </row>
    <row r="4" spans="1:28" x14ac:dyDescent="0.2">
      <c r="A4" s="633" t="str">
        <f>'106 Tracker Amort Balances'!A4:E4</f>
        <v>Effective November 1, 2021</v>
      </c>
      <c r="B4" s="634"/>
      <c r="C4" s="634"/>
      <c r="D4" s="634"/>
      <c r="E4" s="634"/>
      <c r="F4" s="634"/>
      <c r="G4" s="634"/>
      <c r="H4" s="634"/>
      <c r="I4" s="634"/>
      <c r="J4" s="634"/>
      <c r="K4" s="634"/>
      <c r="L4" s="634"/>
      <c r="M4" s="634"/>
      <c r="N4" s="634"/>
    </row>
    <row r="5" spans="1:28" x14ac:dyDescent="0.2">
      <c r="A5" s="115"/>
      <c r="B5" s="115"/>
      <c r="C5" s="115"/>
      <c r="D5" s="115"/>
      <c r="E5" s="115"/>
      <c r="F5" s="115"/>
      <c r="G5" s="115"/>
      <c r="H5" s="115"/>
      <c r="I5" s="115"/>
      <c r="J5" s="115"/>
      <c r="K5" s="115"/>
      <c r="L5" s="115"/>
      <c r="M5" s="115"/>
      <c r="N5" s="115"/>
      <c r="O5" s="115"/>
      <c r="P5" s="115"/>
      <c r="Q5" s="115"/>
      <c r="R5" s="115"/>
      <c r="S5" s="115"/>
      <c r="T5" s="115"/>
      <c r="U5" s="115"/>
      <c r="V5" s="115"/>
      <c r="W5" s="115"/>
      <c r="X5" s="115"/>
      <c r="Y5" s="115"/>
      <c r="Z5" s="115"/>
      <c r="AA5" s="115"/>
      <c r="AB5" s="115"/>
    </row>
    <row r="6" spans="1:28" ht="12" thickBot="1" x14ac:dyDescent="0.25">
      <c r="A6" s="7" t="s">
        <v>29</v>
      </c>
      <c r="G6" s="7"/>
      <c r="H6" s="7"/>
      <c r="AB6" s="217" t="s">
        <v>405</v>
      </c>
    </row>
    <row r="7" spans="1:28" ht="12" thickBot="1" x14ac:dyDescent="0.25">
      <c r="A7" s="13" t="s">
        <v>28</v>
      </c>
      <c r="B7" s="350">
        <v>44440</v>
      </c>
      <c r="C7" s="235">
        <f>EDATE(B7,1)</f>
        <v>44470</v>
      </c>
      <c r="D7" s="234">
        <f t="shared" ref="D7:O7" si="0">EDATE(C7,1)</f>
        <v>44501</v>
      </c>
      <c r="E7" s="235">
        <f t="shared" si="0"/>
        <v>44531</v>
      </c>
      <c r="F7" s="235">
        <f t="shared" si="0"/>
        <v>44562</v>
      </c>
      <c r="G7" s="235">
        <f t="shared" si="0"/>
        <v>44593</v>
      </c>
      <c r="H7" s="235">
        <f t="shared" si="0"/>
        <v>44621</v>
      </c>
      <c r="I7" s="235">
        <f t="shared" si="0"/>
        <v>44652</v>
      </c>
      <c r="J7" s="235">
        <f t="shared" si="0"/>
        <v>44682</v>
      </c>
      <c r="K7" s="235">
        <f t="shared" si="0"/>
        <v>44713</v>
      </c>
      <c r="L7" s="235">
        <f t="shared" si="0"/>
        <v>44743</v>
      </c>
      <c r="M7" s="235">
        <f t="shared" si="0"/>
        <v>44774</v>
      </c>
      <c r="N7" s="235">
        <f t="shared" si="0"/>
        <v>44805</v>
      </c>
      <c r="O7" s="236">
        <f t="shared" si="0"/>
        <v>44835</v>
      </c>
      <c r="P7" s="234">
        <f t="shared" ref="P7" si="1">EDATE(O7,1)</f>
        <v>44866</v>
      </c>
      <c r="Q7" s="235">
        <f t="shared" ref="Q7" si="2">EDATE(P7,1)</f>
        <v>44896</v>
      </c>
      <c r="R7" s="235">
        <f t="shared" ref="R7" si="3">EDATE(Q7,1)</f>
        <v>44927</v>
      </c>
      <c r="S7" s="235">
        <f t="shared" ref="S7" si="4">EDATE(R7,1)</f>
        <v>44958</v>
      </c>
      <c r="T7" s="235">
        <f t="shared" ref="T7" si="5">EDATE(S7,1)</f>
        <v>44986</v>
      </c>
      <c r="U7" s="235">
        <f t="shared" ref="U7" si="6">EDATE(T7,1)</f>
        <v>45017</v>
      </c>
      <c r="V7" s="235">
        <f t="shared" ref="V7" si="7">EDATE(U7,1)</f>
        <v>45047</v>
      </c>
      <c r="W7" s="235">
        <f t="shared" ref="W7" si="8">EDATE(V7,1)</f>
        <v>45078</v>
      </c>
      <c r="X7" s="235">
        <f t="shared" ref="X7" si="9">EDATE(W7,1)</f>
        <v>45108</v>
      </c>
      <c r="Y7" s="235">
        <f t="shared" ref="Y7" si="10">EDATE(X7,1)</f>
        <v>45139</v>
      </c>
      <c r="Z7" s="235">
        <f t="shared" ref="Z7" si="11">EDATE(Y7,1)</f>
        <v>45170</v>
      </c>
      <c r="AA7" s="236">
        <f t="shared" ref="AA7" si="12">EDATE(Z7,1)</f>
        <v>45200</v>
      </c>
      <c r="AB7" s="13" t="s">
        <v>3</v>
      </c>
    </row>
    <row r="8" spans="1:28" x14ac:dyDescent="0.2">
      <c r="A8" s="82">
        <v>23</v>
      </c>
      <c r="B8" s="477">
        <v>20596781</v>
      </c>
      <c r="C8" s="478">
        <v>47193209</v>
      </c>
      <c r="D8" s="477">
        <v>77226266</v>
      </c>
      <c r="E8" s="478">
        <v>101228189</v>
      </c>
      <c r="F8" s="478">
        <v>97629643</v>
      </c>
      <c r="G8" s="478">
        <v>82776520</v>
      </c>
      <c r="H8" s="478">
        <v>75711323</v>
      </c>
      <c r="I8" s="478">
        <v>53531967</v>
      </c>
      <c r="J8" s="478">
        <v>30642000</v>
      </c>
      <c r="K8" s="478">
        <v>20339874</v>
      </c>
      <c r="L8" s="478">
        <v>14770079</v>
      </c>
      <c r="M8" s="478">
        <v>14130402</v>
      </c>
      <c r="N8" s="478">
        <v>20723185</v>
      </c>
      <c r="O8" s="479">
        <v>47412595</v>
      </c>
      <c r="P8" s="477">
        <v>77550271</v>
      </c>
      <c r="Q8" s="478">
        <v>101606379</v>
      </c>
      <c r="R8" s="478">
        <v>97941516</v>
      </c>
      <c r="S8" s="478">
        <v>83022104</v>
      </c>
      <c r="T8" s="478">
        <v>75914577</v>
      </c>
      <c r="U8" s="478">
        <v>53571434</v>
      </c>
      <c r="V8" s="478">
        <v>30561974</v>
      </c>
      <c r="W8" s="478">
        <v>20171882</v>
      </c>
      <c r="X8" s="478">
        <v>14529332</v>
      </c>
      <c r="Y8" s="478">
        <v>13851846</v>
      </c>
      <c r="Z8" s="478">
        <v>20485033</v>
      </c>
      <c r="AA8" s="479">
        <v>47224738</v>
      </c>
      <c r="AB8" s="118">
        <f t="shared" ref="AB8:AB14" si="13">SUM(D8:O8)</f>
        <v>636122043</v>
      </c>
    </row>
    <row r="9" spans="1:28" x14ac:dyDescent="0.2">
      <c r="A9" s="82">
        <v>16</v>
      </c>
      <c r="B9" s="480">
        <v>736</v>
      </c>
      <c r="C9" s="481">
        <v>736</v>
      </c>
      <c r="D9" s="480">
        <v>736</v>
      </c>
      <c r="E9" s="481">
        <v>736</v>
      </c>
      <c r="F9" s="481">
        <v>736</v>
      </c>
      <c r="G9" s="481">
        <v>736</v>
      </c>
      <c r="H9" s="481">
        <v>736</v>
      </c>
      <c r="I9" s="481">
        <v>736</v>
      </c>
      <c r="J9" s="481">
        <v>736</v>
      </c>
      <c r="K9" s="481">
        <v>736</v>
      </c>
      <c r="L9" s="481">
        <v>736</v>
      </c>
      <c r="M9" s="481">
        <v>736</v>
      </c>
      <c r="N9" s="481">
        <v>736</v>
      </c>
      <c r="O9" s="482">
        <v>736</v>
      </c>
      <c r="P9" s="480">
        <v>736</v>
      </c>
      <c r="Q9" s="481">
        <v>736</v>
      </c>
      <c r="R9" s="481">
        <v>736</v>
      </c>
      <c r="S9" s="481">
        <v>736</v>
      </c>
      <c r="T9" s="481">
        <v>736</v>
      </c>
      <c r="U9" s="481">
        <v>736</v>
      </c>
      <c r="V9" s="481">
        <v>736</v>
      </c>
      <c r="W9" s="481">
        <v>736</v>
      </c>
      <c r="X9" s="481">
        <v>736</v>
      </c>
      <c r="Y9" s="481">
        <v>736</v>
      </c>
      <c r="Z9" s="481">
        <v>736</v>
      </c>
      <c r="AA9" s="482">
        <v>736</v>
      </c>
      <c r="AB9" s="118">
        <f t="shared" si="13"/>
        <v>8832</v>
      </c>
    </row>
    <row r="10" spans="1:28" x14ac:dyDescent="0.2">
      <c r="A10" s="82">
        <v>31</v>
      </c>
      <c r="B10" s="480">
        <v>9543462</v>
      </c>
      <c r="C10" s="481">
        <v>16493076</v>
      </c>
      <c r="D10" s="480">
        <v>25696666</v>
      </c>
      <c r="E10" s="481">
        <v>34604284</v>
      </c>
      <c r="F10" s="481">
        <v>32247826</v>
      </c>
      <c r="G10" s="481">
        <v>29473501</v>
      </c>
      <c r="H10" s="481">
        <v>26722299</v>
      </c>
      <c r="I10" s="481">
        <v>19380229</v>
      </c>
      <c r="J10" s="481">
        <v>13744464</v>
      </c>
      <c r="K10" s="481">
        <v>10592700</v>
      </c>
      <c r="L10" s="481">
        <v>8776103</v>
      </c>
      <c r="M10" s="481">
        <v>9060379</v>
      </c>
      <c r="N10" s="481">
        <v>10256642</v>
      </c>
      <c r="O10" s="482">
        <v>17267214</v>
      </c>
      <c r="P10" s="480">
        <v>26421219</v>
      </c>
      <c r="Q10" s="481">
        <v>35293715</v>
      </c>
      <c r="R10" s="481">
        <v>32813557</v>
      </c>
      <c r="S10" s="481">
        <v>30024226</v>
      </c>
      <c r="T10" s="481">
        <v>27311157</v>
      </c>
      <c r="U10" s="481">
        <v>19906497</v>
      </c>
      <c r="V10" s="481">
        <v>14088839</v>
      </c>
      <c r="W10" s="481">
        <v>10820806</v>
      </c>
      <c r="X10" s="481">
        <v>8981782</v>
      </c>
      <c r="Y10" s="481">
        <v>9265749</v>
      </c>
      <c r="Z10" s="481">
        <v>10441065</v>
      </c>
      <c r="AA10" s="482">
        <v>17481865</v>
      </c>
      <c r="AB10" s="118">
        <f t="shared" si="13"/>
        <v>237822307</v>
      </c>
    </row>
    <row r="11" spans="1:28" x14ac:dyDescent="0.2">
      <c r="A11" s="82">
        <v>41</v>
      </c>
      <c r="B11" s="480">
        <v>3327998</v>
      </c>
      <c r="C11" s="481">
        <v>5227620</v>
      </c>
      <c r="D11" s="480">
        <v>7215199</v>
      </c>
      <c r="E11" s="481">
        <v>8430886</v>
      </c>
      <c r="F11" s="481">
        <v>7828852</v>
      </c>
      <c r="G11" s="481">
        <v>7587579</v>
      </c>
      <c r="H11" s="481">
        <v>7109959</v>
      </c>
      <c r="I11" s="481">
        <v>5558340</v>
      </c>
      <c r="J11" s="481">
        <v>4385104</v>
      </c>
      <c r="K11" s="481">
        <v>3622276</v>
      </c>
      <c r="L11" s="481">
        <v>2887132</v>
      </c>
      <c r="M11" s="481">
        <v>3010217</v>
      </c>
      <c r="N11" s="481">
        <v>3460063</v>
      </c>
      <c r="O11" s="482">
        <v>5364177</v>
      </c>
      <c r="P11" s="480">
        <v>7327707</v>
      </c>
      <c r="Q11" s="481">
        <v>8529691</v>
      </c>
      <c r="R11" s="481">
        <v>7910759</v>
      </c>
      <c r="S11" s="481">
        <v>7671023</v>
      </c>
      <c r="T11" s="481">
        <v>7204827</v>
      </c>
      <c r="U11" s="481">
        <v>5641062</v>
      </c>
      <c r="V11" s="481">
        <v>4422143</v>
      </c>
      <c r="W11" s="481">
        <v>3620707</v>
      </c>
      <c r="X11" s="481">
        <v>2879055</v>
      </c>
      <c r="Y11" s="481">
        <v>2993984</v>
      </c>
      <c r="Z11" s="481">
        <v>3434869</v>
      </c>
      <c r="AA11" s="482">
        <v>5338183</v>
      </c>
      <c r="AB11" s="118">
        <f t="shared" si="13"/>
        <v>66459784</v>
      </c>
    </row>
    <row r="12" spans="1:28" x14ac:dyDescent="0.2">
      <c r="A12" s="82">
        <v>85</v>
      </c>
      <c r="B12" s="480">
        <v>769770</v>
      </c>
      <c r="C12" s="481">
        <v>1083894</v>
      </c>
      <c r="D12" s="480">
        <v>1230237</v>
      </c>
      <c r="E12" s="481">
        <v>1558385</v>
      </c>
      <c r="F12" s="481">
        <v>1304020</v>
      </c>
      <c r="G12" s="481">
        <v>1285951</v>
      </c>
      <c r="H12" s="481">
        <v>1181874</v>
      </c>
      <c r="I12" s="481">
        <v>952572</v>
      </c>
      <c r="J12" s="481">
        <v>858589</v>
      </c>
      <c r="K12" s="481">
        <v>655198</v>
      </c>
      <c r="L12" s="481">
        <v>618117</v>
      </c>
      <c r="M12" s="481">
        <v>677311</v>
      </c>
      <c r="N12" s="481">
        <v>685720</v>
      </c>
      <c r="O12" s="482">
        <v>979115</v>
      </c>
      <c r="P12" s="480">
        <v>1121341</v>
      </c>
      <c r="Q12" s="481">
        <v>1431001</v>
      </c>
      <c r="R12" s="481">
        <v>1198131</v>
      </c>
      <c r="S12" s="481">
        <v>1185502</v>
      </c>
      <c r="T12" s="481">
        <v>1088001</v>
      </c>
      <c r="U12" s="481">
        <v>873041</v>
      </c>
      <c r="V12" s="481">
        <v>810165</v>
      </c>
      <c r="W12" s="481">
        <v>636889</v>
      </c>
      <c r="X12" s="481">
        <v>601479</v>
      </c>
      <c r="Y12" s="481">
        <v>658849</v>
      </c>
      <c r="Z12" s="481">
        <v>666097</v>
      </c>
      <c r="AA12" s="482">
        <v>946492</v>
      </c>
      <c r="AB12" s="118">
        <f t="shared" si="13"/>
        <v>11987089</v>
      </c>
    </row>
    <row r="13" spans="1:28" x14ac:dyDescent="0.2">
      <c r="A13" s="82">
        <v>86</v>
      </c>
      <c r="B13" s="480">
        <v>192934</v>
      </c>
      <c r="C13" s="481">
        <v>429544</v>
      </c>
      <c r="D13" s="480">
        <v>650859</v>
      </c>
      <c r="E13" s="481">
        <v>950945</v>
      </c>
      <c r="F13" s="481">
        <v>816495</v>
      </c>
      <c r="G13" s="481">
        <v>803229</v>
      </c>
      <c r="H13" s="481">
        <v>753977</v>
      </c>
      <c r="I13" s="481">
        <v>526235</v>
      </c>
      <c r="J13" s="481">
        <v>441272</v>
      </c>
      <c r="K13" s="481">
        <v>265181</v>
      </c>
      <c r="L13" s="481">
        <v>191912</v>
      </c>
      <c r="M13" s="481">
        <v>156558</v>
      </c>
      <c r="N13" s="481">
        <v>175194</v>
      </c>
      <c r="O13" s="482">
        <v>393875</v>
      </c>
      <c r="P13" s="480">
        <v>601693</v>
      </c>
      <c r="Q13" s="481">
        <v>884286</v>
      </c>
      <c r="R13" s="481">
        <v>759019</v>
      </c>
      <c r="S13" s="481">
        <v>747461</v>
      </c>
      <c r="T13" s="481">
        <v>701258</v>
      </c>
      <c r="U13" s="481">
        <v>488483</v>
      </c>
      <c r="V13" s="481">
        <v>417861</v>
      </c>
      <c r="W13" s="481">
        <v>257965</v>
      </c>
      <c r="X13" s="481">
        <v>186909</v>
      </c>
      <c r="Y13" s="481">
        <v>152379</v>
      </c>
      <c r="Z13" s="481">
        <v>170002</v>
      </c>
      <c r="AA13" s="482">
        <v>380238</v>
      </c>
      <c r="AB13" s="118">
        <f t="shared" si="13"/>
        <v>6125732</v>
      </c>
    </row>
    <row r="14" spans="1:28" x14ac:dyDescent="0.2">
      <c r="A14" s="82">
        <v>87</v>
      </c>
      <c r="B14" s="483">
        <v>1155243</v>
      </c>
      <c r="C14" s="484">
        <v>1812587</v>
      </c>
      <c r="D14" s="483">
        <v>1890183</v>
      </c>
      <c r="E14" s="484">
        <v>2322769</v>
      </c>
      <c r="F14" s="484">
        <v>1713555</v>
      </c>
      <c r="G14" s="484">
        <v>1658047</v>
      </c>
      <c r="H14" s="484">
        <v>1575980</v>
      </c>
      <c r="I14" s="484">
        <v>1204234</v>
      </c>
      <c r="J14" s="484">
        <v>1185540</v>
      </c>
      <c r="K14" s="484">
        <v>958990</v>
      </c>
      <c r="L14" s="484">
        <v>955191</v>
      </c>
      <c r="M14" s="484">
        <v>1028475</v>
      </c>
      <c r="N14" s="484">
        <v>1054506</v>
      </c>
      <c r="O14" s="485">
        <v>1669422</v>
      </c>
      <c r="P14" s="483">
        <v>1754240</v>
      </c>
      <c r="Q14" s="484">
        <v>2164412</v>
      </c>
      <c r="R14" s="484">
        <v>1597327</v>
      </c>
      <c r="S14" s="484">
        <v>1546789</v>
      </c>
      <c r="T14" s="484">
        <v>1470355</v>
      </c>
      <c r="U14" s="484">
        <v>1122076</v>
      </c>
      <c r="V14" s="484">
        <v>1124206</v>
      </c>
      <c r="W14" s="484">
        <v>933119</v>
      </c>
      <c r="X14" s="484">
        <v>930519</v>
      </c>
      <c r="Y14" s="484">
        <v>1001227</v>
      </c>
      <c r="Z14" s="484">
        <v>1022966</v>
      </c>
      <c r="AA14" s="485">
        <v>1610990</v>
      </c>
      <c r="AB14" s="118">
        <f t="shared" si="13"/>
        <v>17216892</v>
      </c>
    </row>
    <row r="15" spans="1:28" ht="12" thickBot="1" x14ac:dyDescent="0.25">
      <c r="A15" s="1" t="s">
        <v>1</v>
      </c>
      <c r="B15" s="239">
        <f>SUM(B8:B14)</f>
        <v>35586924</v>
      </c>
      <c r="C15" s="240">
        <f t="shared" ref="C15:AA15" si="14">SUM(C8:C14)</f>
        <v>72240666</v>
      </c>
      <c r="D15" s="239">
        <f t="shared" si="14"/>
        <v>113910146</v>
      </c>
      <c r="E15" s="240">
        <f t="shared" si="14"/>
        <v>149096194</v>
      </c>
      <c r="F15" s="240">
        <f t="shared" si="14"/>
        <v>141541127</v>
      </c>
      <c r="G15" s="240">
        <f t="shared" si="14"/>
        <v>123585563</v>
      </c>
      <c r="H15" s="240">
        <f t="shared" si="14"/>
        <v>113056148</v>
      </c>
      <c r="I15" s="240">
        <f t="shared" si="14"/>
        <v>81154313</v>
      </c>
      <c r="J15" s="240">
        <f t="shared" si="14"/>
        <v>51257705</v>
      </c>
      <c r="K15" s="240">
        <f t="shared" si="14"/>
        <v>36434955</v>
      </c>
      <c r="L15" s="240">
        <f t="shared" si="14"/>
        <v>28199270</v>
      </c>
      <c r="M15" s="240">
        <f t="shared" si="14"/>
        <v>28064078</v>
      </c>
      <c r="N15" s="240">
        <f t="shared" si="14"/>
        <v>36356046</v>
      </c>
      <c r="O15" s="241">
        <f t="shared" si="14"/>
        <v>73087134</v>
      </c>
      <c r="P15" s="239">
        <f t="shared" si="14"/>
        <v>114777207</v>
      </c>
      <c r="Q15" s="240">
        <f t="shared" si="14"/>
        <v>149910220</v>
      </c>
      <c r="R15" s="240">
        <f t="shared" si="14"/>
        <v>142221045</v>
      </c>
      <c r="S15" s="240">
        <f t="shared" si="14"/>
        <v>124197841</v>
      </c>
      <c r="T15" s="240">
        <f t="shared" si="14"/>
        <v>113690911</v>
      </c>
      <c r="U15" s="240">
        <f t="shared" si="14"/>
        <v>81603329</v>
      </c>
      <c r="V15" s="240">
        <f t="shared" si="14"/>
        <v>51425924</v>
      </c>
      <c r="W15" s="240">
        <f t="shared" si="14"/>
        <v>36442104</v>
      </c>
      <c r="X15" s="240">
        <f t="shared" si="14"/>
        <v>28109812</v>
      </c>
      <c r="Y15" s="240">
        <f t="shared" si="14"/>
        <v>27924770</v>
      </c>
      <c r="Z15" s="240">
        <f t="shared" si="14"/>
        <v>36220768</v>
      </c>
      <c r="AA15" s="241">
        <f t="shared" si="14"/>
        <v>72983242</v>
      </c>
      <c r="AB15" s="119">
        <f t="shared" ref="AB15" si="15">SUM(AB8:AB14)</f>
        <v>975742679</v>
      </c>
    </row>
    <row r="16" spans="1:28" ht="12" thickBot="1" x14ac:dyDescent="0.25">
      <c r="A16" s="82" t="s">
        <v>38</v>
      </c>
      <c r="B16" s="486">
        <v>13686721</v>
      </c>
      <c r="C16" s="486">
        <v>14411256</v>
      </c>
      <c r="D16" s="486">
        <v>15319486</v>
      </c>
      <c r="E16" s="486">
        <v>15561930</v>
      </c>
      <c r="F16" s="486">
        <v>13758932</v>
      </c>
      <c r="G16" s="486">
        <v>17430227</v>
      </c>
      <c r="H16" s="486">
        <v>13636464</v>
      </c>
      <c r="I16" s="486">
        <v>14582076</v>
      </c>
      <c r="J16" s="486">
        <v>13569541</v>
      </c>
      <c r="K16" s="486">
        <v>14441973</v>
      </c>
      <c r="L16" s="486">
        <v>14056634</v>
      </c>
      <c r="M16" s="486">
        <v>13868248</v>
      </c>
      <c r="N16" s="486">
        <v>13516475</v>
      </c>
      <c r="O16" s="486">
        <v>14267356</v>
      </c>
      <c r="P16" s="486">
        <v>15191871</v>
      </c>
      <c r="Q16" s="486">
        <v>15418967</v>
      </c>
      <c r="R16" s="486">
        <v>13649719</v>
      </c>
      <c r="S16" s="486">
        <v>17297185</v>
      </c>
      <c r="T16" s="486">
        <v>13532647</v>
      </c>
      <c r="U16" s="486">
        <v>14467863</v>
      </c>
      <c r="V16" s="486">
        <v>13460673</v>
      </c>
      <c r="W16" s="486">
        <v>14335815</v>
      </c>
      <c r="X16" s="486">
        <v>13950717</v>
      </c>
      <c r="Y16" s="486">
        <v>13777900</v>
      </c>
      <c r="Z16" s="486">
        <v>13430056</v>
      </c>
      <c r="AA16" s="486">
        <v>14199834</v>
      </c>
    </row>
    <row r="17" spans="1:28" s="121" customFormat="1" x14ac:dyDescent="0.2">
      <c r="A17" s="121" t="s">
        <v>409</v>
      </c>
      <c r="B17" s="120">
        <v>0</v>
      </c>
      <c r="C17" s="120">
        <v>0</v>
      </c>
      <c r="D17" s="120">
        <v>0</v>
      </c>
      <c r="E17" s="120">
        <v>0</v>
      </c>
      <c r="F17" s="120">
        <v>0</v>
      </c>
      <c r="G17" s="120">
        <v>0</v>
      </c>
      <c r="H17" s="120">
        <v>0</v>
      </c>
      <c r="I17" s="120">
        <v>0</v>
      </c>
      <c r="J17" s="120">
        <v>0</v>
      </c>
      <c r="K17" s="120">
        <v>0</v>
      </c>
      <c r="L17" s="120">
        <v>0</v>
      </c>
      <c r="M17" s="120">
        <v>0</v>
      </c>
      <c r="N17" s="120">
        <v>0</v>
      </c>
      <c r="O17" s="120">
        <v>0</v>
      </c>
      <c r="P17" s="120">
        <v>0</v>
      </c>
      <c r="Q17" s="120">
        <v>0</v>
      </c>
      <c r="R17" s="120">
        <v>0</v>
      </c>
      <c r="S17" s="120">
        <v>0</v>
      </c>
      <c r="T17" s="120">
        <v>0</v>
      </c>
      <c r="U17" s="120">
        <v>0</v>
      </c>
      <c r="V17" s="120">
        <v>0</v>
      </c>
      <c r="W17" s="120">
        <v>0</v>
      </c>
      <c r="X17" s="120">
        <v>0</v>
      </c>
      <c r="Y17" s="120">
        <v>0</v>
      </c>
      <c r="Z17" s="120">
        <v>0</v>
      </c>
      <c r="AA17" s="120">
        <v>0</v>
      </c>
    </row>
    <row r="18" spans="1:28" x14ac:dyDescent="0.2">
      <c r="A18" s="7" t="s">
        <v>258</v>
      </c>
      <c r="B18" s="122"/>
      <c r="C18" s="122"/>
      <c r="D18" s="122"/>
      <c r="E18" s="122"/>
      <c r="F18" s="122"/>
      <c r="G18" s="122"/>
      <c r="H18" s="122"/>
      <c r="I18" s="122"/>
      <c r="J18" s="123"/>
      <c r="K18" s="123"/>
      <c r="L18" s="123"/>
      <c r="M18" s="123"/>
      <c r="N18" s="122"/>
      <c r="O18" s="122"/>
      <c r="P18" s="122"/>
      <c r="Q18" s="122"/>
      <c r="R18" s="122"/>
      <c r="S18" s="122"/>
      <c r="T18" s="122"/>
      <c r="U18" s="122"/>
      <c r="V18" s="122"/>
      <c r="W18" s="122"/>
      <c r="X18" s="122"/>
      <c r="Y18" s="122"/>
      <c r="Z18" s="122"/>
      <c r="AA18" s="122"/>
      <c r="AB18" s="122"/>
    </row>
    <row r="19" spans="1:28" x14ac:dyDescent="0.2">
      <c r="A19" s="124" t="s">
        <v>14</v>
      </c>
      <c r="C19" s="13">
        <v>23</v>
      </c>
      <c r="D19" s="13">
        <v>16</v>
      </c>
      <c r="E19" s="13">
        <v>31</v>
      </c>
      <c r="F19" s="13">
        <v>41</v>
      </c>
      <c r="G19" s="13">
        <v>85</v>
      </c>
      <c r="H19" s="13">
        <v>86</v>
      </c>
      <c r="I19" s="13">
        <v>87</v>
      </c>
      <c r="J19" s="13" t="s">
        <v>3</v>
      </c>
      <c r="K19" s="10"/>
      <c r="L19" s="10"/>
      <c r="M19" s="10"/>
    </row>
    <row r="20" spans="1:28" x14ac:dyDescent="0.2">
      <c r="A20" s="124" t="s">
        <v>15</v>
      </c>
      <c r="C20" s="24">
        <f>SUM(D8:O8)</f>
        <v>636122043</v>
      </c>
      <c r="D20" s="24">
        <f>SUM(D9:O9)</f>
        <v>8832</v>
      </c>
      <c r="E20" s="24">
        <f>SUM(D10:O10)</f>
        <v>237822307</v>
      </c>
      <c r="F20" s="24">
        <f>SUM(D11:O11)</f>
        <v>66459784</v>
      </c>
      <c r="G20" s="24">
        <f>SUM(D12:O12)</f>
        <v>11987089</v>
      </c>
      <c r="H20" s="24">
        <f>SUM(D13:O13)</f>
        <v>6125732</v>
      </c>
      <c r="I20" s="24">
        <f>SUM(D14:O14)</f>
        <v>17216892</v>
      </c>
      <c r="J20" s="24">
        <f>SUM(C20:I20)</f>
        <v>975742679</v>
      </c>
      <c r="K20" s="45"/>
      <c r="L20" s="45"/>
      <c r="M20" s="45"/>
    </row>
    <row r="21" spans="1:28" x14ac:dyDescent="0.2">
      <c r="B21" s="82"/>
      <c r="C21" s="24"/>
      <c r="D21" s="24"/>
      <c r="E21" s="24"/>
      <c r="F21" s="24"/>
      <c r="G21" s="24"/>
      <c r="H21" s="24"/>
      <c r="I21" s="24"/>
      <c r="J21" s="45"/>
      <c r="K21" s="45"/>
      <c r="L21" s="45"/>
      <c r="M21" s="45"/>
      <c r="N21" s="24"/>
      <c r="O21" s="24"/>
      <c r="P21" s="24"/>
    </row>
    <row r="22" spans="1:28" s="6" customFormat="1" ht="12" thickBot="1" x14ac:dyDescent="0.25">
      <c r="A22" s="7" t="s">
        <v>41</v>
      </c>
      <c r="P22" s="6" t="str">
        <f>AB6</f>
        <v>Nov 21 - Oct 22</v>
      </c>
    </row>
    <row r="23" spans="1:28" s="6" customFormat="1" ht="12" thickBot="1" x14ac:dyDescent="0.25">
      <c r="A23" s="1"/>
      <c r="B23" s="125"/>
      <c r="C23" s="125"/>
      <c r="D23" s="234">
        <f t="shared" ref="D23:O23" si="16">D7</f>
        <v>44501</v>
      </c>
      <c r="E23" s="235">
        <f t="shared" si="16"/>
        <v>44531</v>
      </c>
      <c r="F23" s="235">
        <f t="shared" si="16"/>
        <v>44562</v>
      </c>
      <c r="G23" s="235">
        <f t="shared" si="16"/>
        <v>44593</v>
      </c>
      <c r="H23" s="235">
        <f t="shared" si="16"/>
        <v>44621</v>
      </c>
      <c r="I23" s="235">
        <f t="shared" si="16"/>
        <v>44652</v>
      </c>
      <c r="J23" s="235">
        <f t="shared" si="16"/>
        <v>44682</v>
      </c>
      <c r="K23" s="235">
        <f t="shared" si="16"/>
        <v>44713</v>
      </c>
      <c r="L23" s="235">
        <f t="shared" si="16"/>
        <v>44743</v>
      </c>
      <c r="M23" s="235">
        <f t="shared" si="16"/>
        <v>44774</v>
      </c>
      <c r="N23" s="235">
        <f t="shared" si="16"/>
        <v>44805</v>
      </c>
      <c r="O23" s="236">
        <f t="shared" si="16"/>
        <v>44835</v>
      </c>
      <c r="P23" s="13" t="s">
        <v>13</v>
      </c>
    </row>
    <row r="24" spans="1:28" s="6" customFormat="1" x14ac:dyDescent="0.2">
      <c r="A24" s="82">
        <v>23</v>
      </c>
      <c r="B24" s="55"/>
      <c r="C24" s="55"/>
      <c r="D24" s="477">
        <v>805936</v>
      </c>
      <c r="E24" s="478">
        <v>807340</v>
      </c>
      <c r="F24" s="478">
        <v>808299</v>
      </c>
      <c r="G24" s="478">
        <v>808849</v>
      </c>
      <c r="H24" s="478">
        <v>809107</v>
      </c>
      <c r="I24" s="478">
        <v>808961</v>
      </c>
      <c r="J24" s="478">
        <v>809185</v>
      </c>
      <c r="K24" s="478">
        <v>809409</v>
      </c>
      <c r="L24" s="478">
        <v>809633</v>
      </c>
      <c r="M24" s="478">
        <v>809858</v>
      </c>
      <c r="N24" s="478">
        <v>810788</v>
      </c>
      <c r="O24" s="479">
        <v>813385</v>
      </c>
      <c r="P24" s="126">
        <f t="shared" ref="P24:P30" si="17">AVERAGE(D24:O24)</f>
        <v>809229.16666666663</v>
      </c>
    </row>
    <row r="25" spans="1:28" s="6" customFormat="1" x14ac:dyDescent="0.2">
      <c r="A25" s="82" t="s">
        <v>42</v>
      </c>
      <c r="B25" s="55"/>
      <c r="C25" s="55"/>
      <c r="D25" s="487">
        <f>ROUND(+D9/19,0)</f>
        <v>39</v>
      </c>
      <c r="E25" s="126">
        <f t="shared" ref="E25:O25" si="18">ROUND(+E9/19,0)</f>
        <v>39</v>
      </c>
      <c r="F25" s="126">
        <f t="shared" si="18"/>
        <v>39</v>
      </c>
      <c r="G25" s="126">
        <f t="shared" si="18"/>
        <v>39</v>
      </c>
      <c r="H25" s="126">
        <f t="shared" si="18"/>
        <v>39</v>
      </c>
      <c r="I25" s="126">
        <f t="shared" si="18"/>
        <v>39</v>
      </c>
      <c r="J25" s="126">
        <f t="shared" si="18"/>
        <v>39</v>
      </c>
      <c r="K25" s="126">
        <f t="shared" si="18"/>
        <v>39</v>
      </c>
      <c r="L25" s="126">
        <f t="shared" si="18"/>
        <v>39</v>
      </c>
      <c r="M25" s="126">
        <f t="shared" si="18"/>
        <v>39</v>
      </c>
      <c r="N25" s="126">
        <f t="shared" si="18"/>
        <v>39</v>
      </c>
      <c r="O25" s="488">
        <f t="shared" si="18"/>
        <v>39</v>
      </c>
      <c r="P25" s="126">
        <f t="shared" si="17"/>
        <v>39</v>
      </c>
    </row>
    <row r="26" spans="1:28" s="6" customFormat="1" x14ac:dyDescent="0.2">
      <c r="A26" s="82">
        <v>31</v>
      </c>
      <c r="B26" s="55"/>
      <c r="C26" s="55"/>
      <c r="D26" s="480">
        <v>57731</v>
      </c>
      <c r="E26" s="481">
        <v>57857</v>
      </c>
      <c r="F26" s="481">
        <v>57945</v>
      </c>
      <c r="G26" s="481">
        <v>58037</v>
      </c>
      <c r="H26" s="481">
        <v>57995</v>
      </c>
      <c r="I26" s="481">
        <v>57958</v>
      </c>
      <c r="J26" s="481">
        <v>57935</v>
      </c>
      <c r="K26" s="481">
        <v>57905</v>
      </c>
      <c r="L26" s="481">
        <v>57890</v>
      </c>
      <c r="M26" s="481">
        <v>57867</v>
      </c>
      <c r="N26" s="481">
        <v>57966</v>
      </c>
      <c r="O26" s="482">
        <v>58021</v>
      </c>
      <c r="P26" s="126">
        <f t="shared" si="17"/>
        <v>57925.583333333336</v>
      </c>
    </row>
    <row r="27" spans="1:28" s="6" customFormat="1" x14ac:dyDescent="0.2">
      <c r="A27" s="82">
        <v>41</v>
      </c>
      <c r="D27" s="480">
        <v>1295</v>
      </c>
      <c r="E27" s="481">
        <v>1294</v>
      </c>
      <c r="F27" s="481">
        <v>1313</v>
      </c>
      <c r="G27" s="481">
        <v>1312</v>
      </c>
      <c r="H27" s="481">
        <v>1313</v>
      </c>
      <c r="I27" s="481">
        <v>1311</v>
      </c>
      <c r="J27" s="481">
        <v>1307</v>
      </c>
      <c r="K27" s="481">
        <v>1305</v>
      </c>
      <c r="L27" s="481">
        <v>1293</v>
      </c>
      <c r="M27" s="481">
        <v>1289</v>
      </c>
      <c r="N27" s="481">
        <v>1292</v>
      </c>
      <c r="O27" s="482">
        <v>1294</v>
      </c>
      <c r="P27" s="126">
        <f t="shared" si="17"/>
        <v>1301.5</v>
      </c>
    </row>
    <row r="28" spans="1:28" x14ac:dyDescent="0.2">
      <c r="A28" s="82">
        <v>85</v>
      </c>
      <c r="B28" s="118"/>
      <c r="C28" s="118"/>
      <c r="D28" s="480">
        <v>31</v>
      </c>
      <c r="E28" s="481">
        <v>31</v>
      </c>
      <c r="F28" s="481">
        <v>31</v>
      </c>
      <c r="G28" s="481">
        <v>31</v>
      </c>
      <c r="H28" s="481">
        <v>31</v>
      </c>
      <c r="I28" s="481">
        <v>31</v>
      </c>
      <c r="J28" s="481">
        <v>31</v>
      </c>
      <c r="K28" s="481">
        <v>31</v>
      </c>
      <c r="L28" s="481">
        <v>31</v>
      </c>
      <c r="M28" s="481">
        <v>31</v>
      </c>
      <c r="N28" s="481">
        <v>31</v>
      </c>
      <c r="O28" s="482">
        <v>31</v>
      </c>
      <c r="P28" s="126">
        <f t="shared" si="17"/>
        <v>31</v>
      </c>
    </row>
    <row r="29" spans="1:28" x14ac:dyDescent="0.2">
      <c r="A29" s="82">
        <v>86</v>
      </c>
      <c r="B29" s="118"/>
      <c r="C29" s="118"/>
      <c r="D29" s="480">
        <v>113</v>
      </c>
      <c r="E29" s="481">
        <v>113</v>
      </c>
      <c r="F29" s="481">
        <v>112</v>
      </c>
      <c r="G29" s="481">
        <v>112</v>
      </c>
      <c r="H29" s="481">
        <v>111</v>
      </c>
      <c r="I29" s="481">
        <v>111</v>
      </c>
      <c r="J29" s="481">
        <v>110</v>
      </c>
      <c r="K29" s="481">
        <v>110</v>
      </c>
      <c r="L29" s="481">
        <v>109</v>
      </c>
      <c r="M29" s="481">
        <v>109</v>
      </c>
      <c r="N29" s="481">
        <v>108</v>
      </c>
      <c r="O29" s="482">
        <v>108</v>
      </c>
      <c r="P29" s="126">
        <f t="shared" si="17"/>
        <v>110.5</v>
      </c>
    </row>
    <row r="30" spans="1:28" ht="12" customHeight="1" x14ac:dyDescent="0.2">
      <c r="A30" s="82">
        <v>87</v>
      </c>
      <c r="D30" s="483">
        <v>5</v>
      </c>
      <c r="E30" s="484">
        <v>5</v>
      </c>
      <c r="F30" s="484">
        <v>5</v>
      </c>
      <c r="G30" s="484">
        <v>5</v>
      </c>
      <c r="H30" s="484">
        <v>5</v>
      </c>
      <c r="I30" s="484">
        <v>5</v>
      </c>
      <c r="J30" s="484">
        <v>5</v>
      </c>
      <c r="K30" s="484">
        <v>5</v>
      </c>
      <c r="L30" s="484">
        <v>5</v>
      </c>
      <c r="M30" s="484">
        <v>5</v>
      </c>
      <c r="N30" s="484">
        <v>5</v>
      </c>
      <c r="O30" s="485">
        <v>5</v>
      </c>
      <c r="P30" s="126">
        <f t="shared" si="17"/>
        <v>5</v>
      </c>
    </row>
    <row r="31" spans="1:28" ht="12" thickBot="1" x14ac:dyDescent="0.25">
      <c r="A31" s="1" t="s">
        <v>3</v>
      </c>
      <c r="B31" s="127"/>
      <c r="C31" s="127"/>
      <c r="D31" s="239">
        <f t="shared" ref="D31:P31" si="19">SUM(D28:D30,D26:D27,D24:D25)</f>
        <v>865150</v>
      </c>
      <c r="E31" s="240">
        <f t="shared" ref="E31:O31" si="20">SUM(E28:E30,E26:E27,E24:E25)</f>
        <v>866679</v>
      </c>
      <c r="F31" s="240">
        <f t="shared" si="20"/>
        <v>867744</v>
      </c>
      <c r="G31" s="240">
        <f t="shared" si="20"/>
        <v>868385</v>
      </c>
      <c r="H31" s="240">
        <f t="shared" si="20"/>
        <v>868601</v>
      </c>
      <c r="I31" s="240">
        <f t="shared" si="20"/>
        <v>868416</v>
      </c>
      <c r="J31" s="240">
        <f t="shared" si="20"/>
        <v>868612</v>
      </c>
      <c r="K31" s="240">
        <f t="shared" si="20"/>
        <v>868804</v>
      </c>
      <c r="L31" s="240">
        <f t="shared" si="20"/>
        <v>869000</v>
      </c>
      <c r="M31" s="240">
        <f t="shared" si="20"/>
        <v>869198</v>
      </c>
      <c r="N31" s="240">
        <f t="shared" si="20"/>
        <v>870229</v>
      </c>
      <c r="O31" s="241">
        <f t="shared" si="20"/>
        <v>872883</v>
      </c>
      <c r="P31" s="232">
        <f t="shared" si="19"/>
        <v>868641.75</v>
      </c>
    </row>
    <row r="32" spans="1:28" x14ac:dyDescent="0.2">
      <c r="A32" s="124"/>
      <c r="C32" s="121" t="s">
        <v>409</v>
      </c>
      <c r="D32" s="120">
        <v>0</v>
      </c>
      <c r="E32" s="120">
        <v>0</v>
      </c>
      <c r="F32" s="120">
        <v>0</v>
      </c>
      <c r="G32" s="120">
        <v>0</v>
      </c>
      <c r="H32" s="120">
        <v>0</v>
      </c>
      <c r="I32" s="120">
        <v>0</v>
      </c>
      <c r="J32" s="120">
        <v>0</v>
      </c>
      <c r="K32" s="120">
        <v>0</v>
      </c>
      <c r="L32" s="120">
        <v>0</v>
      </c>
      <c r="M32" s="120">
        <v>0</v>
      </c>
      <c r="N32" s="120">
        <v>0</v>
      </c>
      <c r="O32" s="120">
        <v>0</v>
      </c>
      <c r="P32" s="120"/>
      <c r="Q32" s="120"/>
    </row>
    <row r="33" spans="1:28" x14ac:dyDescent="0.2">
      <c r="A33" s="1" t="s">
        <v>43</v>
      </c>
    </row>
    <row r="34" spans="1:28" x14ac:dyDescent="0.2">
      <c r="B34" s="128"/>
      <c r="C34" s="128"/>
      <c r="D34" s="128"/>
    </row>
    <row r="35" spans="1:28" x14ac:dyDescent="0.2">
      <c r="A35" s="7" t="s">
        <v>406</v>
      </c>
      <c r="B35" s="122"/>
      <c r="C35" s="122"/>
      <c r="D35" s="122"/>
      <c r="E35" s="122"/>
      <c r="F35" s="118"/>
      <c r="G35" s="118"/>
      <c r="H35" s="118"/>
      <c r="I35" s="118"/>
      <c r="J35" s="118"/>
      <c r="K35" s="118"/>
      <c r="L35" s="118"/>
      <c r="M35" s="118"/>
      <c r="N35" s="118"/>
      <c r="O35" s="118"/>
      <c r="P35" s="118"/>
      <c r="Q35" s="118"/>
      <c r="R35" s="118"/>
      <c r="S35" s="118"/>
      <c r="T35" s="118"/>
      <c r="U35" s="118"/>
      <c r="V35" s="118"/>
      <c r="W35" s="118"/>
      <c r="X35" s="118"/>
      <c r="Y35" s="118"/>
      <c r="Z35" s="118"/>
      <c r="AA35" s="118"/>
      <c r="AB35" s="118"/>
    </row>
    <row r="36" spans="1:28" x14ac:dyDescent="0.2">
      <c r="A36" s="82"/>
      <c r="B36" s="118"/>
      <c r="C36" s="118"/>
      <c r="D36" s="118"/>
      <c r="E36" s="118"/>
      <c r="F36" s="118"/>
      <c r="G36" s="118"/>
      <c r="H36" s="118"/>
      <c r="I36" s="118"/>
      <c r="J36" s="118"/>
      <c r="K36" s="118"/>
      <c r="L36" s="118"/>
      <c r="M36" s="118"/>
      <c r="N36" s="118"/>
      <c r="O36" s="118"/>
      <c r="P36" s="118"/>
      <c r="Q36" s="118"/>
      <c r="R36" s="118"/>
      <c r="S36" s="118"/>
      <c r="T36" s="118"/>
      <c r="U36" s="118"/>
      <c r="V36" s="118"/>
      <c r="W36" s="118"/>
      <c r="X36" s="118"/>
      <c r="Y36" s="118"/>
      <c r="Z36" s="118"/>
      <c r="AA36" s="118"/>
      <c r="AB36" s="118"/>
    </row>
    <row r="37" spans="1:28" x14ac:dyDescent="0.2">
      <c r="A37" s="82"/>
      <c r="B37" s="118"/>
      <c r="C37" s="118"/>
      <c r="D37" s="118"/>
      <c r="E37" s="118"/>
      <c r="F37" s="118"/>
      <c r="G37" s="118"/>
      <c r="H37" s="118"/>
      <c r="I37" s="118"/>
      <c r="J37" s="118"/>
      <c r="K37" s="118"/>
      <c r="L37" s="118"/>
      <c r="M37" s="118"/>
      <c r="N37" s="118"/>
      <c r="O37" s="118"/>
      <c r="P37" s="118"/>
      <c r="Q37" s="118"/>
      <c r="R37" s="118"/>
      <c r="S37" s="118"/>
      <c r="T37" s="118"/>
      <c r="U37" s="118"/>
      <c r="V37" s="118"/>
      <c r="W37" s="118"/>
      <c r="X37" s="118"/>
      <c r="Y37" s="118"/>
      <c r="Z37" s="118"/>
      <c r="AA37" s="118"/>
      <c r="AB37" s="118"/>
    </row>
    <row r="38" spans="1:28" x14ac:dyDescent="0.2">
      <c r="B38" s="118"/>
      <c r="C38" s="118"/>
      <c r="D38" s="118"/>
      <c r="E38" s="118"/>
      <c r="F38" s="118"/>
      <c r="G38" s="118"/>
      <c r="H38" s="118"/>
      <c r="I38" s="118"/>
      <c r="J38" s="118"/>
      <c r="K38" s="118"/>
      <c r="L38" s="118"/>
      <c r="M38" s="118"/>
      <c r="N38" s="118"/>
      <c r="O38" s="118"/>
      <c r="P38" s="118"/>
      <c r="Q38" s="118"/>
      <c r="R38" s="118"/>
      <c r="S38" s="118"/>
      <c r="T38" s="118"/>
      <c r="U38" s="118"/>
      <c r="V38" s="118"/>
      <c r="W38" s="118"/>
      <c r="X38" s="118"/>
      <c r="Y38" s="118"/>
      <c r="Z38" s="118"/>
      <c r="AA38" s="118"/>
      <c r="AB38" s="118"/>
    </row>
    <row r="40" spans="1:28" x14ac:dyDescent="0.2">
      <c r="B40" s="118"/>
      <c r="C40" s="118"/>
      <c r="D40" s="118"/>
      <c r="E40" s="118"/>
      <c r="F40" s="118"/>
      <c r="G40" s="118"/>
      <c r="H40" s="118"/>
      <c r="I40" s="118"/>
      <c r="J40" s="118"/>
      <c r="K40" s="118"/>
      <c r="L40" s="118"/>
      <c r="M40" s="118"/>
      <c r="N40" s="118"/>
      <c r="O40" s="118"/>
      <c r="P40" s="118"/>
      <c r="Q40" s="118"/>
      <c r="R40" s="118"/>
      <c r="S40" s="118"/>
      <c r="T40" s="118"/>
      <c r="U40" s="118"/>
      <c r="V40" s="118"/>
      <c r="W40" s="118"/>
      <c r="X40" s="118"/>
      <c r="Y40" s="118"/>
      <c r="Z40" s="118"/>
      <c r="AA40" s="118"/>
      <c r="AB40" s="118"/>
    </row>
    <row r="41" spans="1:28" x14ac:dyDescent="0.2">
      <c r="B41" s="118"/>
      <c r="C41" s="118"/>
      <c r="D41" s="118"/>
      <c r="E41" s="118"/>
      <c r="F41" s="118"/>
      <c r="G41" s="118"/>
      <c r="H41" s="118"/>
      <c r="I41" s="118"/>
      <c r="J41" s="118"/>
      <c r="K41" s="118"/>
      <c r="L41" s="118"/>
      <c r="M41" s="118"/>
      <c r="N41" s="118"/>
      <c r="O41" s="118"/>
      <c r="P41" s="118"/>
      <c r="Q41" s="118"/>
      <c r="R41" s="118"/>
      <c r="S41" s="118"/>
      <c r="T41" s="118"/>
      <c r="U41" s="118"/>
      <c r="V41" s="118"/>
      <c r="W41" s="118"/>
      <c r="X41" s="118"/>
      <c r="Y41" s="118"/>
      <c r="Z41" s="118"/>
      <c r="AA41" s="118"/>
      <c r="AB41" s="118"/>
    </row>
  </sheetData>
  <mergeCells count="4">
    <mergeCell ref="A1:N1"/>
    <mergeCell ref="A2:N2"/>
    <mergeCell ref="A3:N3"/>
    <mergeCell ref="A4:N4"/>
  </mergeCells>
  <printOptions horizontalCentered="1"/>
  <pageMargins left="0.53" right="0.48" top="1" bottom="1" header="0.5" footer="0.5"/>
  <pageSetup scale="44" orientation="landscape" blackAndWhite="1" r:id="rId1"/>
  <headerFooter alignWithMargins="0">
    <oddFooter>&amp;L&amp;F 
&amp;A</oddFooter>
  </headerFooter>
  <customProperties>
    <customPr name="_pios_id" r:id="rId2"/>
  </customPropertie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JK135"/>
  <sheetViews>
    <sheetView zoomScaleNormal="100" workbookViewId="0">
      <pane xSplit="3" ySplit="4" topLeftCell="IL5" activePane="bottomRight" state="frozen"/>
      <selection pane="topRight" activeCell="D1" sqref="D1"/>
      <selection pane="bottomLeft" activeCell="A5" sqref="A5"/>
      <selection pane="bottomRight" activeCell="B1" sqref="B1"/>
    </sheetView>
  </sheetViews>
  <sheetFormatPr defaultColWidth="9.140625" defaultRowHeight="11.25" x14ac:dyDescent="0.2"/>
  <cols>
    <col min="1" max="1" width="6.42578125" style="1" customWidth="1"/>
    <col min="2" max="2" width="47.5703125" style="1" customWidth="1"/>
    <col min="3" max="3" width="10.5703125" style="1" bestFit="1" customWidth="1"/>
    <col min="4" max="4" width="13.5703125" style="1" hidden="1" customWidth="1"/>
    <col min="5" max="8" width="11.5703125" style="1" hidden="1" customWidth="1"/>
    <col min="9" max="11" width="11.28515625" style="1" hidden="1" customWidth="1"/>
    <col min="12" max="22" width="12.140625" style="1" hidden="1" customWidth="1"/>
    <col min="23" max="34" width="11.28515625" style="1" hidden="1" customWidth="1"/>
    <col min="35" max="37" width="10.7109375" style="1" hidden="1" customWidth="1"/>
    <col min="38" max="38" width="11" style="1" hidden="1" customWidth="1"/>
    <col min="39" max="40" width="10.7109375" style="1" hidden="1" customWidth="1"/>
    <col min="41" max="41" width="11" style="1" hidden="1" customWidth="1"/>
    <col min="42" max="42" width="10.85546875" style="1" hidden="1" customWidth="1"/>
    <col min="43" max="44" width="11.28515625" style="1" hidden="1" customWidth="1"/>
    <col min="45" max="45" width="10.85546875" style="1" hidden="1" customWidth="1"/>
    <col min="46" max="49" width="10.7109375" style="1" hidden="1" customWidth="1"/>
    <col min="50" max="50" width="11" style="1" hidden="1" customWidth="1"/>
    <col min="51" max="52" width="10.7109375" style="1" hidden="1" customWidth="1"/>
    <col min="53" max="55" width="11.28515625" style="1" hidden="1" customWidth="1"/>
    <col min="56" max="57" width="10.85546875" style="1" hidden="1" customWidth="1"/>
    <col min="58" max="61" width="10.7109375" style="1" hidden="1" customWidth="1"/>
    <col min="62" max="62" width="11" style="1" hidden="1" customWidth="1"/>
    <col min="63" max="63" width="11.42578125" style="1" hidden="1" customWidth="1"/>
    <col min="64" max="64" width="11.28515625" style="1" hidden="1" customWidth="1"/>
    <col min="65" max="65" width="11" style="1" hidden="1" customWidth="1"/>
    <col min="66" max="67" width="11.28515625" style="1" hidden="1" customWidth="1"/>
    <col min="68" max="68" width="11.7109375" style="1" hidden="1" customWidth="1"/>
    <col min="69" max="76" width="11.28515625" style="1" hidden="1" customWidth="1"/>
    <col min="77" max="77" width="12.42578125" style="1" hidden="1" customWidth="1"/>
    <col min="78" max="79" width="12.140625" style="1" hidden="1" customWidth="1"/>
    <col min="80" max="88" width="11.28515625" style="1" hidden="1" customWidth="1"/>
    <col min="89" max="89" width="13.140625" style="1" hidden="1" customWidth="1"/>
    <col min="90" max="90" width="13.42578125" style="1" hidden="1" customWidth="1"/>
    <col min="91" max="115" width="11.28515625" style="1" hidden="1" customWidth="1"/>
    <col min="116" max="117" width="10.85546875" style="1" hidden="1" customWidth="1"/>
    <col min="118" max="118" width="10.5703125" style="1" hidden="1" customWidth="1"/>
    <col min="119" max="120" width="10.7109375" style="1" hidden="1" customWidth="1"/>
    <col min="121" max="121" width="11.28515625" style="1" hidden="1" customWidth="1"/>
    <col min="122" max="122" width="11" style="1" hidden="1" customWidth="1"/>
    <col min="123" max="123" width="10.5703125" style="1" hidden="1" customWidth="1"/>
    <col min="124" max="124" width="10.42578125" style="1" hidden="1" customWidth="1"/>
    <col min="125" max="125" width="11" style="1" hidden="1" customWidth="1"/>
    <col min="126" max="126" width="10.85546875" style="1" hidden="1" customWidth="1"/>
    <col min="127" max="127" width="10.5703125" style="1" hidden="1" customWidth="1"/>
    <col min="128" max="129" width="10.85546875" style="1" hidden="1" customWidth="1"/>
    <col min="130" max="130" width="11.28515625" style="1" hidden="1" customWidth="1"/>
    <col min="131" max="136" width="11.28515625" style="6" hidden="1" customWidth="1"/>
    <col min="137" max="137" width="11" style="6" hidden="1" customWidth="1"/>
    <col min="138" max="138" width="10.85546875" style="6" hidden="1" customWidth="1"/>
    <col min="139" max="139" width="10.5703125" style="6" hidden="1" customWidth="1"/>
    <col min="140" max="141" width="10.85546875" style="6" hidden="1" customWidth="1"/>
    <col min="142" max="147" width="11.28515625" style="6" hidden="1" customWidth="1"/>
    <col min="148" max="148" width="10.42578125" style="6" hidden="1" customWidth="1"/>
    <col min="149" max="149" width="11" style="6" hidden="1" customWidth="1"/>
    <col min="150" max="150" width="10.85546875" style="6" hidden="1" customWidth="1"/>
    <col min="151" max="151" width="10.5703125" style="6" hidden="1" customWidth="1"/>
    <col min="152" max="153" width="10.85546875" style="6" hidden="1" customWidth="1"/>
    <col min="154" max="159" width="11.28515625" style="6" hidden="1" customWidth="1"/>
    <col min="160" max="160" width="10.42578125" style="6" hidden="1" customWidth="1"/>
    <col min="161" max="161" width="11" style="6" hidden="1" customWidth="1"/>
    <col min="162" max="162" width="10.85546875" style="6" hidden="1" customWidth="1"/>
    <col min="163" max="163" width="10.5703125" style="6" hidden="1" customWidth="1"/>
    <col min="164" max="165" width="10.85546875" style="6" hidden="1" customWidth="1"/>
    <col min="166" max="166" width="10.5703125" style="6" hidden="1" customWidth="1"/>
    <col min="167" max="169" width="10.7109375" style="6" hidden="1" customWidth="1"/>
    <col min="170" max="170" width="11" style="6" hidden="1" customWidth="1"/>
    <col min="171" max="171" width="10.5703125" style="6" hidden="1" customWidth="1"/>
    <col min="172" max="172" width="10.7109375" style="6" hidden="1" customWidth="1"/>
    <col min="173" max="173" width="11" style="6" hidden="1" customWidth="1"/>
    <col min="174" max="174" width="10.85546875" style="6" hidden="1" customWidth="1"/>
    <col min="175" max="175" width="10.7109375" style="6" hidden="1" customWidth="1"/>
    <col min="176" max="177" width="10.85546875" style="6" hidden="1" customWidth="1"/>
    <col min="178" max="178" width="10.5703125" style="6" hidden="1" customWidth="1"/>
    <col min="179" max="181" width="10.7109375" style="6" hidden="1" customWidth="1"/>
    <col min="182" max="182" width="11" style="6" hidden="1" customWidth="1"/>
    <col min="183" max="184" width="10.7109375" style="6" hidden="1" customWidth="1"/>
    <col min="185" max="185" width="11" style="6" hidden="1" customWidth="1"/>
    <col min="186" max="186" width="10.85546875" style="6" hidden="1" customWidth="1"/>
    <col min="187" max="187" width="10.7109375" style="6" hidden="1" customWidth="1"/>
    <col min="188" max="189" width="10.85546875" style="6" hidden="1" customWidth="1"/>
    <col min="190" max="190" width="10.5703125" style="6" hidden="1" customWidth="1"/>
    <col min="191" max="194" width="11.28515625" style="6" hidden="1" customWidth="1"/>
    <col min="195" max="195" width="10.5703125" style="6" hidden="1" customWidth="1"/>
    <col min="196" max="196" width="10.42578125" style="6" hidden="1" customWidth="1"/>
    <col min="197" max="197" width="11" style="6" hidden="1" customWidth="1"/>
    <col min="198" max="198" width="11.140625" style="6" hidden="1" customWidth="1"/>
    <col min="199" max="199" width="10.7109375" style="6" hidden="1" customWidth="1"/>
    <col min="200" max="202" width="10.42578125" style="6" hidden="1" customWidth="1"/>
    <col min="203" max="205" width="11.28515625" style="6" hidden="1" customWidth="1"/>
    <col min="206" max="215" width="10.42578125" style="6" hidden="1" customWidth="1"/>
    <col min="216" max="221" width="11.28515625" style="6" hidden="1" customWidth="1"/>
    <col min="222" max="232" width="11.28515625" style="6" customWidth="1"/>
    <col min="233" max="233" width="11.7109375" style="6" bestFit="1" customWidth="1"/>
    <col min="234" max="235" width="11.7109375" style="6" customWidth="1"/>
    <col min="236" max="236" width="12.5703125" style="6" bestFit="1" customWidth="1"/>
    <col min="237" max="245" width="11.7109375" style="6" customWidth="1"/>
    <col min="246" max="247" width="10.7109375" style="6" bestFit="1" customWidth="1"/>
    <col min="248" max="248" width="11.28515625" style="1" bestFit="1" customWidth="1"/>
    <col min="249" max="265" width="10.7109375" style="1" bestFit="1" customWidth="1"/>
    <col min="266" max="271" width="9.85546875" style="1" bestFit="1" customWidth="1"/>
    <col min="272" max="16384" width="9.140625" style="1"/>
  </cols>
  <sheetData>
    <row r="1" spans="1:271" ht="12" x14ac:dyDescent="0.2">
      <c r="B1" s="647" t="s">
        <v>429</v>
      </c>
      <c r="Y1" s="2" t="str">
        <f t="shared" ref="Y1:AS1" si="0">Y3&amp;" "&amp;Y2</f>
        <v>Actual Apr-03</v>
      </c>
      <c r="Z1" s="2" t="str">
        <f t="shared" si="0"/>
        <v>Actual May-03</v>
      </c>
      <c r="AA1" s="2" t="str">
        <f t="shared" si="0"/>
        <v>Actual Jun-03</v>
      </c>
      <c r="AB1" s="2" t="str">
        <f t="shared" si="0"/>
        <v>Actual Jul-03</v>
      </c>
      <c r="AC1" s="2" t="str">
        <f t="shared" si="0"/>
        <v>Actual Aug-03</v>
      </c>
      <c r="AD1" s="2" t="str">
        <f t="shared" si="0"/>
        <v>Actual Sep-03</v>
      </c>
      <c r="AE1" s="2" t="str">
        <f t="shared" si="0"/>
        <v>Actual Oct-03</v>
      </c>
      <c r="AF1" s="2" t="str">
        <f t="shared" si="0"/>
        <v>Actual Nov-03</v>
      </c>
      <c r="AG1" s="2" t="str">
        <f t="shared" si="0"/>
        <v>Actual Dec-03</v>
      </c>
      <c r="AH1" s="2" t="str">
        <f t="shared" si="0"/>
        <v>Actual Jan-04</v>
      </c>
      <c r="AI1" s="2" t="str">
        <f t="shared" si="0"/>
        <v>Actual Feb-04</v>
      </c>
      <c r="AJ1" s="2" t="str">
        <f t="shared" si="0"/>
        <v>Actual Mar-04</v>
      </c>
      <c r="AK1" s="2" t="str">
        <f t="shared" si="0"/>
        <v>Actual Apr-04</v>
      </c>
      <c r="AL1" s="2" t="str">
        <f t="shared" si="0"/>
        <v>Actual May-04</v>
      </c>
      <c r="AM1" s="2" t="str">
        <f t="shared" si="0"/>
        <v>Actual Jun-04</v>
      </c>
      <c r="AN1" s="2" t="str">
        <f t="shared" si="0"/>
        <v>Actual Jul-04</v>
      </c>
      <c r="AO1" s="2" t="str">
        <f t="shared" si="0"/>
        <v>Actual Aug-04</v>
      </c>
      <c r="AP1" s="2" t="str">
        <f t="shared" si="0"/>
        <v>Actual Sep-04</v>
      </c>
      <c r="AQ1" s="2" t="str">
        <f t="shared" si="0"/>
        <v>Actual Oct-04</v>
      </c>
      <c r="AR1" s="2" t="str">
        <f t="shared" si="0"/>
        <v>Actual Nov-04</v>
      </c>
      <c r="AS1" s="2" t="str">
        <f t="shared" si="0"/>
        <v>Actual Dec-04</v>
      </c>
      <c r="AT1" s="2" t="str">
        <f>AT3&amp;" "&amp;AT2</f>
        <v>Actual Jan-05</v>
      </c>
      <c r="AU1" s="2" t="str">
        <f>AU3&amp;" "&amp;AU2</f>
        <v>Actual Feb-05</v>
      </c>
      <c r="AV1" s="2" t="str">
        <f>AV3&amp;" "&amp;AV2</f>
        <v>Actual Mar-05</v>
      </c>
      <c r="AW1" s="2" t="str">
        <f>AW3&amp;" "&amp;AW2</f>
        <v>Actual Apr-05</v>
      </c>
      <c r="AX1" s="2" t="str">
        <f>AX3&amp;" "&amp;AX2</f>
        <v>Actual May-05</v>
      </c>
      <c r="AY1" s="2" t="s">
        <v>118</v>
      </c>
      <c r="AZ1" s="2" t="s">
        <v>119</v>
      </c>
      <c r="BA1" s="2" t="s">
        <v>120</v>
      </c>
      <c r="BB1" s="2" t="s">
        <v>121</v>
      </c>
      <c r="BC1" s="2" t="s">
        <v>122</v>
      </c>
      <c r="BD1" s="2" t="s">
        <v>123</v>
      </c>
      <c r="BE1" s="2" t="s">
        <v>124</v>
      </c>
      <c r="BF1" s="2" t="s">
        <v>125</v>
      </c>
      <c r="BG1" s="2" t="s">
        <v>126</v>
      </c>
      <c r="BH1" s="2" t="s">
        <v>127</v>
      </c>
      <c r="BI1" s="2" t="s">
        <v>128</v>
      </c>
      <c r="BJ1" s="2" t="s">
        <v>129</v>
      </c>
      <c r="BK1" s="2" t="s">
        <v>130</v>
      </c>
      <c r="BL1" s="2" t="s">
        <v>131</v>
      </c>
      <c r="BM1" s="2" t="s">
        <v>132</v>
      </c>
      <c r="BN1" s="2" t="s">
        <v>133</v>
      </c>
      <c r="BO1" s="2" t="s">
        <v>134</v>
      </c>
      <c r="BP1" s="2" t="s">
        <v>135</v>
      </c>
      <c r="BQ1" s="2" t="s">
        <v>136</v>
      </c>
      <c r="BR1" s="2" t="s">
        <v>137</v>
      </c>
      <c r="BS1" s="2" t="s">
        <v>138</v>
      </c>
      <c r="BT1" s="2" t="s">
        <v>139</v>
      </c>
      <c r="BU1" s="2" t="s">
        <v>140</v>
      </c>
      <c r="BV1" s="2" t="s">
        <v>141</v>
      </c>
      <c r="BW1" s="2" t="s">
        <v>142</v>
      </c>
      <c r="BX1" s="2" t="s">
        <v>143</v>
      </c>
      <c r="BY1" s="2" t="s">
        <v>144</v>
      </c>
      <c r="BZ1" s="2" t="s">
        <v>145</v>
      </c>
      <c r="CA1" s="2" t="s">
        <v>146</v>
      </c>
      <c r="CB1" s="2" t="s">
        <v>147</v>
      </c>
      <c r="CC1" s="2" t="s">
        <v>148</v>
      </c>
      <c r="CD1" s="2" t="s">
        <v>149</v>
      </c>
      <c r="CE1" s="2" t="s">
        <v>150</v>
      </c>
      <c r="CF1" s="2" t="s">
        <v>151</v>
      </c>
      <c r="CG1" s="2" t="s">
        <v>152</v>
      </c>
      <c r="CH1" s="2" t="s">
        <v>153</v>
      </c>
      <c r="CI1" s="2" t="s">
        <v>154</v>
      </c>
      <c r="CJ1" s="2" t="s">
        <v>155</v>
      </c>
      <c r="CK1" s="2" t="s">
        <v>156</v>
      </c>
      <c r="CL1" s="2" t="s">
        <v>157</v>
      </c>
      <c r="CM1" s="2" t="str">
        <f>CM3 &amp; " " &amp; TEXT(CM4,"mmm-yy")</f>
        <v>Actual Oct-08</v>
      </c>
      <c r="CN1" s="2" t="str">
        <f t="shared" ref="CN1:DV1" si="1">CN3 &amp; " " &amp; TEXT(CN4,"mmm-yy")</f>
        <v>Actual Nov-08</v>
      </c>
      <c r="CO1" s="2" t="str">
        <f t="shared" si="1"/>
        <v>Actual Dec-08</v>
      </c>
      <c r="CP1" s="2" t="str">
        <f t="shared" si="1"/>
        <v>Actual Jan-09</v>
      </c>
      <c r="CQ1" s="2" t="str">
        <f t="shared" si="1"/>
        <v>Actual Feb-09</v>
      </c>
      <c r="CR1" s="2" t="str">
        <f t="shared" si="1"/>
        <v>Actual Mar-09</v>
      </c>
      <c r="CS1" s="2" t="str">
        <f t="shared" si="1"/>
        <v>Actual Apr-09</v>
      </c>
      <c r="CT1" s="2" t="str">
        <f t="shared" si="1"/>
        <v>Actual May-09</v>
      </c>
      <c r="CU1" s="2" t="str">
        <f t="shared" si="1"/>
        <v>Actual Jun-09</v>
      </c>
      <c r="CV1" s="2" t="str">
        <f t="shared" si="1"/>
        <v>Actual Jul-09</v>
      </c>
      <c r="CW1" s="2" t="str">
        <f t="shared" si="1"/>
        <v>Actual Aug-09</v>
      </c>
      <c r="CX1" s="2" t="str">
        <f t="shared" si="1"/>
        <v>Actual Sep-09</v>
      </c>
      <c r="CY1" s="2" t="str">
        <f t="shared" si="1"/>
        <v>Actual Oct-09</v>
      </c>
      <c r="CZ1" s="2" t="str">
        <f t="shared" si="1"/>
        <v>Actual Nov-09</v>
      </c>
      <c r="DA1" s="2" t="str">
        <f t="shared" si="1"/>
        <v>Actual Dec-09</v>
      </c>
      <c r="DB1" s="2" t="str">
        <f t="shared" si="1"/>
        <v>Actual Jan-10</v>
      </c>
      <c r="DC1" s="2" t="str">
        <f t="shared" si="1"/>
        <v>Actual Feb-10</v>
      </c>
      <c r="DD1" s="2" t="str">
        <f t="shared" si="1"/>
        <v>Actual Mar-10</v>
      </c>
      <c r="DE1" s="2" t="str">
        <f t="shared" si="1"/>
        <v>Actual Apr-10</v>
      </c>
      <c r="DF1" s="2" t="str">
        <f t="shared" si="1"/>
        <v>Actual May-10</v>
      </c>
      <c r="DG1" s="2" t="str">
        <f t="shared" si="1"/>
        <v>Actual Jun-10</v>
      </c>
      <c r="DH1" s="2" t="str">
        <f t="shared" si="1"/>
        <v>Actual  Jul-10</v>
      </c>
      <c r="DI1" s="2" t="str">
        <f>DI3 &amp; " " &amp; TEXT(DI4,"mmm-yy")</f>
        <v>Actual Aug-10</v>
      </c>
      <c r="DJ1" s="2" t="str">
        <f t="shared" si="1"/>
        <v>Actual Sep-10</v>
      </c>
      <c r="DK1" s="2" t="str">
        <f t="shared" si="1"/>
        <v>Actual Oct-10</v>
      </c>
      <c r="DL1" s="2" t="str">
        <f t="shared" si="1"/>
        <v>Actual Nov-10</v>
      </c>
      <c r="DM1" s="2" t="str">
        <f t="shared" si="1"/>
        <v>Actual Dec-10</v>
      </c>
      <c r="DN1" s="2" t="str">
        <f t="shared" si="1"/>
        <v>Actual Jan-11</v>
      </c>
      <c r="DO1" s="2" t="str">
        <f t="shared" si="1"/>
        <v>Actual Feb-11</v>
      </c>
      <c r="DP1" s="2" t="str">
        <f t="shared" si="1"/>
        <v>Actual Mar-11</v>
      </c>
      <c r="DQ1" s="2" t="str">
        <f t="shared" si="1"/>
        <v>Actual Apr-11</v>
      </c>
      <c r="DR1" s="2" t="str">
        <f t="shared" si="1"/>
        <v>Actual May-11</v>
      </c>
      <c r="DS1" s="2" t="str">
        <f t="shared" si="1"/>
        <v>Actual Jun-11</v>
      </c>
      <c r="DT1" s="2" t="str">
        <f t="shared" si="1"/>
        <v>Actual Jul-11</v>
      </c>
      <c r="DU1" s="2" t="str">
        <f t="shared" si="1"/>
        <v>Actual Aug-11</v>
      </c>
      <c r="DV1" s="2" t="str">
        <f t="shared" si="1"/>
        <v>Actual Sep-11</v>
      </c>
      <c r="DW1" s="2" t="str">
        <f>DW3 &amp; " " &amp; TEXT(DW4,"mmm-yy")</f>
        <v>Actual Oct-11</v>
      </c>
      <c r="DX1" s="2" t="str">
        <f t="shared" ref="DX1:GO1" si="2">DX3 &amp; " " &amp; TEXT(DX4,"mmm-yy")</f>
        <v>Actual Nov-11</v>
      </c>
      <c r="DY1" s="2" t="str">
        <f t="shared" si="2"/>
        <v>Actual Dec-11</v>
      </c>
      <c r="DZ1" s="2" t="str">
        <f t="shared" si="2"/>
        <v>Actual Jan-12</v>
      </c>
      <c r="EA1" s="3" t="str">
        <f t="shared" si="2"/>
        <v>Actual Feb-12</v>
      </c>
      <c r="EB1" s="3" t="str">
        <f t="shared" si="2"/>
        <v>Actual Mar-12</v>
      </c>
      <c r="EC1" s="3" t="str">
        <f t="shared" si="2"/>
        <v>Actual Apr-12</v>
      </c>
      <c r="ED1" s="3" t="str">
        <f t="shared" si="2"/>
        <v>Actual May-12</v>
      </c>
      <c r="EE1" s="3" t="str">
        <f t="shared" si="2"/>
        <v>Actual Jun-12</v>
      </c>
      <c r="EF1" s="3" t="str">
        <f t="shared" si="2"/>
        <v>Actual Jul-12</v>
      </c>
      <c r="EG1" s="3" t="str">
        <f>EG3 &amp; " " &amp; TEXT(EG4,"mmm-yy")</f>
        <v>Actual Aug-12</v>
      </c>
      <c r="EH1" s="3" t="str">
        <f t="shared" si="2"/>
        <v>Actual Sep-12</v>
      </c>
      <c r="EI1" s="3" t="str">
        <f t="shared" si="2"/>
        <v>Actual Oct-12</v>
      </c>
      <c r="EJ1" s="3" t="str">
        <f t="shared" si="2"/>
        <v>Actual Nov-12</v>
      </c>
      <c r="EK1" s="3" t="str">
        <f t="shared" si="2"/>
        <v>Actual Dec-12</v>
      </c>
      <c r="EL1" s="3" t="str">
        <f t="shared" si="2"/>
        <v>Actual Jan-13</v>
      </c>
      <c r="EM1" s="3" t="str">
        <f t="shared" si="2"/>
        <v>Actual Feb-13</v>
      </c>
      <c r="EN1" s="3" t="str">
        <f t="shared" si="2"/>
        <v>Actual Mar-13</v>
      </c>
      <c r="EO1" s="3" t="str">
        <f t="shared" si="2"/>
        <v>Actual Apr-13</v>
      </c>
      <c r="EP1" s="3" t="str">
        <f t="shared" si="2"/>
        <v>Actual May-13</v>
      </c>
      <c r="EQ1" s="3" t="str">
        <f t="shared" si="2"/>
        <v>Actual Jun-13</v>
      </c>
      <c r="ER1" s="3" t="str">
        <f t="shared" si="2"/>
        <v>Actual Jul-13</v>
      </c>
      <c r="ES1" s="3" t="str">
        <f t="shared" si="2"/>
        <v>Actual Aug-13</v>
      </c>
      <c r="ET1" s="3" t="str">
        <f t="shared" si="2"/>
        <v>Actual Sep-13</v>
      </c>
      <c r="EU1" s="3" t="str">
        <f t="shared" si="2"/>
        <v>Actual Oct-13</v>
      </c>
      <c r="EV1" s="3" t="str">
        <f t="shared" si="2"/>
        <v>Actual Nov-13</v>
      </c>
      <c r="EW1" s="3" t="str">
        <f t="shared" si="2"/>
        <v>Actual Dec-13</v>
      </c>
      <c r="EX1" s="3" t="str">
        <f t="shared" si="2"/>
        <v>Actual Jan-14</v>
      </c>
      <c r="EY1" s="3" t="str">
        <f t="shared" si="2"/>
        <v>Actual Feb-14</v>
      </c>
      <c r="EZ1" s="3" t="str">
        <f t="shared" si="2"/>
        <v>Actual Mar-14</v>
      </c>
      <c r="FA1" s="3" t="str">
        <f t="shared" si="2"/>
        <v>Actual Apr-14</v>
      </c>
      <c r="FB1" s="3" t="str">
        <f t="shared" si="2"/>
        <v>Actual May-14</v>
      </c>
      <c r="FC1" s="3" t="str">
        <f t="shared" si="2"/>
        <v>Actual Jun-14</v>
      </c>
      <c r="FD1" s="3" t="str">
        <f t="shared" si="2"/>
        <v>Actual Jul-14</v>
      </c>
      <c r="FE1" s="3" t="str">
        <f t="shared" si="2"/>
        <v>Actual Aug-14</v>
      </c>
      <c r="FF1" s="3" t="str">
        <f t="shared" si="2"/>
        <v>Actual Sep-14</v>
      </c>
      <c r="FG1" s="3" t="str">
        <f t="shared" si="2"/>
        <v>Actual Oct-14</v>
      </c>
      <c r="FH1" s="3" t="str">
        <f t="shared" si="2"/>
        <v>Actual Nov-14</v>
      </c>
      <c r="FI1" s="3" t="str">
        <f t="shared" si="2"/>
        <v>Actual Dec-14</v>
      </c>
      <c r="FJ1" s="3" t="str">
        <f t="shared" si="2"/>
        <v>Actual Jan-15</v>
      </c>
      <c r="FK1" s="3" t="str">
        <f t="shared" si="2"/>
        <v>Actual Feb-15</v>
      </c>
      <c r="FL1" s="3" t="str">
        <f t="shared" si="2"/>
        <v>Actual Mar-15</v>
      </c>
      <c r="FM1" s="3" t="str">
        <f t="shared" si="2"/>
        <v>Actual Apr-15</v>
      </c>
      <c r="FN1" s="3" t="str">
        <f t="shared" si="2"/>
        <v>Actual May-15</v>
      </c>
      <c r="FO1" s="3" t="str">
        <f t="shared" si="2"/>
        <v>Actual Jun-15</v>
      </c>
      <c r="FP1" s="3" t="str">
        <f t="shared" si="2"/>
        <v>Actual Jul-15</v>
      </c>
      <c r="FQ1" s="3" t="str">
        <f t="shared" si="2"/>
        <v>Actual Aug-15</v>
      </c>
      <c r="FR1" s="3" t="str">
        <f t="shared" si="2"/>
        <v>Actual Sep-15</v>
      </c>
      <c r="FS1" s="3" t="str">
        <f t="shared" si="2"/>
        <v>Actual Oct-15</v>
      </c>
      <c r="FT1" s="3" t="str">
        <f t="shared" si="2"/>
        <v>Actual Nov-15</v>
      </c>
      <c r="FU1" s="3" t="str">
        <f t="shared" si="2"/>
        <v>Actual Dec-15</v>
      </c>
      <c r="FV1" s="3" t="str">
        <f t="shared" si="2"/>
        <v>Actual Jan-16</v>
      </c>
      <c r="FW1" s="3" t="str">
        <f t="shared" si="2"/>
        <v>Actual Feb-16</v>
      </c>
      <c r="FX1" s="3" t="str">
        <f t="shared" si="2"/>
        <v>Actual Mar-16</v>
      </c>
      <c r="FY1" s="3" t="str">
        <f t="shared" si="2"/>
        <v>Actual Apr-16</v>
      </c>
      <c r="FZ1" s="3" t="str">
        <f t="shared" si="2"/>
        <v>Actual May-16</v>
      </c>
      <c r="GA1" s="3" t="str">
        <f t="shared" si="2"/>
        <v>Actual Jun-16</v>
      </c>
      <c r="GB1" s="3" t="str">
        <f t="shared" si="2"/>
        <v>Actual Jul-16</v>
      </c>
      <c r="GC1" s="3" t="str">
        <f t="shared" si="2"/>
        <v>Actual Aug-16</v>
      </c>
      <c r="GD1" s="3" t="str">
        <f t="shared" si="2"/>
        <v>Actual Sep-16</v>
      </c>
      <c r="GE1" s="3" t="str">
        <f t="shared" si="2"/>
        <v>Actual Oct-16</v>
      </c>
      <c r="GF1" s="3" t="str">
        <f t="shared" si="2"/>
        <v>Actual Nov-16</v>
      </c>
      <c r="GG1" s="3" t="str">
        <f t="shared" si="2"/>
        <v>Actual Dec-16</v>
      </c>
      <c r="GH1" s="3" t="str">
        <f t="shared" si="2"/>
        <v>Actual Jan-17</v>
      </c>
      <c r="GI1" s="3" t="str">
        <f t="shared" si="2"/>
        <v>Actual Feb-17</v>
      </c>
      <c r="GJ1" s="3" t="str">
        <f t="shared" si="2"/>
        <v>Actual Mar-17</v>
      </c>
      <c r="GK1" s="3" t="str">
        <f t="shared" si="2"/>
        <v>Actual Apr-17</v>
      </c>
      <c r="GL1" s="3" t="str">
        <f t="shared" si="2"/>
        <v>Actual May-17</v>
      </c>
      <c r="GM1" s="3" t="str">
        <f t="shared" si="2"/>
        <v>Actual Jun-17</v>
      </c>
      <c r="GN1" s="3" t="str">
        <f t="shared" si="2"/>
        <v>Actual Jul-17</v>
      </c>
      <c r="GO1" s="3" t="str">
        <f t="shared" si="2"/>
        <v>Actual Aug-17</v>
      </c>
      <c r="GP1" s="4" t="str">
        <f>TEXT(GP4,"mmm-yy")</f>
        <v>Sep-17</v>
      </c>
      <c r="GQ1" s="4" t="str">
        <f t="shared" ref="GQ1:IY1" si="3">TEXT(GQ4,"mmm-yy")</f>
        <v>Oct-17</v>
      </c>
      <c r="GR1" s="4" t="str">
        <f t="shared" si="3"/>
        <v>Nov-17</v>
      </c>
      <c r="GS1" s="4" t="str">
        <f t="shared" si="3"/>
        <v>Dec-17</v>
      </c>
      <c r="GT1" s="4" t="str">
        <f t="shared" si="3"/>
        <v>Jan-18</v>
      </c>
      <c r="GU1" s="4" t="str">
        <f t="shared" si="3"/>
        <v>Feb-18</v>
      </c>
      <c r="GV1" s="4" t="str">
        <f t="shared" si="3"/>
        <v>Mar-18</v>
      </c>
      <c r="GW1" s="4" t="str">
        <f t="shared" si="3"/>
        <v>Apr-18</v>
      </c>
      <c r="GX1" s="4" t="str">
        <f t="shared" si="3"/>
        <v>May-18</v>
      </c>
      <c r="GY1" s="4" t="str">
        <f t="shared" si="3"/>
        <v>Jun-18</v>
      </c>
      <c r="GZ1" s="4" t="str">
        <f t="shared" si="3"/>
        <v>Jul-18</v>
      </c>
      <c r="HA1" s="4" t="str">
        <f t="shared" si="3"/>
        <v>Aug-18</v>
      </c>
      <c r="HB1" s="4" t="str">
        <f t="shared" si="3"/>
        <v>Sep-18</v>
      </c>
      <c r="HC1" s="4" t="str">
        <f t="shared" si="3"/>
        <v>Oct-18</v>
      </c>
      <c r="HD1" s="4" t="str">
        <f t="shared" si="3"/>
        <v>Nov-18</v>
      </c>
      <c r="HE1" s="4" t="str">
        <f t="shared" si="3"/>
        <v>Dec-18</v>
      </c>
      <c r="HF1" s="4" t="str">
        <f t="shared" si="3"/>
        <v>Jan-19</v>
      </c>
      <c r="HG1" s="4" t="str">
        <f t="shared" si="3"/>
        <v>Feb-19</v>
      </c>
      <c r="HH1" s="4" t="str">
        <f t="shared" si="3"/>
        <v>Mar-19</v>
      </c>
      <c r="HI1" s="4" t="str">
        <f t="shared" si="3"/>
        <v>Apr-19</v>
      </c>
      <c r="HJ1" s="4" t="str">
        <f t="shared" si="3"/>
        <v>May-19</v>
      </c>
      <c r="HK1" s="4" t="str">
        <f t="shared" si="3"/>
        <v>Jun-19</v>
      </c>
      <c r="HL1" s="4" t="str">
        <f t="shared" si="3"/>
        <v>Jul-19</v>
      </c>
      <c r="HM1" s="4" t="str">
        <f t="shared" si="3"/>
        <v>Aug-19</v>
      </c>
      <c r="HN1" s="4" t="str">
        <f t="shared" ref="HN1:HW1" si="4">TEXT(HN4,"mmm-yy")</f>
        <v>Sep-19</v>
      </c>
      <c r="HO1" s="4" t="str">
        <f t="shared" si="4"/>
        <v>Oct-19</v>
      </c>
      <c r="HP1" s="4" t="str">
        <f t="shared" si="4"/>
        <v>Nov-19</v>
      </c>
      <c r="HQ1" s="4" t="str">
        <f t="shared" si="4"/>
        <v>Dec-19</v>
      </c>
      <c r="HR1" s="4" t="str">
        <f t="shared" si="4"/>
        <v>Jan-20</v>
      </c>
      <c r="HS1" s="4" t="str">
        <f t="shared" si="4"/>
        <v>Feb-20</v>
      </c>
      <c r="HT1" s="4" t="str">
        <f t="shared" si="4"/>
        <v>Mar-20</v>
      </c>
      <c r="HU1" s="4" t="str">
        <f t="shared" si="4"/>
        <v>Apr-20</v>
      </c>
      <c r="HV1" s="4" t="str">
        <f t="shared" si="4"/>
        <v>May-20</v>
      </c>
      <c r="HW1" s="4" t="str">
        <f t="shared" si="4"/>
        <v>Jun-20</v>
      </c>
      <c r="HX1" s="4" t="str">
        <f t="shared" ref="HX1:HY1" si="5">TEXT(HX4,"mmm-yy")</f>
        <v>Jul-20</v>
      </c>
      <c r="HY1" s="4" t="str">
        <f t="shared" si="5"/>
        <v>Aug-20</v>
      </c>
      <c r="HZ1" s="4" t="str">
        <f t="shared" ref="HZ1:IJ1" si="6">TEXT(HZ4,"mmm-yy")</f>
        <v>Sep-20</v>
      </c>
      <c r="IA1" s="4" t="str">
        <f t="shared" si="6"/>
        <v>Oct-20</v>
      </c>
      <c r="IB1" s="4" t="str">
        <f t="shared" si="6"/>
        <v>Nov-20</v>
      </c>
      <c r="IC1" s="4" t="str">
        <f t="shared" si="6"/>
        <v>Dec-20</v>
      </c>
      <c r="ID1" s="4" t="str">
        <f t="shared" si="6"/>
        <v>Jan-21</v>
      </c>
      <c r="IE1" s="4" t="str">
        <f t="shared" si="6"/>
        <v>Feb-21</v>
      </c>
      <c r="IF1" s="4" t="str">
        <f t="shared" si="6"/>
        <v>Mar-21</v>
      </c>
      <c r="IG1" s="4" t="str">
        <f t="shared" si="6"/>
        <v>Apr-21</v>
      </c>
      <c r="IH1" s="4" t="str">
        <f t="shared" si="6"/>
        <v>May-21</v>
      </c>
      <c r="II1" s="4" t="str">
        <f t="shared" si="6"/>
        <v>Jun-21</v>
      </c>
      <c r="IJ1" s="4" t="str">
        <f t="shared" si="6"/>
        <v>Jul-21</v>
      </c>
      <c r="IK1" s="4" t="str">
        <f t="shared" ref="IK1" si="7">TEXT(IK4,"mmm-yy")</f>
        <v>Aug-21</v>
      </c>
      <c r="IL1" s="4" t="str">
        <f t="shared" si="3"/>
        <v>Sep-21</v>
      </c>
      <c r="IM1" s="4" t="str">
        <f t="shared" si="3"/>
        <v>Oct-21</v>
      </c>
      <c r="IN1" s="4" t="str">
        <f t="shared" si="3"/>
        <v>Nov-21</v>
      </c>
      <c r="IO1" s="4" t="str">
        <f t="shared" si="3"/>
        <v>Dec-21</v>
      </c>
      <c r="IP1" s="4" t="str">
        <f t="shared" si="3"/>
        <v>Jan-22</v>
      </c>
      <c r="IQ1" s="4" t="str">
        <f t="shared" si="3"/>
        <v>Feb-22</v>
      </c>
      <c r="IR1" s="4" t="str">
        <f t="shared" si="3"/>
        <v>Mar-22</v>
      </c>
      <c r="IS1" s="4" t="str">
        <f t="shared" si="3"/>
        <v>Apr-22</v>
      </c>
      <c r="IT1" s="4" t="str">
        <f t="shared" si="3"/>
        <v>May-22</v>
      </c>
      <c r="IU1" s="4" t="str">
        <f t="shared" si="3"/>
        <v>Jun-22</v>
      </c>
      <c r="IV1" s="4" t="str">
        <f t="shared" si="3"/>
        <v>Jul-22</v>
      </c>
      <c r="IW1" s="4" t="str">
        <f t="shared" si="3"/>
        <v>Aug-22</v>
      </c>
      <c r="IX1" s="4" t="str">
        <f t="shared" si="3"/>
        <v>Sep-22</v>
      </c>
      <c r="IY1" s="4" t="str">
        <f t="shared" si="3"/>
        <v>Oct-22</v>
      </c>
      <c r="IZ1" s="4" t="str">
        <f t="shared" ref="IZ1:JK1" si="8">TEXT(IZ4,"mmm-yy")</f>
        <v>Nov-22</v>
      </c>
      <c r="JA1" s="4" t="str">
        <f t="shared" si="8"/>
        <v>Dec-22</v>
      </c>
      <c r="JB1" s="4" t="str">
        <f t="shared" si="8"/>
        <v>Jan-23</v>
      </c>
      <c r="JC1" s="4" t="str">
        <f t="shared" si="8"/>
        <v>Feb-23</v>
      </c>
      <c r="JD1" s="4" t="str">
        <f t="shared" si="8"/>
        <v>Mar-23</v>
      </c>
      <c r="JE1" s="4" t="str">
        <f t="shared" si="8"/>
        <v>Apr-23</v>
      </c>
      <c r="JF1" s="4" t="str">
        <f t="shared" si="8"/>
        <v>May-23</v>
      </c>
      <c r="JG1" s="4" t="str">
        <f t="shared" si="8"/>
        <v>Jun-23</v>
      </c>
      <c r="JH1" s="4" t="str">
        <f t="shared" si="8"/>
        <v>Jul-23</v>
      </c>
      <c r="JI1" s="4" t="str">
        <f t="shared" si="8"/>
        <v>Aug-23</v>
      </c>
      <c r="JJ1" s="4" t="str">
        <f t="shared" si="8"/>
        <v>Sep-23</v>
      </c>
      <c r="JK1" s="4" t="str">
        <f t="shared" si="8"/>
        <v>Oct-23</v>
      </c>
    </row>
    <row r="2" spans="1:271" ht="11.25" customHeight="1" x14ac:dyDescent="0.2">
      <c r="Y2" s="5" t="str">
        <f t="shared" ref="Y2:AS2" si="9">TEXT(Y4,"mmm-yy")</f>
        <v>Apr-03</v>
      </c>
      <c r="Z2" s="5" t="str">
        <f t="shared" si="9"/>
        <v>May-03</v>
      </c>
      <c r="AA2" s="5" t="str">
        <f t="shared" si="9"/>
        <v>Jun-03</v>
      </c>
      <c r="AB2" s="5" t="str">
        <f t="shared" si="9"/>
        <v>Jul-03</v>
      </c>
      <c r="AC2" s="5" t="str">
        <f t="shared" si="9"/>
        <v>Aug-03</v>
      </c>
      <c r="AD2" s="5" t="str">
        <f t="shared" si="9"/>
        <v>Sep-03</v>
      </c>
      <c r="AE2" s="5" t="str">
        <f t="shared" si="9"/>
        <v>Oct-03</v>
      </c>
      <c r="AF2" s="5" t="str">
        <f t="shared" si="9"/>
        <v>Nov-03</v>
      </c>
      <c r="AG2" s="5" t="str">
        <f t="shared" si="9"/>
        <v>Dec-03</v>
      </c>
      <c r="AH2" s="5" t="str">
        <f t="shared" si="9"/>
        <v>Jan-04</v>
      </c>
      <c r="AI2" s="5" t="str">
        <f t="shared" si="9"/>
        <v>Feb-04</v>
      </c>
      <c r="AJ2" s="5" t="str">
        <f t="shared" si="9"/>
        <v>Mar-04</v>
      </c>
      <c r="AK2" s="5" t="str">
        <f t="shared" si="9"/>
        <v>Apr-04</v>
      </c>
      <c r="AL2" s="5" t="str">
        <f t="shared" si="9"/>
        <v>May-04</v>
      </c>
      <c r="AM2" s="5" t="str">
        <f t="shared" si="9"/>
        <v>Jun-04</v>
      </c>
      <c r="AN2" s="5" t="str">
        <f t="shared" si="9"/>
        <v>Jul-04</v>
      </c>
      <c r="AO2" s="5" t="str">
        <f t="shared" si="9"/>
        <v>Aug-04</v>
      </c>
      <c r="AP2" s="5" t="str">
        <f t="shared" si="9"/>
        <v>Sep-04</v>
      </c>
      <c r="AQ2" s="5" t="str">
        <f t="shared" si="9"/>
        <v>Oct-04</v>
      </c>
      <c r="AR2" s="5" t="str">
        <f t="shared" si="9"/>
        <v>Nov-04</v>
      </c>
      <c r="AS2" s="5" t="str">
        <f t="shared" si="9"/>
        <v>Dec-04</v>
      </c>
      <c r="AT2" s="5" t="str">
        <f>TEXT(AT4,"mmm-yy")</f>
        <v>Jan-05</v>
      </c>
      <c r="AU2" s="5" t="str">
        <f>TEXT(AU4,"mmm-yy")</f>
        <v>Feb-05</v>
      </c>
      <c r="AV2" s="5" t="str">
        <f>TEXT(AV4,"mmm-yy")</f>
        <v>Mar-05</v>
      </c>
      <c r="AW2" s="5" t="str">
        <f>TEXT(AW4,"mmm-yy")</f>
        <v>Apr-05</v>
      </c>
      <c r="AX2" s="5" t="str">
        <f>TEXT(AX4,"mmm-yy")</f>
        <v>May-05</v>
      </c>
      <c r="CI2" s="6"/>
      <c r="CJ2" s="6"/>
      <c r="ET2" s="7"/>
      <c r="EU2" s="7"/>
      <c r="EV2" s="7"/>
      <c r="EW2" s="7"/>
      <c r="EX2" s="7"/>
      <c r="EY2" s="7"/>
      <c r="EZ2" s="7"/>
      <c r="FA2" s="7"/>
      <c r="FB2" s="7"/>
      <c r="FC2" s="7"/>
      <c r="FD2" s="7"/>
      <c r="FE2" s="7"/>
      <c r="FF2" s="7"/>
      <c r="FG2" s="7"/>
      <c r="FH2" s="7"/>
      <c r="FI2" s="7"/>
      <c r="FJ2" s="7"/>
      <c r="FK2" s="7"/>
      <c r="FL2" s="7"/>
      <c r="FM2" s="7"/>
      <c r="FN2" s="7"/>
      <c r="FO2" s="7"/>
      <c r="FP2" s="7"/>
      <c r="FQ2" s="7"/>
      <c r="FR2" s="7"/>
      <c r="FS2" s="7"/>
      <c r="FT2" s="7"/>
      <c r="FU2" s="7"/>
      <c r="FV2" s="7"/>
      <c r="FW2" s="7"/>
      <c r="FX2" s="7"/>
      <c r="FY2" s="7"/>
      <c r="FZ2" s="7"/>
      <c r="GA2" s="7"/>
      <c r="GD2" s="7"/>
      <c r="GE2" s="7"/>
      <c r="GF2" s="7"/>
      <c r="GG2" s="7"/>
      <c r="GH2" s="7"/>
      <c r="GI2" s="7"/>
      <c r="GJ2" s="7"/>
      <c r="GK2" s="7"/>
      <c r="GL2" s="7"/>
      <c r="GM2" s="7"/>
      <c r="IL2" s="639" t="s">
        <v>321</v>
      </c>
      <c r="IM2" s="640"/>
      <c r="IN2" s="640"/>
      <c r="IO2" s="640"/>
      <c r="IP2" s="640"/>
      <c r="IQ2" s="640"/>
      <c r="IR2" s="640"/>
      <c r="IS2" s="641"/>
      <c r="IT2" s="641"/>
      <c r="IU2" s="641"/>
      <c r="IV2" s="641"/>
      <c r="IW2" s="641"/>
      <c r="IX2" s="641"/>
      <c r="IY2" s="641"/>
      <c r="IZ2" s="636" t="s">
        <v>99</v>
      </c>
      <c r="JA2" s="637"/>
      <c r="JB2" s="637"/>
      <c r="JC2" s="637"/>
      <c r="JD2" s="637"/>
      <c r="JE2" s="637"/>
      <c r="JF2" s="637"/>
      <c r="JG2" s="638"/>
      <c r="JH2" s="638"/>
      <c r="JI2" s="638"/>
      <c r="JJ2" s="638"/>
      <c r="JK2" s="638"/>
    </row>
    <row r="3" spans="1:271" x14ac:dyDescent="0.2">
      <c r="A3" s="7"/>
      <c r="C3" s="6"/>
      <c r="D3" s="9" t="str">
        <f t="shared" ref="D3:AV3" si="10">$AX$3</f>
        <v>Actual</v>
      </c>
      <c r="E3" s="9" t="str">
        <f t="shared" si="10"/>
        <v>Actual</v>
      </c>
      <c r="F3" s="9" t="str">
        <f t="shared" si="10"/>
        <v>Actual</v>
      </c>
      <c r="G3" s="9" t="str">
        <f t="shared" si="10"/>
        <v>Actual</v>
      </c>
      <c r="H3" s="9" t="str">
        <f t="shared" si="10"/>
        <v>Actual</v>
      </c>
      <c r="I3" s="9" t="str">
        <f t="shared" si="10"/>
        <v>Actual</v>
      </c>
      <c r="J3" s="9" t="str">
        <f t="shared" si="10"/>
        <v>Actual</v>
      </c>
      <c r="K3" s="9" t="str">
        <f t="shared" si="10"/>
        <v>Actual</v>
      </c>
      <c r="L3" s="9" t="str">
        <f t="shared" si="10"/>
        <v>Actual</v>
      </c>
      <c r="M3" s="9" t="str">
        <f t="shared" si="10"/>
        <v>Actual</v>
      </c>
      <c r="N3" s="9" t="str">
        <f t="shared" si="10"/>
        <v>Actual</v>
      </c>
      <c r="O3" s="9" t="str">
        <f t="shared" si="10"/>
        <v>Actual</v>
      </c>
      <c r="P3" s="9" t="str">
        <f t="shared" si="10"/>
        <v>Actual</v>
      </c>
      <c r="Q3" s="9" t="str">
        <f t="shared" si="10"/>
        <v>Actual</v>
      </c>
      <c r="R3" s="9" t="str">
        <f t="shared" si="10"/>
        <v>Actual</v>
      </c>
      <c r="S3" s="9" t="str">
        <f t="shared" si="10"/>
        <v>Actual</v>
      </c>
      <c r="T3" s="9" t="str">
        <f t="shared" si="10"/>
        <v>Actual</v>
      </c>
      <c r="U3" s="9" t="str">
        <f t="shared" si="10"/>
        <v>Actual</v>
      </c>
      <c r="V3" s="9" t="str">
        <f t="shared" si="10"/>
        <v>Actual</v>
      </c>
      <c r="W3" s="9" t="str">
        <f t="shared" si="10"/>
        <v>Actual</v>
      </c>
      <c r="X3" s="9" t="str">
        <f t="shared" si="10"/>
        <v>Actual</v>
      </c>
      <c r="Y3" s="9" t="str">
        <f t="shared" si="10"/>
        <v>Actual</v>
      </c>
      <c r="Z3" s="9" t="str">
        <f t="shared" si="10"/>
        <v>Actual</v>
      </c>
      <c r="AA3" s="9" t="str">
        <f t="shared" si="10"/>
        <v>Actual</v>
      </c>
      <c r="AB3" s="9" t="str">
        <f t="shared" si="10"/>
        <v>Actual</v>
      </c>
      <c r="AC3" s="9" t="str">
        <f t="shared" si="10"/>
        <v>Actual</v>
      </c>
      <c r="AD3" s="9" t="str">
        <f t="shared" si="10"/>
        <v>Actual</v>
      </c>
      <c r="AE3" s="9" t="str">
        <f t="shared" si="10"/>
        <v>Actual</v>
      </c>
      <c r="AF3" s="9" t="str">
        <f t="shared" si="10"/>
        <v>Actual</v>
      </c>
      <c r="AG3" s="9" t="str">
        <f t="shared" si="10"/>
        <v>Actual</v>
      </c>
      <c r="AH3" s="9" t="str">
        <f t="shared" si="10"/>
        <v>Actual</v>
      </c>
      <c r="AI3" s="9" t="str">
        <f t="shared" si="10"/>
        <v>Actual</v>
      </c>
      <c r="AJ3" s="9" t="str">
        <f t="shared" si="10"/>
        <v>Actual</v>
      </c>
      <c r="AK3" s="9" t="str">
        <f t="shared" si="10"/>
        <v>Actual</v>
      </c>
      <c r="AL3" s="9" t="str">
        <f t="shared" si="10"/>
        <v>Actual</v>
      </c>
      <c r="AM3" s="9" t="str">
        <f t="shared" si="10"/>
        <v>Actual</v>
      </c>
      <c r="AN3" s="9" t="str">
        <f t="shared" si="10"/>
        <v>Actual</v>
      </c>
      <c r="AO3" s="9" t="str">
        <f t="shared" si="10"/>
        <v>Actual</v>
      </c>
      <c r="AP3" s="9" t="str">
        <f t="shared" si="10"/>
        <v>Actual</v>
      </c>
      <c r="AQ3" s="9" t="str">
        <f t="shared" si="10"/>
        <v>Actual</v>
      </c>
      <c r="AR3" s="9" t="str">
        <f t="shared" si="10"/>
        <v>Actual</v>
      </c>
      <c r="AS3" s="9" t="str">
        <f t="shared" si="10"/>
        <v>Actual</v>
      </c>
      <c r="AT3" s="9" t="str">
        <f t="shared" si="10"/>
        <v>Actual</v>
      </c>
      <c r="AU3" s="9" t="str">
        <f t="shared" si="10"/>
        <v>Actual</v>
      </c>
      <c r="AV3" s="9" t="str">
        <f t="shared" si="10"/>
        <v>Actual</v>
      </c>
      <c r="AW3" s="9" t="str">
        <f>$AX$3</f>
        <v>Actual</v>
      </c>
      <c r="AX3" s="9" t="s">
        <v>158</v>
      </c>
      <c r="AY3" s="9" t="s">
        <v>158</v>
      </c>
      <c r="AZ3" s="9" t="s">
        <v>158</v>
      </c>
      <c r="BA3" s="9" t="s">
        <v>158</v>
      </c>
      <c r="BB3" s="9" t="s">
        <v>158</v>
      </c>
      <c r="BC3" s="9" t="s">
        <v>158</v>
      </c>
      <c r="BD3" s="9" t="s">
        <v>158</v>
      </c>
      <c r="BE3" s="9" t="s">
        <v>158</v>
      </c>
      <c r="BF3" s="9" t="s">
        <v>158</v>
      </c>
      <c r="BG3" s="9" t="s">
        <v>158</v>
      </c>
      <c r="BH3" s="9" t="s">
        <v>158</v>
      </c>
      <c r="BI3" s="9" t="s">
        <v>158</v>
      </c>
      <c r="BJ3" s="10" t="s">
        <v>158</v>
      </c>
      <c r="BK3" s="10" t="s">
        <v>158</v>
      </c>
      <c r="BL3" s="10" t="s">
        <v>158</v>
      </c>
      <c r="BM3" s="10" t="s">
        <v>158</v>
      </c>
      <c r="BN3" s="10" t="s">
        <v>158</v>
      </c>
      <c r="BO3" s="10" t="s">
        <v>158</v>
      </c>
      <c r="BP3" s="10" t="s">
        <v>158</v>
      </c>
      <c r="BQ3" s="10" t="s">
        <v>158</v>
      </c>
      <c r="BR3" s="10" t="s">
        <v>158</v>
      </c>
      <c r="BS3" s="10" t="s">
        <v>158</v>
      </c>
      <c r="BT3" s="10" t="s">
        <v>158</v>
      </c>
      <c r="BU3" s="10" t="s">
        <v>158</v>
      </c>
      <c r="BV3" s="10" t="s">
        <v>158</v>
      </c>
      <c r="BW3" s="10" t="s">
        <v>158</v>
      </c>
      <c r="BX3" s="10" t="s">
        <v>158</v>
      </c>
      <c r="BY3" s="10" t="s">
        <v>158</v>
      </c>
      <c r="BZ3" s="10" t="s">
        <v>158</v>
      </c>
      <c r="CA3" s="10" t="s">
        <v>158</v>
      </c>
      <c r="CB3" s="11" t="s">
        <v>158</v>
      </c>
      <c r="CC3" s="11" t="s">
        <v>158</v>
      </c>
      <c r="CD3" s="11" t="s">
        <v>158</v>
      </c>
      <c r="CE3" s="11" t="s">
        <v>158</v>
      </c>
      <c r="CF3" s="11" t="s">
        <v>158</v>
      </c>
      <c r="CG3" s="11" t="s">
        <v>158</v>
      </c>
      <c r="CH3" s="11" t="s">
        <v>158</v>
      </c>
      <c r="CI3" s="11" t="s">
        <v>158</v>
      </c>
      <c r="CJ3" s="11" t="s">
        <v>158</v>
      </c>
      <c r="CK3" s="11" t="s">
        <v>158</v>
      </c>
      <c r="CL3" s="11" t="s">
        <v>158</v>
      </c>
      <c r="CM3" s="11" t="s">
        <v>158</v>
      </c>
      <c r="CN3" s="11" t="s">
        <v>158</v>
      </c>
      <c r="CO3" s="11" t="s">
        <v>158</v>
      </c>
      <c r="CP3" s="11" t="s">
        <v>158</v>
      </c>
      <c r="CQ3" s="11" t="s">
        <v>158</v>
      </c>
      <c r="CR3" s="11" t="s">
        <v>158</v>
      </c>
      <c r="CS3" s="11" t="s">
        <v>158</v>
      </c>
      <c r="CT3" s="11" t="s">
        <v>158</v>
      </c>
      <c r="CU3" s="11" t="s">
        <v>158</v>
      </c>
      <c r="CV3" s="11" t="s">
        <v>158</v>
      </c>
      <c r="CW3" s="11" t="s">
        <v>158</v>
      </c>
      <c r="CX3" s="11" t="s">
        <v>158</v>
      </c>
      <c r="CY3" s="11" t="s">
        <v>158</v>
      </c>
      <c r="CZ3" s="11" t="s">
        <v>158</v>
      </c>
      <c r="DA3" s="11" t="s">
        <v>158</v>
      </c>
      <c r="DB3" s="11" t="s">
        <v>158</v>
      </c>
      <c r="DC3" s="11" t="s">
        <v>158</v>
      </c>
      <c r="DD3" s="11" t="s">
        <v>158</v>
      </c>
      <c r="DE3" s="11" t="s">
        <v>158</v>
      </c>
      <c r="DF3" s="11" t="s">
        <v>158</v>
      </c>
      <c r="DG3" s="11" t="s">
        <v>158</v>
      </c>
      <c r="DH3" s="11" t="s">
        <v>159</v>
      </c>
      <c r="DI3" s="11" t="s">
        <v>158</v>
      </c>
      <c r="DJ3" s="11" t="s">
        <v>158</v>
      </c>
      <c r="DK3" s="11" t="s">
        <v>158</v>
      </c>
      <c r="DL3" s="11" t="s">
        <v>158</v>
      </c>
      <c r="DM3" s="11" t="s">
        <v>158</v>
      </c>
      <c r="DN3" s="11" t="s">
        <v>158</v>
      </c>
      <c r="DO3" s="11" t="s">
        <v>158</v>
      </c>
      <c r="DP3" s="11" t="s">
        <v>158</v>
      </c>
      <c r="DQ3" s="11" t="s">
        <v>158</v>
      </c>
      <c r="DR3" s="11" t="s">
        <v>158</v>
      </c>
      <c r="DS3" s="11" t="s">
        <v>158</v>
      </c>
      <c r="DT3" s="11" t="s">
        <v>158</v>
      </c>
      <c r="DU3" s="11" t="s">
        <v>158</v>
      </c>
      <c r="DV3" s="11" t="s">
        <v>158</v>
      </c>
      <c r="DW3" s="11" t="s">
        <v>158</v>
      </c>
      <c r="DX3" s="11" t="s">
        <v>158</v>
      </c>
      <c r="DY3" s="11" t="s">
        <v>158</v>
      </c>
      <c r="DZ3" s="11" t="s">
        <v>158</v>
      </c>
      <c r="EA3" s="11" t="s">
        <v>158</v>
      </c>
      <c r="EB3" s="11" t="s">
        <v>158</v>
      </c>
      <c r="EC3" s="11" t="s">
        <v>158</v>
      </c>
      <c r="ED3" s="11" t="s">
        <v>158</v>
      </c>
      <c r="EE3" s="11" t="s">
        <v>158</v>
      </c>
      <c r="EF3" s="11" t="s">
        <v>158</v>
      </c>
      <c r="EG3" s="11" t="s">
        <v>158</v>
      </c>
      <c r="EH3" s="11" t="s">
        <v>158</v>
      </c>
      <c r="EI3" s="11" t="s">
        <v>158</v>
      </c>
      <c r="EJ3" s="11" t="s">
        <v>158</v>
      </c>
      <c r="EK3" s="11" t="s">
        <v>158</v>
      </c>
      <c r="EL3" s="11" t="s">
        <v>158</v>
      </c>
      <c r="EM3" s="11" t="s">
        <v>158</v>
      </c>
      <c r="EN3" s="11" t="s">
        <v>158</v>
      </c>
      <c r="EO3" s="11" t="s">
        <v>158</v>
      </c>
      <c r="EP3" s="11" t="s">
        <v>158</v>
      </c>
      <c r="EQ3" s="11" t="s">
        <v>158</v>
      </c>
      <c r="ER3" s="11" t="s">
        <v>158</v>
      </c>
      <c r="ES3" s="11" t="s">
        <v>158</v>
      </c>
      <c r="ET3" s="11" t="s">
        <v>158</v>
      </c>
      <c r="EU3" s="11" t="s">
        <v>158</v>
      </c>
      <c r="EV3" s="11" t="s">
        <v>158</v>
      </c>
      <c r="EW3" s="11" t="s">
        <v>158</v>
      </c>
      <c r="EX3" s="11" t="s">
        <v>158</v>
      </c>
      <c r="EY3" s="11" t="s">
        <v>158</v>
      </c>
      <c r="EZ3" s="11" t="s">
        <v>158</v>
      </c>
      <c r="FA3" s="11" t="s">
        <v>158</v>
      </c>
      <c r="FB3" s="11" t="s">
        <v>158</v>
      </c>
      <c r="FC3" s="11" t="s">
        <v>158</v>
      </c>
      <c r="FD3" s="11" t="s">
        <v>158</v>
      </c>
      <c r="FE3" s="11" t="s">
        <v>158</v>
      </c>
      <c r="FF3" s="12" t="s">
        <v>158</v>
      </c>
      <c r="FG3" s="12" t="s">
        <v>158</v>
      </c>
      <c r="FH3" s="12" t="s">
        <v>158</v>
      </c>
      <c r="FI3" s="12" t="s">
        <v>158</v>
      </c>
      <c r="FJ3" s="12" t="s">
        <v>158</v>
      </c>
      <c r="FK3" s="12" t="s">
        <v>158</v>
      </c>
      <c r="FL3" s="12" t="s">
        <v>158</v>
      </c>
      <c r="FM3" s="12" t="s">
        <v>158</v>
      </c>
      <c r="FN3" s="12" t="s">
        <v>158</v>
      </c>
      <c r="FO3" s="12" t="s">
        <v>158</v>
      </c>
      <c r="FP3" s="12" t="s">
        <v>158</v>
      </c>
      <c r="FQ3" s="12" t="s">
        <v>158</v>
      </c>
      <c r="FR3" s="12" t="s">
        <v>158</v>
      </c>
      <c r="FS3" s="12" t="s">
        <v>158</v>
      </c>
      <c r="FT3" s="12" t="s">
        <v>158</v>
      </c>
      <c r="FU3" s="12" t="s">
        <v>158</v>
      </c>
      <c r="FV3" s="12" t="s">
        <v>158</v>
      </c>
      <c r="FW3" s="12" t="s">
        <v>158</v>
      </c>
      <c r="FX3" s="12" t="s">
        <v>158</v>
      </c>
      <c r="FY3" s="12" t="s">
        <v>158</v>
      </c>
      <c r="FZ3" s="12" t="s">
        <v>158</v>
      </c>
      <c r="GA3" s="12" t="s">
        <v>158</v>
      </c>
      <c r="GB3" s="12" t="s">
        <v>158</v>
      </c>
      <c r="GC3" s="12" t="s">
        <v>158</v>
      </c>
      <c r="GD3" s="12" t="s">
        <v>158</v>
      </c>
      <c r="GE3" s="12" t="s">
        <v>158</v>
      </c>
      <c r="GF3" s="12" t="s">
        <v>158</v>
      </c>
      <c r="GG3" s="12" t="s">
        <v>158</v>
      </c>
      <c r="GH3" s="12" t="s">
        <v>158</v>
      </c>
      <c r="GI3" s="12" t="s">
        <v>158</v>
      </c>
      <c r="GJ3" s="12" t="s">
        <v>158</v>
      </c>
      <c r="GK3" s="12" t="s">
        <v>158</v>
      </c>
      <c r="GL3" s="12" t="s">
        <v>158</v>
      </c>
      <c r="GM3" s="12" t="s">
        <v>158</v>
      </c>
      <c r="GN3" s="12" t="s">
        <v>158</v>
      </c>
      <c r="GO3" s="12" t="s">
        <v>158</v>
      </c>
      <c r="GP3" s="12" t="s">
        <v>158</v>
      </c>
      <c r="GQ3" s="12" t="s">
        <v>158</v>
      </c>
      <c r="GR3" s="12" t="s">
        <v>158</v>
      </c>
      <c r="GS3" s="12" t="s">
        <v>158</v>
      </c>
      <c r="GT3" s="12" t="s">
        <v>158</v>
      </c>
      <c r="GU3" s="12" t="s">
        <v>158</v>
      </c>
      <c r="GV3" s="12" t="s">
        <v>158</v>
      </c>
      <c r="GW3" s="12" t="s">
        <v>158</v>
      </c>
      <c r="GX3" s="12" t="s">
        <v>158</v>
      </c>
      <c r="GY3" s="12" t="s">
        <v>158</v>
      </c>
      <c r="GZ3" s="12" t="s">
        <v>158</v>
      </c>
      <c r="HA3" s="12" t="s">
        <v>158</v>
      </c>
      <c r="HB3" s="12" t="s">
        <v>158</v>
      </c>
      <c r="HC3" s="12" t="s">
        <v>158</v>
      </c>
      <c r="HD3" s="12" t="s">
        <v>158</v>
      </c>
      <c r="HE3" s="12" t="s">
        <v>158</v>
      </c>
      <c r="HF3" s="12" t="s">
        <v>158</v>
      </c>
      <c r="HG3" s="12" t="s">
        <v>158</v>
      </c>
      <c r="HH3" s="12" t="s">
        <v>158</v>
      </c>
      <c r="HI3" s="12" t="s">
        <v>158</v>
      </c>
      <c r="HJ3" s="12" t="s">
        <v>158</v>
      </c>
      <c r="HK3" s="12" t="s">
        <v>158</v>
      </c>
      <c r="HL3" s="12" t="s">
        <v>158</v>
      </c>
      <c r="HM3" s="12" t="s">
        <v>158</v>
      </c>
      <c r="HN3" s="12" t="s">
        <v>158</v>
      </c>
      <c r="HO3" s="12" t="s">
        <v>158</v>
      </c>
      <c r="HP3" s="12" t="s">
        <v>158</v>
      </c>
      <c r="HQ3" s="12" t="s">
        <v>158</v>
      </c>
      <c r="HR3" s="12" t="s">
        <v>158</v>
      </c>
      <c r="HS3" s="12" t="s">
        <v>158</v>
      </c>
      <c r="HT3" s="12" t="s">
        <v>158</v>
      </c>
      <c r="HU3" s="12" t="s">
        <v>158</v>
      </c>
      <c r="HV3" s="12" t="s">
        <v>158</v>
      </c>
      <c r="HW3" s="12" t="s">
        <v>158</v>
      </c>
      <c r="HX3" s="12" t="s">
        <v>158</v>
      </c>
      <c r="HY3" s="12" t="s">
        <v>158</v>
      </c>
      <c r="HZ3" s="12" t="s">
        <v>158</v>
      </c>
      <c r="IA3" s="12" t="s">
        <v>158</v>
      </c>
      <c r="IB3" s="12" t="s">
        <v>158</v>
      </c>
      <c r="IC3" s="12" t="s">
        <v>158</v>
      </c>
      <c r="ID3" s="12" t="s">
        <v>158</v>
      </c>
      <c r="IE3" s="12" t="s">
        <v>158</v>
      </c>
      <c r="IF3" s="12" t="s">
        <v>158</v>
      </c>
      <c r="IG3" s="12" t="s">
        <v>158</v>
      </c>
      <c r="IH3" s="12" t="s">
        <v>158</v>
      </c>
      <c r="II3" s="12" t="s">
        <v>158</v>
      </c>
      <c r="IJ3" s="12" t="s">
        <v>158</v>
      </c>
      <c r="IK3" s="12" t="s">
        <v>158</v>
      </c>
      <c r="IL3" s="11" t="s">
        <v>160</v>
      </c>
      <c r="IM3" s="11" t="s">
        <v>160</v>
      </c>
      <c r="IN3" s="11" t="s">
        <v>160</v>
      </c>
      <c r="IO3" s="11" t="s">
        <v>160</v>
      </c>
      <c r="IP3" s="11" t="s">
        <v>160</v>
      </c>
      <c r="IQ3" s="11" t="s">
        <v>160</v>
      </c>
      <c r="IR3" s="11" t="s">
        <v>160</v>
      </c>
      <c r="IS3" s="11" t="s">
        <v>160</v>
      </c>
      <c r="IT3" s="11" t="s">
        <v>160</v>
      </c>
      <c r="IU3" s="11" t="s">
        <v>160</v>
      </c>
      <c r="IV3" s="11" t="s">
        <v>160</v>
      </c>
      <c r="IW3" s="11" t="s">
        <v>160</v>
      </c>
      <c r="IX3" s="11" t="s">
        <v>160</v>
      </c>
      <c r="IY3" s="11" t="s">
        <v>160</v>
      </c>
      <c r="IZ3" s="11" t="s">
        <v>160</v>
      </c>
      <c r="JA3" s="11" t="s">
        <v>160</v>
      </c>
      <c r="JB3" s="11" t="s">
        <v>160</v>
      </c>
      <c r="JC3" s="11" t="s">
        <v>160</v>
      </c>
      <c r="JD3" s="11" t="s">
        <v>160</v>
      </c>
      <c r="JE3" s="11" t="s">
        <v>160</v>
      </c>
      <c r="JF3" s="11" t="s">
        <v>160</v>
      </c>
      <c r="JG3" s="11" t="s">
        <v>160</v>
      </c>
      <c r="JH3" s="11" t="s">
        <v>160</v>
      </c>
      <c r="JI3" s="11" t="s">
        <v>160</v>
      </c>
      <c r="JJ3" s="11" t="s">
        <v>160</v>
      </c>
      <c r="JK3" s="11" t="s">
        <v>160</v>
      </c>
    </row>
    <row r="4" spans="1:271" ht="12" thickBot="1" x14ac:dyDescent="0.25">
      <c r="C4" s="13" t="s">
        <v>161</v>
      </c>
      <c r="D4" s="14">
        <v>37073</v>
      </c>
      <c r="E4" s="14">
        <v>37104</v>
      </c>
      <c r="F4" s="14">
        <v>37135</v>
      </c>
      <c r="G4" s="14">
        <v>37165</v>
      </c>
      <c r="H4" s="14">
        <v>37196</v>
      </c>
      <c r="I4" s="14">
        <v>37226</v>
      </c>
      <c r="J4" s="14">
        <v>37257</v>
      </c>
      <c r="K4" s="14">
        <v>37288</v>
      </c>
      <c r="L4" s="14">
        <v>37316</v>
      </c>
      <c r="M4" s="14">
        <v>37347</v>
      </c>
      <c r="N4" s="14">
        <v>37377</v>
      </c>
      <c r="O4" s="14">
        <v>37408</v>
      </c>
      <c r="P4" s="14">
        <v>37438</v>
      </c>
      <c r="Q4" s="14">
        <v>37469</v>
      </c>
      <c r="R4" s="14">
        <v>37500</v>
      </c>
      <c r="S4" s="14">
        <v>37530</v>
      </c>
      <c r="T4" s="14">
        <v>37561</v>
      </c>
      <c r="U4" s="14">
        <v>37591</v>
      </c>
      <c r="V4" s="14">
        <v>37622</v>
      </c>
      <c r="W4" s="14">
        <v>37653</v>
      </c>
      <c r="X4" s="14">
        <v>37681</v>
      </c>
      <c r="Y4" s="14">
        <v>37712</v>
      </c>
      <c r="Z4" s="14">
        <v>37742</v>
      </c>
      <c r="AA4" s="14">
        <v>37773</v>
      </c>
      <c r="AB4" s="14">
        <v>37805</v>
      </c>
      <c r="AC4" s="14">
        <v>37836</v>
      </c>
      <c r="AD4" s="14">
        <v>37867</v>
      </c>
      <c r="AE4" s="14">
        <v>37897</v>
      </c>
      <c r="AF4" s="14">
        <v>37928</v>
      </c>
      <c r="AG4" s="14">
        <v>37958</v>
      </c>
      <c r="AH4" s="14">
        <v>37989</v>
      </c>
      <c r="AI4" s="14">
        <v>38020</v>
      </c>
      <c r="AJ4" s="14">
        <v>38049</v>
      </c>
      <c r="AK4" s="14">
        <v>38080</v>
      </c>
      <c r="AL4" s="14">
        <v>38110</v>
      </c>
      <c r="AM4" s="14">
        <v>38141</v>
      </c>
      <c r="AN4" s="14">
        <v>38171</v>
      </c>
      <c r="AO4" s="14">
        <v>38202</v>
      </c>
      <c r="AP4" s="14">
        <v>38233</v>
      </c>
      <c r="AQ4" s="14">
        <v>38263</v>
      </c>
      <c r="AR4" s="14">
        <v>38294</v>
      </c>
      <c r="AS4" s="14">
        <v>38324</v>
      </c>
      <c r="AT4" s="14">
        <v>38355</v>
      </c>
      <c r="AU4" s="14">
        <v>38386</v>
      </c>
      <c r="AV4" s="14">
        <v>38414</v>
      </c>
      <c r="AW4" s="14">
        <v>38445</v>
      </c>
      <c r="AX4" s="14">
        <v>38475</v>
      </c>
      <c r="AY4" s="14">
        <v>38504</v>
      </c>
      <c r="AZ4" s="14">
        <v>38534</v>
      </c>
      <c r="BA4" s="14">
        <v>38565</v>
      </c>
      <c r="BB4" s="14">
        <v>38596</v>
      </c>
      <c r="BC4" s="14">
        <v>38626</v>
      </c>
      <c r="BD4" s="14">
        <v>38657</v>
      </c>
      <c r="BE4" s="14">
        <v>38687</v>
      </c>
      <c r="BF4" s="14">
        <v>38718</v>
      </c>
      <c r="BG4" s="14">
        <v>38749</v>
      </c>
      <c r="BH4" s="14">
        <v>38777</v>
      </c>
      <c r="BI4" s="14">
        <v>38808</v>
      </c>
      <c r="BJ4" s="14">
        <v>38838</v>
      </c>
      <c r="BK4" s="14">
        <v>38869</v>
      </c>
      <c r="BL4" s="14">
        <v>38899</v>
      </c>
      <c r="BM4" s="14">
        <v>38930</v>
      </c>
      <c r="BN4" s="14">
        <v>38961</v>
      </c>
      <c r="BO4" s="14">
        <v>38991</v>
      </c>
      <c r="BP4" s="14">
        <v>39022</v>
      </c>
      <c r="BQ4" s="14">
        <v>39052</v>
      </c>
      <c r="BR4" s="14">
        <v>39083</v>
      </c>
      <c r="BS4" s="14">
        <v>39114</v>
      </c>
      <c r="BT4" s="14">
        <v>39142</v>
      </c>
      <c r="BU4" s="14">
        <v>39173</v>
      </c>
      <c r="BV4" s="14">
        <v>39203</v>
      </c>
      <c r="BW4" s="14">
        <v>39234</v>
      </c>
      <c r="BX4" s="14">
        <v>39264</v>
      </c>
      <c r="BY4" s="14">
        <v>39295</v>
      </c>
      <c r="BZ4" s="14">
        <v>39326</v>
      </c>
      <c r="CA4" s="14">
        <v>39356</v>
      </c>
      <c r="CB4" s="14">
        <v>39387</v>
      </c>
      <c r="CC4" s="14">
        <v>39417</v>
      </c>
      <c r="CD4" s="14">
        <v>39448</v>
      </c>
      <c r="CE4" s="14">
        <v>39479</v>
      </c>
      <c r="CF4" s="14">
        <v>39508</v>
      </c>
      <c r="CG4" s="14">
        <v>39539</v>
      </c>
      <c r="CH4" s="14">
        <v>39569</v>
      </c>
      <c r="CI4" s="14">
        <v>39600</v>
      </c>
      <c r="CJ4" s="14">
        <v>39630</v>
      </c>
      <c r="CK4" s="14">
        <v>39661</v>
      </c>
      <c r="CL4" s="14">
        <v>39692</v>
      </c>
      <c r="CM4" s="14">
        <v>39722</v>
      </c>
      <c r="CN4" s="14">
        <v>39753</v>
      </c>
      <c r="CO4" s="14">
        <v>39783</v>
      </c>
      <c r="CP4" s="14">
        <v>39814</v>
      </c>
      <c r="CQ4" s="14">
        <v>39845</v>
      </c>
      <c r="CR4" s="14">
        <v>39873</v>
      </c>
      <c r="CS4" s="14">
        <v>39904</v>
      </c>
      <c r="CT4" s="14">
        <v>39934</v>
      </c>
      <c r="CU4" s="14">
        <v>39965</v>
      </c>
      <c r="CV4" s="14">
        <v>39995</v>
      </c>
      <c r="CW4" s="14">
        <v>40026</v>
      </c>
      <c r="CX4" s="14">
        <v>40057</v>
      </c>
      <c r="CY4" s="14">
        <v>40087</v>
      </c>
      <c r="CZ4" s="14">
        <v>40118</v>
      </c>
      <c r="DA4" s="14">
        <v>40148</v>
      </c>
      <c r="DB4" s="14">
        <v>40179</v>
      </c>
      <c r="DC4" s="14">
        <v>40210</v>
      </c>
      <c r="DD4" s="14">
        <v>40238</v>
      </c>
      <c r="DE4" s="14">
        <v>40269</v>
      </c>
      <c r="DF4" s="14">
        <v>40299</v>
      </c>
      <c r="DG4" s="14">
        <v>40330</v>
      </c>
      <c r="DH4" s="14">
        <v>40360</v>
      </c>
      <c r="DI4" s="14">
        <v>40391</v>
      </c>
      <c r="DJ4" s="14">
        <v>40422</v>
      </c>
      <c r="DK4" s="14">
        <v>40452</v>
      </c>
      <c r="DL4" s="14">
        <v>40483</v>
      </c>
      <c r="DM4" s="14">
        <v>40513</v>
      </c>
      <c r="DN4" s="14">
        <v>40544</v>
      </c>
      <c r="DO4" s="14">
        <v>40575</v>
      </c>
      <c r="DP4" s="14">
        <v>40603</v>
      </c>
      <c r="DQ4" s="14">
        <v>40634</v>
      </c>
      <c r="DR4" s="14">
        <v>40664</v>
      </c>
      <c r="DS4" s="14">
        <v>40695</v>
      </c>
      <c r="DT4" s="14">
        <v>40725</v>
      </c>
      <c r="DU4" s="14">
        <v>40756</v>
      </c>
      <c r="DV4" s="14">
        <v>40787</v>
      </c>
      <c r="DW4" s="14">
        <v>40817</v>
      </c>
      <c r="DX4" s="14">
        <v>40848</v>
      </c>
      <c r="DY4" s="14">
        <v>40878</v>
      </c>
      <c r="DZ4" s="14">
        <v>40909</v>
      </c>
      <c r="EA4" s="14">
        <v>40940</v>
      </c>
      <c r="EB4" s="14">
        <v>40969</v>
      </c>
      <c r="EC4" s="14">
        <v>41000</v>
      </c>
      <c r="ED4" s="14">
        <v>41030</v>
      </c>
      <c r="EE4" s="14">
        <v>41061</v>
      </c>
      <c r="EF4" s="14">
        <v>41091</v>
      </c>
      <c r="EG4" s="14">
        <v>41122</v>
      </c>
      <c r="EH4" s="14">
        <v>41153</v>
      </c>
      <c r="EI4" s="14">
        <v>41183</v>
      </c>
      <c r="EJ4" s="14">
        <v>41214</v>
      </c>
      <c r="EK4" s="14">
        <v>41244</v>
      </c>
      <c r="EL4" s="14">
        <v>41275</v>
      </c>
      <c r="EM4" s="14">
        <v>41306</v>
      </c>
      <c r="EN4" s="14">
        <v>41334</v>
      </c>
      <c r="EO4" s="14">
        <v>41365</v>
      </c>
      <c r="EP4" s="14">
        <v>41395</v>
      </c>
      <c r="EQ4" s="14">
        <v>41426</v>
      </c>
      <c r="ER4" s="14">
        <v>41456</v>
      </c>
      <c r="ES4" s="14">
        <v>41487</v>
      </c>
      <c r="ET4" s="14">
        <v>41518</v>
      </c>
      <c r="EU4" s="14">
        <v>41548</v>
      </c>
      <c r="EV4" s="14">
        <v>41579</v>
      </c>
      <c r="EW4" s="14">
        <v>41609</v>
      </c>
      <c r="EX4" s="14">
        <v>41640</v>
      </c>
      <c r="EY4" s="14">
        <v>41671</v>
      </c>
      <c r="EZ4" s="14">
        <v>41699</v>
      </c>
      <c r="FA4" s="14">
        <v>41730</v>
      </c>
      <c r="FB4" s="14">
        <v>41760</v>
      </c>
      <c r="FC4" s="14">
        <v>41791</v>
      </c>
      <c r="FD4" s="14">
        <v>41821</v>
      </c>
      <c r="FE4" s="14">
        <v>41852</v>
      </c>
      <c r="FF4" s="14">
        <v>41883</v>
      </c>
      <c r="FG4" s="14">
        <v>41913</v>
      </c>
      <c r="FH4" s="14">
        <v>41944</v>
      </c>
      <c r="FI4" s="14">
        <v>41974</v>
      </c>
      <c r="FJ4" s="14">
        <v>42005</v>
      </c>
      <c r="FK4" s="14">
        <v>42036</v>
      </c>
      <c r="FL4" s="14">
        <v>42064</v>
      </c>
      <c r="FM4" s="14">
        <v>42095</v>
      </c>
      <c r="FN4" s="14">
        <v>42125</v>
      </c>
      <c r="FO4" s="14">
        <v>42156</v>
      </c>
      <c r="FP4" s="14">
        <v>42186</v>
      </c>
      <c r="FQ4" s="14">
        <v>42217</v>
      </c>
      <c r="FR4" s="14">
        <v>42248</v>
      </c>
      <c r="FS4" s="14">
        <v>42278</v>
      </c>
      <c r="FT4" s="14">
        <v>42309</v>
      </c>
      <c r="FU4" s="14">
        <v>42339</v>
      </c>
      <c r="FV4" s="14">
        <v>42370</v>
      </c>
      <c r="FW4" s="14">
        <v>42401</v>
      </c>
      <c r="FX4" s="14">
        <v>42430</v>
      </c>
      <c r="FY4" s="14">
        <v>42461</v>
      </c>
      <c r="FZ4" s="14">
        <v>42491</v>
      </c>
      <c r="GA4" s="14">
        <v>42522</v>
      </c>
      <c r="GB4" s="14">
        <v>42552</v>
      </c>
      <c r="GC4" s="14">
        <v>42583</v>
      </c>
      <c r="GD4" s="14">
        <v>42614</v>
      </c>
      <c r="GE4" s="14">
        <v>42644</v>
      </c>
      <c r="GF4" s="14">
        <v>42675</v>
      </c>
      <c r="GG4" s="14">
        <v>42705</v>
      </c>
      <c r="GH4" s="14">
        <v>42736</v>
      </c>
      <c r="GI4" s="14">
        <v>42767</v>
      </c>
      <c r="GJ4" s="14">
        <v>42795</v>
      </c>
      <c r="GK4" s="14">
        <v>42826</v>
      </c>
      <c r="GL4" s="14">
        <v>42856</v>
      </c>
      <c r="GM4" s="14">
        <v>42887</v>
      </c>
      <c r="GN4" s="14">
        <v>42917</v>
      </c>
      <c r="GO4" s="14">
        <v>42948</v>
      </c>
      <c r="GP4" s="14">
        <v>42979</v>
      </c>
      <c r="GQ4" s="14">
        <v>43009</v>
      </c>
      <c r="GR4" s="14">
        <v>43040</v>
      </c>
      <c r="GS4" s="14">
        <v>43070</v>
      </c>
      <c r="GT4" s="14">
        <v>43101</v>
      </c>
      <c r="GU4" s="14">
        <v>43132</v>
      </c>
      <c r="GV4" s="14">
        <v>43160</v>
      </c>
      <c r="GW4" s="14">
        <v>43191</v>
      </c>
      <c r="GX4" s="14">
        <v>43221</v>
      </c>
      <c r="GY4" s="14">
        <v>43252</v>
      </c>
      <c r="GZ4" s="14">
        <v>43282</v>
      </c>
      <c r="HA4" s="14">
        <v>43313</v>
      </c>
      <c r="HB4" s="14">
        <v>43344</v>
      </c>
      <c r="HC4" s="14">
        <v>43374</v>
      </c>
      <c r="HD4" s="14">
        <v>43405</v>
      </c>
      <c r="HE4" s="14">
        <v>43435</v>
      </c>
      <c r="HF4" s="14">
        <v>43466</v>
      </c>
      <c r="HG4" s="14">
        <v>43497</v>
      </c>
      <c r="HH4" s="14">
        <v>43525</v>
      </c>
      <c r="HI4" s="14">
        <v>43556</v>
      </c>
      <c r="HJ4" s="14">
        <v>43586</v>
      </c>
      <c r="HK4" s="14">
        <v>43617</v>
      </c>
      <c r="HL4" s="14">
        <v>43647</v>
      </c>
      <c r="HM4" s="14">
        <v>43678</v>
      </c>
      <c r="HN4" s="14">
        <v>43709</v>
      </c>
      <c r="HO4" s="14">
        <v>43739</v>
      </c>
      <c r="HP4" s="14">
        <v>43770</v>
      </c>
      <c r="HQ4" s="14">
        <v>43800</v>
      </c>
      <c r="HR4" s="14">
        <v>43831</v>
      </c>
      <c r="HS4" s="14">
        <v>43862</v>
      </c>
      <c r="HT4" s="14">
        <v>43891</v>
      </c>
      <c r="HU4" s="14">
        <v>43922</v>
      </c>
      <c r="HV4" s="14">
        <v>43952</v>
      </c>
      <c r="HW4" s="14">
        <v>43983</v>
      </c>
      <c r="HX4" s="14">
        <v>44013</v>
      </c>
      <c r="HY4" s="14">
        <v>44044</v>
      </c>
      <c r="HZ4" s="14">
        <v>44075</v>
      </c>
      <c r="IA4" s="14">
        <v>44105</v>
      </c>
      <c r="IB4" s="14">
        <v>44136</v>
      </c>
      <c r="IC4" s="14">
        <v>44166</v>
      </c>
      <c r="ID4" s="14">
        <v>44197</v>
      </c>
      <c r="IE4" s="14">
        <v>44228</v>
      </c>
      <c r="IF4" s="14">
        <v>44256</v>
      </c>
      <c r="IG4" s="14">
        <v>44287</v>
      </c>
      <c r="IH4" s="14">
        <v>44317</v>
      </c>
      <c r="II4" s="14">
        <v>44348</v>
      </c>
      <c r="IJ4" s="14">
        <v>44378</v>
      </c>
      <c r="IK4" s="14">
        <v>44409</v>
      </c>
      <c r="IL4" s="14">
        <v>44440</v>
      </c>
      <c r="IM4" s="14">
        <v>44470</v>
      </c>
      <c r="IN4" s="14">
        <v>44501</v>
      </c>
      <c r="IO4" s="14">
        <v>44531</v>
      </c>
      <c r="IP4" s="14">
        <v>44562</v>
      </c>
      <c r="IQ4" s="14">
        <v>44593</v>
      </c>
      <c r="IR4" s="14">
        <v>44621</v>
      </c>
      <c r="IS4" s="14">
        <v>44652</v>
      </c>
      <c r="IT4" s="14">
        <v>44682</v>
      </c>
      <c r="IU4" s="14">
        <v>44713</v>
      </c>
      <c r="IV4" s="14">
        <v>44743</v>
      </c>
      <c r="IW4" s="14">
        <v>44774</v>
      </c>
      <c r="IX4" s="14">
        <v>44805</v>
      </c>
      <c r="IY4" s="14">
        <v>44835</v>
      </c>
      <c r="IZ4" s="14">
        <v>44866</v>
      </c>
      <c r="JA4" s="14">
        <v>44896</v>
      </c>
      <c r="JB4" s="14">
        <v>44927</v>
      </c>
      <c r="JC4" s="14">
        <v>44958</v>
      </c>
      <c r="JD4" s="14">
        <v>44986</v>
      </c>
      <c r="JE4" s="14">
        <v>45017</v>
      </c>
      <c r="JF4" s="14">
        <v>45047</v>
      </c>
      <c r="JG4" s="14">
        <v>45078</v>
      </c>
      <c r="JH4" s="14">
        <v>45108</v>
      </c>
      <c r="JI4" s="14">
        <v>45139</v>
      </c>
      <c r="JJ4" s="14">
        <v>45170</v>
      </c>
      <c r="JK4" s="14">
        <v>45200</v>
      </c>
    </row>
    <row r="5" spans="1:271" ht="12" thickTop="1" x14ac:dyDescent="0.2">
      <c r="A5" s="7" t="s">
        <v>162</v>
      </c>
      <c r="C5" s="1">
        <v>19100152</v>
      </c>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6"/>
      <c r="BA5" s="16"/>
      <c r="BB5" s="16"/>
      <c r="BC5" s="16"/>
      <c r="BD5" s="16"/>
      <c r="BE5" s="16"/>
      <c r="BF5" s="16"/>
      <c r="BG5" s="16"/>
      <c r="BH5" s="16"/>
      <c r="BI5" s="16"/>
      <c r="BJ5" s="16"/>
      <c r="BK5" s="16"/>
      <c r="BL5" s="16"/>
      <c r="BM5" s="16"/>
      <c r="BN5" s="16"/>
      <c r="BO5" s="16"/>
      <c r="BP5" s="16"/>
      <c r="BQ5" s="16"/>
      <c r="BR5" s="16"/>
      <c r="BS5" s="16"/>
      <c r="BT5" s="16"/>
      <c r="BU5" s="16"/>
      <c r="BV5" s="16"/>
      <c r="BW5" s="16"/>
      <c r="BX5" s="16"/>
      <c r="BY5" s="16"/>
      <c r="BZ5" s="16"/>
      <c r="CA5" s="16"/>
      <c r="CB5" s="16"/>
      <c r="CC5" s="16"/>
      <c r="CD5" s="16"/>
      <c r="CE5" s="16"/>
      <c r="CF5" s="16"/>
      <c r="CG5" s="16"/>
      <c r="CH5" s="16"/>
      <c r="CI5" s="16"/>
      <c r="CJ5" s="16"/>
      <c r="CK5" s="16"/>
      <c r="CL5" s="16"/>
      <c r="CM5" s="16"/>
      <c r="CN5" s="16"/>
      <c r="CO5" s="16"/>
      <c r="CP5" s="16"/>
      <c r="CQ5" s="16"/>
      <c r="CR5" s="16"/>
      <c r="CS5" s="16"/>
      <c r="CT5" s="16"/>
      <c r="CU5" s="16"/>
      <c r="CV5" s="16"/>
      <c r="CW5" s="16"/>
      <c r="CX5" s="16"/>
      <c r="CY5" s="16"/>
      <c r="CZ5" s="16"/>
      <c r="DA5" s="16"/>
      <c r="DB5" s="16"/>
      <c r="DC5" s="16"/>
      <c r="DD5" s="16"/>
      <c r="DE5" s="16"/>
      <c r="DF5" s="16"/>
      <c r="DG5" s="16"/>
      <c r="DH5" s="16"/>
      <c r="DI5" s="16"/>
      <c r="DJ5" s="16"/>
      <c r="DK5" s="16"/>
      <c r="DL5" s="16"/>
      <c r="DM5" s="16"/>
      <c r="DN5" s="16"/>
      <c r="DO5" s="16"/>
      <c r="DP5" s="16"/>
      <c r="DQ5" s="16"/>
      <c r="DR5" s="16"/>
      <c r="DS5" s="16"/>
      <c r="DT5" s="16"/>
      <c r="DU5" s="16"/>
      <c r="DV5" s="16"/>
      <c r="DW5" s="16"/>
      <c r="DX5" s="16"/>
      <c r="DY5" s="16"/>
      <c r="DZ5" s="16"/>
      <c r="EA5" s="16"/>
      <c r="EB5" s="16"/>
      <c r="EC5" s="16"/>
      <c r="ED5" s="16"/>
      <c r="EE5" s="16"/>
      <c r="EF5" s="16"/>
      <c r="EG5" s="16"/>
      <c r="EH5" s="16"/>
      <c r="EI5" s="16"/>
      <c r="EJ5" s="16"/>
      <c r="EK5" s="16"/>
      <c r="EL5" s="16"/>
      <c r="EM5" s="16"/>
      <c r="EN5" s="16"/>
      <c r="EO5" s="16"/>
      <c r="EP5" s="16"/>
      <c r="EQ5" s="16"/>
      <c r="ER5" s="16"/>
      <c r="ES5" s="16"/>
      <c r="ET5" s="16"/>
      <c r="EU5" s="16"/>
      <c r="EV5" s="16"/>
      <c r="EW5" s="16"/>
      <c r="EX5" s="16"/>
      <c r="EY5" s="16"/>
      <c r="EZ5" s="16"/>
      <c r="FA5" s="16"/>
      <c r="FB5" s="16"/>
      <c r="FC5" s="16"/>
      <c r="FD5" s="16"/>
      <c r="FE5" s="16"/>
      <c r="FF5" s="16"/>
      <c r="FG5" s="16"/>
      <c r="FH5" s="16"/>
      <c r="FI5" s="16"/>
      <c r="FJ5" s="16"/>
      <c r="FK5" s="16"/>
      <c r="FL5" s="16"/>
      <c r="FM5" s="16"/>
      <c r="FN5" s="16"/>
      <c r="FO5" s="16"/>
      <c r="FP5" s="16"/>
      <c r="FQ5" s="16"/>
      <c r="FR5" s="16"/>
      <c r="FS5" s="16"/>
      <c r="FT5" s="16"/>
      <c r="FU5" s="16"/>
      <c r="FV5" s="16"/>
      <c r="FW5" s="16"/>
      <c r="FX5" s="16"/>
      <c r="FY5" s="16"/>
      <c r="FZ5" s="16"/>
      <c r="GA5" s="16"/>
      <c r="GB5" s="16"/>
      <c r="GC5" s="16"/>
      <c r="GD5" s="16"/>
      <c r="GE5" s="16"/>
      <c r="GF5" s="16"/>
      <c r="GG5" s="16"/>
      <c r="GH5" s="16"/>
      <c r="GI5" s="16"/>
      <c r="GJ5" s="16"/>
      <c r="GK5" s="16"/>
      <c r="GL5" s="16"/>
      <c r="GM5" s="16"/>
      <c r="GN5" s="16"/>
      <c r="GO5" s="16"/>
      <c r="GP5" s="16"/>
      <c r="GQ5" s="16"/>
      <c r="GR5" s="16"/>
      <c r="GS5" s="16"/>
      <c r="GT5" s="16"/>
      <c r="GU5" s="16"/>
      <c r="GV5" s="16"/>
      <c r="GW5" s="16"/>
      <c r="GX5" s="16"/>
      <c r="GY5" s="16"/>
      <c r="GZ5" s="16"/>
      <c r="HA5" s="16"/>
      <c r="HB5" s="16"/>
      <c r="HC5" s="16"/>
      <c r="HD5" s="16"/>
      <c r="HE5" s="16"/>
      <c r="HF5" s="16"/>
      <c r="HG5" s="16"/>
      <c r="HH5" s="16"/>
      <c r="HI5" s="16"/>
      <c r="HJ5" s="16"/>
      <c r="HK5" s="16"/>
      <c r="HL5" s="16"/>
      <c r="HM5" s="16"/>
      <c r="HN5" s="16"/>
      <c r="HO5" s="16"/>
      <c r="HP5" s="16"/>
      <c r="HQ5" s="16"/>
      <c r="HR5" s="16"/>
      <c r="HS5" s="16"/>
      <c r="HT5" s="16"/>
      <c r="HU5" s="16"/>
      <c r="HV5" s="16"/>
      <c r="HW5" s="16"/>
      <c r="HX5" s="16"/>
      <c r="HY5" s="16"/>
      <c r="HZ5" s="16"/>
      <c r="IA5" s="16"/>
      <c r="IB5" s="16"/>
      <c r="IC5" s="16"/>
      <c r="ID5" s="16"/>
      <c r="IE5" s="16"/>
      <c r="IF5" s="16"/>
      <c r="IG5" s="16"/>
      <c r="IH5" s="16"/>
      <c r="II5" s="16"/>
      <c r="IJ5" s="16"/>
      <c r="IK5" s="16"/>
      <c r="IL5" s="557"/>
      <c r="IM5" s="558"/>
      <c r="IN5" s="558"/>
      <c r="IO5" s="558"/>
      <c r="IP5" s="558"/>
      <c r="IQ5" s="558"/>
      <c r="IR5" s="558"/>
      <c r="IS5" s="558"/>
      <c r="IT5" s="558"/>
      <c r="IU5" s="558"/>
      <c r="IV5" s="558"/>
      <c r="IW5" s="558"/>
      <c r="IX5" s="558"/>
      <c r="IY5" s="559"/>
    </row>
    <row r="6" spans="1:271" x14ac:dyDescent="0.2">
      <c r="B6" s="1" t="s">
        <v>163</v>
      </c>
      <c r="D6" s="15"/>
      <c r="E6" s="15"/>
      <c r="F6" s="15"/>
      <c r="G6" s="15"/>
      <c r="H6" s="15"/>
      <c r="I6" s="15"/>
      <c r="J6" s="15"/>
      <c r="K6" s="15"/>
      <c r="L6" s="15"/>
      <c r="M6" s="15"/>
      <c r="N6" s="15"/>
      <c r="O6" s="15"/>
      <c r="P6" s="15"/>
      <c r="Q6" s="15"/>
      <c r="R6" s="15"/>
      <c r="S6" s="15"/>
      <c r="T6" s="15"/>
      <c r="U6" s="15"/>
      <c r="V6" s="15"/>
      <c r="W6" s="15"/>
      <c r="X6" s="15"/>
      <c r="Y6" s="15"/>
      <c r="Z6" s="15"/>
      <c r="AA6" s="15"/>
      <c r="AB6" s="15"/>
      <c r="AC6" s="17"/>
      <c r="AD6" s="15"/>
      <c r="AE6" s="17">
        <v>-1126096.29</v>
      </c>
      <c r="AF6" s="15">
        <f t="shared" ref="AF6:AP6" si="11">ROUND(+AE12,2)</f>
        <v>4449982.3899999997</v>
      </c>
      <c r="AG6" s="15">
        <f t="shared" si="11"/>
        <v>3802815.65</v>
      </c>
      <c r="AH6" s="15">
        <f t="shared" si="11"/>
        <v>3111565.34</v>
      </c>
      <c r="AI6" s="15">
        <f t="shared" si="11"/>
        <v>2364217.3199999998</v>
      </c>
      <c r="AJ6" s="15">
        <f t="shared" si="11"/>
        <v>1761877.23</v>
      </c>
      <c r="AK6" s="15">
        <f t="shared" si="11"/>
        <v>1269914.73</v>
      </c>
      <c r="AL6" s="15">
        <f t="shared" si="11"/>
        <v>996069.21</v>
      </c>
      <c r="AM6" s="15">
        <f t="shared" si="11"/>
        <v>773946.05</v>
      </c>
      <c r="AN6" s="15">
        <f t="shared" si="11"/>
        <v>618568.95999999996</v>
      </c>
      <c r="AO6" s="15">
        <f t="shared" si="11"/>
        <v>488557.3</v>
      </c>
      <c r="AP6" s="15">
        <f t="shared" si="11"/>
        <v>344561.77</v>
      </c>
      <c r="AQ6" s="15">
        <f>AP12</f>
        <v>155887.6</v>
      </c>
      <c r="AR6" s="15">
        <f t="shared" ref="AR6:DC6" si="12">ROUND(+AQ12,2)</f>
        <v>5173374.72</v>
      </c>
      <c r="AS6" s="15">
        <f t="shared" si="12"/>
        <v>4551586.37</v>
      </c>
      <c r="AT6" s="15">
        <f t="shared" si="12"/>
        <v>3782238.7</v>
      </c>
      <c r="AU6" s="15">
        <f t="shared" si="12"/>
        <v>2933073.71</v>
      </c>
      <c r="AV6" s="15">
        <f t="shared" si="12"/>
        <v>2247512.11</v>
      </c>
      <c r="AW6" s="15">
        <f t="shared" si="12"/>
        <v>1756907.22</v>
      </c>
      <c r="AX6" s="15">
        <f t="shared" si="12"/>
        <v>1311158.02</v>
      </c>
      <c r="AY6" s="15">
        <f t="shared" si="12"/>
        <v>1068812.3400000001</v>
      </c>
      <c r="AZ6" s="16">
        <f t="shared" si="12"/>
        <v>858885.25</v>
      </c>
      <c r="BA6" s="16">
        <f t="shared" si="12"/>
        <v>696132.42</v>
      </c>
      <c r="BB6" s="16">
        <f t="shared" si="12"/>
        <v>524361.97</v>
      </c>
      <c r="BC6" s="16">
        <f t="shared" si="12"/>
        <v>307396.25</v>
      </c>
      <c r="BD6" s="16">
        <f t="shared" si="12"/>
        <v>8567294.9499999993</v>
      </c>
      <c r="BE6" s="16">
        <f t="shared" si="12"/>
        <v>7431759.2000000002</v>
      </c>
      <c r="BF6" s="16">
        <f t="shared" si="12"/>
        <v>6076922.4800000004</v>
      </c>
      <c r="BG6" s="16">
        <f t="shared" si="12"/>
        <v>4850964.99</v>
      </c>
      <c r="BH6" s="16">
        <f t="shared" si="12"/>
        <v>3594400.36</v>
      </c>
      <c r="BI6" s="16">
        <f t="shared" si="12"/>
        <v>2518180.52</v>
      </c>
      <c r="BJ6" s="16">
        <f t="shared" si="12"/>
        <v>1778082.28</v>
      </c>
      <c r="BK6" s="16">
        <f t="shared" si="12"/>
        <v>1306994.52</v>
      </c>
      <c r="BL6" s="16">
        <f t="shared" si="12"/>
        <v>1001532.46</v>
      </c>
      <c r="BM6" s="16">
        <f t="shared" si="12"/>
        <v>751971.71</v>
      </c>
      <c r="BN6" s="16">
        <f t="shared" si="12"/>
        <v>492807.83</v>
      </c>
      <c r="BO6" s="16">
        <f t="shared" si="12"/>
        <v>162006.96</v>
      </c>
      <c r="BP6" s="16">
        <f t="shared" si="12"/>
        <v>12177348.91</v>
      </c>
      <c r="BQ6" s="16">
        <f t="shared" si="12"/>
        <v>11457390.130000001</v>
      </c>
      <c r="BR6" s="16">
        <f t="shared" si="12"/>
        <v>10551887.220000001</v>
      </c>
      <c r="BS6" s="16">
        <f t="shared" si="12"/>
        <v>9512713.6899999995</v>
      </c>
      <c r="BT6" s="16">
        <f t="shared" si="12"/>
        <v>8775759.9600000009</v>
      </c>
      <c r="BU6" s="16">
        <f t="shared" si="12"/>
        <v>8131839.3499999996</v>
      </c>
      <c r="BV6" s="16">
        <f t="shared" si="12"/>
        <v>7647849.5700000003</v>
      </c>
      <c r="BW6" s="16">
        <f t="shared" si="12"/>
        <v>7331648.1699999999</v>
      </c>
      <c r="BX6" s="16">
        <f t="shared" si="12"/>
        <v>7119817.9800000004</v>
      </c>
      <c r="BY6" s="16">
        <f t="shared" si="12"/>
        <v>6976428.5499999998</v>
      </c>
      <c r="BZ6" s="16">
        <f t="shared" si="12"/>
        <v>6817930.0599999996</v>
      </c>
      <c r="CA6" s="16">
        <f t="shared" si="12"/>
        <v>6586391.9299999997</v>
      </c>
      <c r="CB6" s="16">
        <f t="shared" si="12"/>
        <v>12599777.58</v>
      </c>
      <c r="CC6" s="16">
        <f>ROUND(+CB12,2)</f>
        <v>11080059.08</v>
      </c>
      <c r="CD6" s="16">
        <f>ROUND(+CC12,2)</f>
        <v>9003266.25</v>
      </c>
      <c r="CE6" s="16">
        <f t="shared" si="12"/>
        <v>6708889.3899999997</v>
      </c>
      <c r="CF6" s="16">
        <f t="shared" si="12"/>
        <v>4959375.1900000004</v>
      </c>
      <c r="CG6" s="16">
        <f t="shared" si="12"/>
        <v>3186254.52</v>
      </c>
      <c r="CH6" s="16">
        <f t="shared" si="12"/>
        <v>1788742.68</v>
      </c>
      <c r="CI6" s="16">
        <f t="shared" si="12"/>
        <v>991710.03</v>
      </c>
      <c r="CJ6" s="16">
        <f t="shared" si="12"/>
        <v>317767.24</v>
      </c>
      <c r="CK6" s="16">
        <f t="shared" si="12"/>
        <v>-98637.45</v>
      </c>
      <c r="CL6" s="16">
        <f t="shared" si="12"/>
        <v>-597367.19999999995</v>
      </c>
      <c r="CM6" s="16">
        <f t="shared" si="12"/>
        <v>-1102193.77</v>
      </c>
      <c r="CN6" s="16">
        <f t="shared" si="12"/>
        <v>6768619.1399999997</v>
      </c>
      <c r="CO6" s="16">
        <f t="shared" si="12"/>
        <v>6093860.9199999999</v>
      </c>
      <c r="CP6" s="16">
        <f t="shared" si="12"/>
        <v>4835240.0999999996</v>
      </c>
      <c r="CQ6" s="16">
        <f t="shared" si="12"/>
        <v>3691079.3</v>
      </c>
      <c r="CR6" s="16">
        <f t="shared" si="12"/>
        <v>2769704.8</v>
      </c>
      <c r="CS6" s="16">
        <f t="shared" si="12"/>
        <v>1822589.08</v>
      </c>
      <c r="CT6" s="16">
        <f t="shared" si="12"/>
        <v>1214743.78</v>
      </c>
      <c r="CU6" s="16">
        <f t="shared" si="12"/>
        <v>835516.32</v>
      </c>
      <c r="CV6" s="16">
        <f t="shared" si="12"/>
        <v>627316.87</v>
      </c>
      <c r="CW6" s="16">
        <f t="shared" si="12"/>
        <v>440468.45</v>
      </c>
      <c r="CX6" s="16">
        <f t="shared" si="12"/>
        <v>209330.4</v>
      </c>
      <c r="CY6" s="16">
        <f t="shared" si="12"/>
        <v>-21449.75</v>
      </c>
      <c r="CZ6" s="16">
        <f t="shared" si="12"/>
        <v>7565252.5099999998</v>
      </c>
      <c r="DA6" s="16">
        <f t="shared" si="12"/>
        <v>6686232.6699999999</v>
      </c>
      <c r="DB6" s="16">
        <f t="shared" si="12"/>
        <v>5260293.78</v>
      </c>
      <c r="DC6" s="16">
        <f t="shared" si="12"/>
        <v>4279550.9400000004</v>
      </c>
      <c r="DD6" s="16">
        <f t="shared" ref="DD6:DI6" si="13">ROUND(+DC12,2)</f>
        <v>3450473.07</v>
      </c>
      <c r="DE6" s="16">
        <f t="shared" si="13"/>
        <v>2569740.19</v>
      </c>
      <c r="DF6" s="16">
        <f t="shared" si="13"/>
        <v>1877235.38</v>
      </c>
      <c r="DG6" s="16">
        <f t="shared" si="13"/>
        <v>1342657.64</v>
      </c>
      <c r="DH6" s="16">
        <f>ROUND(+DG12,2)</f>
        <v>997672.74</v>
      </c>
      <c r="DI6" s="16">
        <f t="shared" si="13"/>
        <v>739491.14</v>
      </c>
      <c r="DJ6" s="16">
        <f>ROUND(+DI12,2)</f>
        <v>453541.68</v>
      </c>
      <c r="DK6" s="16">
        <f t="shared" ref="DK6:ES6" si="14">ROUND(+DJ12,2)</f>
        <v>164812.59</v>
      </c>
      <c r="DL6" s="18">
        <f t="shared" si="14"/>
        <v>-393678.7</v>
      </c>
      <c r="DM6" s="18">
        <f t="shared" si="14"/>
        <v>13894960.859999999</v>
      </c>
      <c r="DN6" s="18">
        <f t="shared" si="14"/>
        <v>11795689.779999999</v>
      </c>
      <c r="DO6" s="18">
        <f t="shared" si="14"/>
        <v>9569175.0500000007</v>
      </c>
      <c r="DP6" s="18">
        <f t="shared" si="14"/>
        <v>7420415.1799999997</v>
      </c>
      <c r="DQ6" s="18">
        <f t="shared" si="14"/>
        <v>5587456.4299999997</v>
      </c>
      <c r="DR6" s="18">
        <f t="shared" si="14"/>
        <v>3965662.14</v>
      </c>
      <c r="DS6" s="18">
        <f t="shared" si="14"/>
        <v>2970262.41</v>
      </c>
      <c r="DT6" s="18">
        <f t="shared" si="14"/>
        <v>2336428.9700000002</v>
      </c>
      <c r="DU6" s="18">
        <f t="shared" si="14"/>
        <v>1856244.23</v>
      </c>
      <c r="DV6" s="18">
        <f t="shared" si="14"/>
        <v>1264564.93</v>
      </c>
      <c r="DW6" s="18">
        <f t="shared" si="14"/>
        <v>790706.14</v>
      </c>
      <c r="DX6" s="18">
        <f t="shared" si="14"/>
        <v>-281646.26</v>
      </c>
      <c r="DY6" s="18">
        <f t="shared" si="14"/>
        <v>-522225.32</v>
      </c>
      <c r="DZ6" s="18">
        <f t="shared" si="14"/>
        <v>-473468.91</v>
      </c>
      <c r="EA6" s="18">
        <f t="shared" si="14"/>
        <v>-420360.36</v>
      </c>
      <c r="EB6" s="18">
        <f t="shared" si="14"/>
        <v>-377453.96</v>
      </c>
      <c r="EC6" s="18">
        <f t="shared" si="14"/>
        <v>-327947.40000000002</v>
      </c>
      <c r="ED6" s="18">
        <f t="shared" si="14"/>
        <v>-303155.31</v>
      </c>
      <c r="EE6" s="18">
        <f t="shared" si="14"/>
        <v>-285587.42</v>
      </c>
      <c r="EF6" s="18">
        <f t="shared" si="14"/>
        <v>-272739.3</v>
      </c>
      <c r="EG6" s="18">
        <f t="shared" si="14"/>
        <v>-258570.52</v>
      </c>
      <c r="EH6" s="18">
        <f t="shared" si="14"/>
        <v>-245672.17</v>
      </c>
      <c r="EI6" s="18">
        <f t="shared" si="14"/>
        <v>-233981.52</v>
      </c>
      <c r="EJ6" s="18">
        <f t="shared" si="14"/>
        <v>-209907.69</v>
      </c>
      <c r="EK6" s="18">
        <f t="shared" si="14"/>
        <v>-188462.61</v>
      </c>
      <c r="EL6" s="18">
        <f t="shared" si="14"/>
        <v>-161616.75</v>
      </c>
      <c r="EM6" s="18">
        <f t="shared" si="14"/>
        <v>-142961.97</v>
      </c>
      <c r="EN6" s="18">
        <f t="shared" si="14"/>
        <v>-121646.47</v>
      </c>
      <c r="EO6" s="18">
        <f t="shared" si="14"/>
        <v>-103714.51</v>
      </c>
      <c r="EP6" s="18">
        <f t="shared" si="14"/>
        <v>-90567.98</v>
      </c>
      <c r="EQ6" s="18">
        <f t="shared" si="14"/>
        <v>-84209.49</v>
      </c>
      <c r="ER6" s="18">
        <f t="shared" si="14"/>
        <v>-75552.31</v>
      </c>
      <c r="ES6" s="18">
        <f t="shared" si="14"/>
        <v>-74018.460000000006</v>
      </c>
      <c r="ET6" s="18">
        <f>ROUND(+ES12,2)</f>
        <v>-72899.92</v>
      </c>
      <c r="EU6" s="18">
        <f t="shared" ref="EU6:FP6" si="15">ROUND(+ET12,2)</f>
        <v>-60590.06</v>
      </c>
      <c r="EV6" s="18">
        <f t="shared" si="15"/>
        <v>-46248.97</v>
      </c>
      <c r="EW6" s="18">
        <f t="shared" si="15"/>
        <v>-44348.11</v>
      </c>
      <c r="EX6" s="18">
        <f t="shared" si="15"/>
        <v>-41424.75</v>
      </c>
      <c r="EY6" s="18">
        <f t="shared" si="15"/>
        <v>-39362.54</v>
      </c>
      <c r="EZ6" s="18">
        <f t="shared" si="15"/>
        <v>-36301.4</v>
      </c>
      <c r="FA6" s="18">
        <f t="shared" si="15"/>
        <v>-35880.22</v>
      </c>
      <c r="FB6" s="18">
        <f t="shared" si="15"/>
        <v>-32708.91</v>
      </c>
      <c r="FC6" s="18">
        <f t="shared" si="15"/>
        <v>-34433.370000000003</v>
      </c>
      <c r="FD6" s="18">
        <f t="shared" si="15"/>
        <v>-36880.46</v>
      </c>
      <c r="FE6" s="18">
        <f t="shared" si="15"/>
        <v>-39682.199999999997</v>
      </c>
      <c r="FF6" s="18">
        <f t="shared" si="15"/>
        <v>-42513.86</v>
      </c>
      <c r="FG6" s="18">
        <f t="shared" si="15"/>
        <v>-45066.48</v>
      </c>
      <c r="FH6" s="18">
        <f t="shared" si="15"/>
        <v>-46920.17</v>
      </c>
      <c r="FI6" s="18">
        <f t="shared" si="15"/>
        <v>-47242.76</v>
      </c>
      <c r="FJ6" s="18">
        <f t="shared" si="15"/>
        <v>-46786.68</v>
      </c>
      <c r="FK6" s="18">
        <f t="shared" si="15"/>
        <v>-46523.86</v>
      </c>
      <c r="FL6" s="18">
        <f t="shared" si="15"/>
        <v>-46875.37</v>
      </c>
      <c r="FM6" s="18">
        <f t="shared" si="15"/>
        <v>-48201.79</v>
      </c>
      <c r="FN6" s="18">
        <f t="shared" si="15"/>
        <v>-49379.79</v>
      </c>
      <c r="FO6" s="18">
        <f t="shared" si="15"/>
        <v>-45564.89</v>
      </c>
      <c r="FP6" s="18">
        <f t="shared" si="15"/>
        <v>-48143.040000000001</v>
      </c>
      <c r="FQ6" s="18">
        <f>ROUND(+FP12,2)</f>
        <v>-51239.45</v>
      </c>
      <c r="FR6" s="18">
        <f t="shared" ref="FR6:GO6" si="16">ROUND(+FQ12,2)</f>
        <v>-54221.91</v>
      </c>
      <c r="FS6" s="18">
        <f t="shared" si="16"/>
        <v>-56758.77</v>
      </c>
      <c r="FT6" s="18">
        <f t="shared" si="16"/>
        <v>-58842.26</v>
      </c>
      <c r="FU6" s="18">
        <f t="shared" si="16"/>
        <v>7572209.1500000004</v>
      </c>
      <c r="FV6" s="18">
        <f t="shared" si="16"/>
        <v>6401173.9299999997</v>
      </c>
      <c r="FW6" s="18">
        <f t="shared" si="16"/>
        <v>5277667.3499999996</v>
      </c>
      <c r="FX6" s="18">
        <f t="shared" si="16"/>
        <v>4422056.1900000004</v>
      </c>
      <c r="FY6" s="18">
        <f t="shared" si="16"/>
        <v>3589558.9</v>
      </c>
      <c r="FZ6" s="18">
        <f t="shared" si="16"/>
        <v>3137839.16</v>
      </c>
      <c r="GA6" s="18">
        <f t="shared" si="16"/>
        <v>2798546.81</v>
      </c>
      <c r="GB6" s="18">
        <f t="shared" si="16"/>
        <v>2532361.7000000002</v>
      </c>
      <c r="GC6" s="18">
        <f t="shared" si="16"/>
        <v>2282882.7799999998</v>
      </c>
      <c r="GD6" s="18">
        <f t="shared" si="16"/>
        <v>2079047.13</v>
      </c>
      <c r="GE6" s="18">
        <f t="shared" si="16"/>
        <v>1802660.23</v>
      </c>
      <c r="GF6" s="18">
        <f t="shared" si="16"/>
        <v>1300810.19</v>
      </c>
      <c r="GG6" s="18">
        <f t="shared" si="16"/>
        <v>17319696.149999999</v>
      </c>
      <c r="GH6" s="18">
        <f t="shared" si="16"/>
        <v>14383031.93</v>
      </c>
      <c r="GI6" s="18">
        <f t="shared" si="16"/>
        <v>11147839.310000001</v>
      </c>
      <c r="GJ6" s="18">
        <f t="shared" si="16"/>
        <v>8597079.4900000002</v>
      </c>
      <c r="GK6" s="18">
        <f t="shared" si="16"/>
        <v>6350830.54</v>
      </c>
      <c r="GL6" s="18">
        <f t="shared" si="16"/>
        <v>4780385.78</v>
      </c>
      <c r="GM6" s="18">
        <f t="shared" si="16"/>
        <v>3747201.43</v>
      </c>
      <c r="GN6" s="18">
        <f t="shared" si="16"/>
        <v>3096867.64</v>
      </c>
      <c r="GO6" s="18">
        <f t="shared" si="16"/>
        <v>2566424.1</v>
      </c>
      <c r="GP6" s="18">
        <f t="shared" ref="GP6" si="17">ROUND(+GO12,2)</f>
        <v>2086207.39</v>
      </c>
      <c r="GQ6" s="18">
        <f t="shared" ref="GQ6" si="18">ROUND(+GP12,2)</f>
        <v>1477309.85</v>
      </c>
      <c r="GR6" s="18">
        <f t="shared" ref="GR6" si="19">ROUND(+GQ12,2)</f>
        <v>121338.55</v>
      </c>
      <c r="GS6" s="18">
        <f t="shared" ref="GS6" si="20">ROUND(+GR12,2)</f>
        <v>-130271.97</v>
      </c>
      <c r="GT6" s="18">
        <f t="shared" ref="GT6" si="21">ROUND(+GS12,2)</f>
        <v>-152574.91</v>
      </c>
      <c r="GU6" s="18">
        <f t="shared" ref="GU6" si="22">ROUND(+GT12,2)</f>
        <v>-168710.12</v>
      </c>
      <c r="GV6" s="18">
        <f t="shared" ref="GV6" si="23">ROUND(+GU12,2)</f>
        <v>-184386.33</v>
      </c>
      <c r="GW6" s="18">
        <f t="shared" ref="GW6" si="24">ROUND(+GV12,2)</f>
        <v>-199622.56</v>
      </c>
      <c r="GX6" s="18">
        <f t="shared" ref="GX6" si="25">ROUND(+GW12,2)</f>
        <v>-212228.27</v>
      </c>
      <c r="GY6" s="18">
        <f t="shared" ref="GY6" si="26">ROUND(+GX12,2)</f>
        <v>-214693.6</v>
      </c>
      <c r="GZ6" s="18">
        <f t="shared" ref="GZ6" si="27">ROUND(+GY12,2)</f>
        <v>-217836.91</v>
      </c>
      <c r="HA6" s="18">
        <f t="shared" ref="HA6" si="28">ROUND(+GZ12,2)</f>
        <v>-226718.76</v>
      </c>
      <c r="HB6" s="18">
        <f t="shared" ref="HB6" si="29">ROUND(+HA12,2)</f>
        <v>-235817.63</v>
      </c>
      <c r="HC6" s="18">
        <f t="shared" ref="HC6" si="30">ROUND(+HB12,2)</f>
        <v>-245143.2</v>
      </c>
      <c r="HD6" s="18">
        <f t="shared" ref="HD6" si="31">ROUND(+HC12,2)</f>
        <v>-257856.94</v>
      </c>
      <c r="HE6" s="18">
        <f t="shared" ref="HE6" si="32">ROUND(+HD12,2)</f>
        <v>-243596.92</v>
      </c>
      <c r="HF6" s="18">
        <f t="shared" ref="HF6" si="33">ROUND(+HE12,2)</f>
        <v>-217501.91</v>
      </c>
      <c r="HG6" s="18">
        <f t="shared" ref="HG6" si="34">ROUND(+HF12,2)</f>
        <v>-192998.47</v>
      </c>
      <c r="HH6" s="18">
        <f t="shared" ref="HH6" si="35">ROUND(+HG12,2)</f>
        <v>-161490.04999999999</v>
      </c>
      <c r="HI6" s="18">
        <f t="shared" ref="HI6" si="36">ROUND(+HH12,2)</f>
        <v>-140365.41</v>
      </c>
      <c r="HJ6" s="18">
        <f t="shared" ref="HJ6" si="37">ROUND(+HI12,2)</f>
        <v>-129611.39</v>
      </c>
      <c r="HK6" s="18">
        <f t="shared" ref="HK6" si="38">ROUND(+HJ12,2)</f>
        <v>-125849.24</v>
      </c>
      <c r="HL6" s="18">
        <f t="shared" ref="HL6" si="39">ROUND(+HK12,2)</f>
        <v>-124989.74</v>
      </c>
      <c r="HM6" s="18">
        <f t="shared" ref="HM6" si="40">ROUND(+HL12,2)</f>
        <v>-125741.05</v>
      </c>
      <c r="HN6" s="18">
        <f t="shared" ref="HN6" si="41">ROUND(+HM12,2)</f>
        <v>-126757.17</v>
      </c>
      <c r="HO6" s="18">
        <f t="shared" ref="HO6" si="42">ROUND(+HN12,2)</f>
        <v>-125393.77</v>
      </c>
      <c r="HP6" s="18">
        <f t="shared" ref="HP6" si="43">ROUND(+HO12,2)</f>
        <v>-112296.99</v>
      </c>
      <c r="HQ6" s="18">
        <f t="shared" ref="HQ6" si="44">ROUND(+HP12,2)</f>
        <v>-107579.61</v>
      </c>
      <c r="HR6" s="18">
        <f t="shared" ref="HR6" si="45">ROUND(+HQ12,2)</f>
        <v>-99674.29</v>
      </c>
      <c r="HS6" s="18">
        <f t="shared" ref="HS6" si="46">ROUND(+HR12,2)</f>
        <v>-90874.4</v>
      </c>
      <c r="HT6" s="18">
        <f t="shared" ref="HT6" si="47">ROUND(+HS12,2)</f>
        <v>-82717.919999999998</v>
      </c>
      <c r="HU6" s="18">
        <f t="shared" ref="HU6" si="48">ROUND(+HT12,2)</f>
        <v>-75460.009999999995</v>
      </c>
      <c r="HV6" s="18">
        <f t="shared" ref="HV6" si="49">ROUND(+HU12,2)</f>
        <v>-72842.64</v>
      </c>
      <c r="HW6" s="18">
        <f t="shared" ref="HW6" si="50">ROUND(+HV12,2)</f>
        <v>-73257.009999999995</v>
      </c>
      <c r="HX6" s="18">
        <f t="shared" ref="HX6" si="51">ROUND(+HW12,2)</f>
        <v>-74161.350000000006</v>
      </c>
      <c r="HY6" s="18">
        <f t="shared" ref="HY6" si="52">ROUND(+HX12,2)</f>
        <v>-74666.8</v>
      </c>
      <c r="HZ6" s="18">
        <f t="shared" ref="HZ6" si="53">ROUND(+HY12,2)</f>
        <v>-75638.850000000006</v>
      </c>
      <c r="IA6" s="18">
        <f t="shared" ref="IA6" si="54">ROUND(+HZ12,2)</f>
        <v>-77182.83</v>
      </c>
      <c r="IB6" s="18">
        <f t="shared" ref="IB6" si="55">ROUND(+IA12,2)</f>
        <v>-74564.89</v>
      </c>
      <c r="IC6" s="18">
        <f t="shared" ref="IC6" si="56">ROUND(+IB12,2)</f>
        <v>2079475.82</v>
      </c>
      <c r="ID6" s="18">
        <f t="shared" ref="ID6" si="57">ROUND(+IC12,2)</f>
        <v>1766311.18</v>
      </c>
      <c r="IE6" s="18">
        <f t="shared" ref="IE6" si="58">ROUND(+ID12,2)</f>
        <v>1449388.76</v>
      </c>
      <c r="IF6" s="18">
        <f t="shared" ref="IF6" si="59">ROUND(+IE12,2)</f>
        <v>1115087.8899999999</v>
      </c>
      <c r="IG6" s="18">
        <f t="shared" ref="IG6" si="60">ROUND(+IF12,2)</f>
        <v>822020.74</v>
      </c>
      <c r="IH6" s="18">
        <f t="shared" ref="IH6" si="61">ROUND(+IG12,2)</f>
        <v>649391.51</v>
      </c>
      <c r="II6" s="18">
        <f t="shared" ref="II6" si="62">ROUND(+IH12,2)</f>
        <v>529034.66</v>
      </c>
      <c r="IJ6" s="18">
        <f t="shared" ref="IJ6" si="63">ROUND(+II12,2)</f>
        <v>449349.3</v>
      </c>
      <c r="IK6" s="18">
        <f t="shared" ref="IK6" si="64">ROUND(+IJ12,2)</f>
        <v>388819.88</v>
      </c>
      <c r="IL6" s="560"/>
      <c r="IM6" s="561"/>
      <c r="IN6" s="561"/>
      <c r="IO6" s="561"/>
      <c r="IP6" s="561"/>
      <c r="IQ6" s="561"/>
      <c r="IR6" s="561"/>
      <c r="IS6" s="561"/>
      <c r="IT6" s="561"/>
      <c r="IU6" s="561"/>
      <c r="IV6" s="561"/>
      <c r="IW6" s="561"/>
      <c r="IX6" s="561"/>
      <c r="IY6" s="562"/>
    </row>
    <row r="7" spans="1:271" x14ac:dyDescent="0.2">
      <c r="B7" s="1" t="s">
        <v>164</v>
      </c>
      <c r="D7" s="20"/>
      <c r="E7" s="20"/>
      <c r="F7" s="20"/>
      <c r="G7" s="20"/>
      <c r="H7" s="20"/>
      <c r="I7" s="20"/>
      <c r="J7" s="20"/>
      <c r="K7" s="20"/>
      <c r="L7" s="20"/>
      <c r="M7" s="20"/>
      <c r="N7" s="20"/>
      <c r="O7" s="20"/>
      <c r="P7" s="20"/>
      <c r="Q7" s="20"/>
      <c r="R7" s="20"/>
      <c r="S7" s="20"/>
      <c r="T7" s="20"/>
      <c r="U7" s="20"/>
      <c r="V7" s="20"/>
      <c r="W7" s="20"/>
      <c r="X7" s="20"/>
      <c r="Y7" s="20"/>
      <c r="Z7" s="20"/>
      <c r="AA7" s="20"/>
      <c r="AB7" s="20"/>
      <c r="AC7" s="21"/>
      <c r="AD7" s="20"/>
      <c r="AE7" s="21">
        <f>5845277.73</f>
        <v>5845277.7300000004</v>
      </c>
      <c r="AF7" s="21"/>
      <c r="AG7" s="21"/>
      <c r="AH7" s="21"/>
      <c r="AI7" s="21"/>
      <c r="AJ7" s="21"/>
      <c r="AK7" s="21"/>
      <c r="AL7" s="21"/>
      <c r="AM7" s="21"/>
      <c r="AN7" s="21"/>
      <c r="AO7" s="21"/>
      <c r="AP7" s="21"/>
      <c r="AQ7" s="21">
        <v>5408352</v>
      </c>
      <c r="AR7" s="21"/>
      <c r="AS7" s="21"/>
      <c r="AT7" s="21"/>
      <c r="AU7" s="21"/>
      <c r="AV7" s="21"/>
      <c r="AW7" s="21"/>
      <c r="AX7" s="21"/>
      <c r="AY7" s="20"/>
      <c r="AZ7" s="18"/>
      <c r="BA7" s="18"/>
      <c r="BB7" s="18"/>
      <c r="BC7" s="18">
        <f>-(BC61+BC84)</f>
        <v>8814495</v>
      </c>
      <c r="BD7" s="18"/>
      <c r="BE7" s="18"/>
      <c r="BF7" s="18"/>
      <c r="BG7" s="18"/>
      <c r="BH7" s="18"/>
      <c r="BI7" s="18"/>
      <c r="BJ7" s="18"/>
      <c r="BK7" s="18"/>
      <c r="BL7" s="18"/>
      <c r="BM7" s="18"/>
      <c r="BN7" s="22">
        <v>0</v>
      </c>
      <c r="BO7" s="22">
        <v>12462976</v>
      </c>
      <c r="BP7" s="18"/>
      <c r="BQ7" s="18"/>
      <c r="BR7" s="18"/>
      <c r="BS7" s="18"/>
      <c r="BT7" s="18"/>
      <c r="BU7" s="18"/>
      <c r="BV7" s="18"/>
      <c r="BW7" s="18"/>
      <c r="BX7" s="18"/>
      <c r="BY7" s="18"/>
      <c r="BZ7" s="18"/>
      <c r="CA7" s="22">
        <v>7040669</v>
      </c>
      <c r="CB7" s="18"/>
      <c r="CC7" s="18"/>
      <c r="CD7" s="18"/>
      <c r="CE7" s="18"/>
      <c r="CF7" s="18"/>
      <c r="CG7" s="18"/>
      <c r="CH7" s="18"/>
      <c r="CI7" s="18"/>
      <c r="CJ7" s="18"/>
      <c r="CK7" s="18"/>
      <c r="CL7" s="18"/>
      <c r="CM7" s="18">
        <f>-(CM61+CM84)</f>
        <v>8314700.4904474197</v>
      </c>
      <c r="CN7" s="18"/>
      <c r="CO7" s="18"/>
      <c r="CP7" s="18"/>
      <c r="CQ7" s="18"/>
      <c r="CR7" s="18"/>
      <c r="CS7" s="18"/>
      <c r="CT7" s="18"/>
      <c r="CU7" s="18"/>
      <c r="CV7" s="18"/>
      <c r="CW7" s="18"/>
      <c r="CX7" s="18"/>
      <c r="CY7" s="22">
        <v>8164246</v>
      </c>
      <c r="CZ7" s="18"/>
      <c r="DA7" s="18"/>
      <c r="DB7" s="18"/>
      <c r="DC7" s="18"/>
      <c r="DD7" s="18"/>
      <c r="DE7" s="18"/>
      <c r="DF7" s="18"/>
      <c r="DG7" s="18"/>
      <c r="DH7" s="18"/>
      <c r="DI7" s="18"/>
      <c r="DJ7" s="18"/>
      <c r="DK7" s="18"/>
      <c r="DL7" s="23">
        <v>16083141</v>
      </c>
      <c r="DM7" s="18"/>
      <c r="DN7" s="18"/>
      <c r="DO7" s="18"/>
      <c r="DP7" s="18"/>
      <c r="DQ7" s="18"/>
      <c r="DR7" s="18"/>
      <c r="DS7" s="18"/>
      <c r="DT7" s="18"/>
      <c r="DU7" s="18"/>
      <c r="DV7" s="18"/>
      <c r="DW7" s="18"/>
      <c r="DX7" s="18">
        <f>-(DX61+DX84)</f>
        <v>0</v>
      </c>
      <c r="DY7" s="18"/>
      <c r="DZ7" s="18"/>
      <c r="EA7" s="18"/>
      <c r="EB7" s="18"/>
      <c r="EC7" s="18"/>
      <c r="ED7" s="18"/>
      <c r="EE7" s="18"/>
      <c r="EF7" s="18"/>
      <c r="EG7" s="18"/>
      <c r="EH7" s="18"/>
      <c r="EI7" s="18"/>
      <c r="EJ7" s="18">
        <f>-(EJ61+EJ84)</f>
        <v>0</v>
      </c>
      <c r="EK7" s="18"/>
      <c r="EL7" s="18"/>
      <c r="EM7" s="18"/>
      <c r="EN7" s="18"/>
      <c r="EO7" s="18"/>
      <c r="EP7" s="18"/>
      <c r="EQ7" s="18"/>
      <c r="ER7" s="18"/>
      <c r="ES7" s="18"/>
      <c r="ET7" s="18"/>
      <c r="EU7" s="18"/>
      <c r="EV7" s="18"/>
      <c r="EW7" s="18"/>
      <c r="EX7" s="18"/>
      <c r="EY7" s="18"/>
      <c r="EZ7" s="18"/>
      <c r="FA7" s="18"/>
      <c r="FB7" s="18"/>
      <c r="FC7" s="18"/>
      <c r="FD7" s="18"/>
      <c r="FE7" s="18"/>
      <c r="FF7" s="18"/>
      <c r="FG7" s="18"/>
      <c r="FH7" s="18"/>
      <c r="FI7" s="18"/>
      <c r="FJ7" s="18"/>
      <c r="FK7" s="18"/>
      <c r="FL7" s="18"/>
      <c r="FM7" s="18"/>
      <c r="FN7" s="18"/>
      <c r="FO7" s="18"/>
      <c r="FP7" s="18"/>
      <c r="FQ7" s="18"/>
      <c r="FR7" s="18"/>
      <c r="FS7" s="18"/>
      <c r="FT7" s="23">
        <v>8459726</v>
      </c>
      <c r="FU7" s="18"/>
      <c r="FV7" s="18"/>
      <c r="FW7" s="18"/>
      <c r="FX7" s="18"/>
      <c r="FY7" s="18"/>
      <c r="FZ7" s="18"/>
      <c r="GA7" s="18"/>
      <c r="GB7" s="18"/>
      <c r="GC7" s="18"/>
      <c r="GD7" s="18"/>
      <c r="GE7" s="18"/>
      <c r="GF7" s="23">
        <v>17486323</v>
      </c>
      <c r="GG7" s="18"/>
      <c r="GH7" s="18"/>
      <c r="GI7" s="18"/>
      <c r="GJ7" s="18"/>
      <c r="GK7" s="18"/>
      <c r="GL7" s="18"/>
      <c r="GM7" s="18"/>
      <c r="GN7" s="18"/>
      <c r="GO7" s="18"/>
      <c r="GP7" s="24">
        <v>0</v>
      </c>
      <c r="GQ7" s="18">
        <v>0</v>
      </c>
      <c r="GR7" s="18">
        <v>0</v>
      </c>
      <c r="GS7" s="18">
        <v>0</v>
      </c>
      <c r="GT7" s="18">
        <v>0</v>
      </c>
      <c r="GU7" s="18">
        <v>0</v>
      </c>
      <c r="GV7" s="18">
        <v>0</v>
      </c>
      <c r="GW7" s="18">
        <v>0</v>
      </c>
      <c r="GX7" s="18">
        <v>0</v>
      </c>
      <c r="GY7" s="18">
        <v>0</v>
      </c>
      <c r="GZ7" s="18">
        <v>0</v>
      </c>
      <c r="HA7" s="18"/>
      <c r="HB7" s="18"/>
      <c r="HC7" s="18"/>
      <c r="HD7" s="18"/>
      <c r="HE7" s="18"/>
      <c r="HF7" s="18"/>
      <c r="HG7" s="18"/>
      <c r="HH7" s="18"/>
      <c r="HI7" s="18"/>
      <c r="HJ7" s="18"/>
      <c r="HK7" s="18"/>
      <c r="HL7" s="18"/>
      <c r="HM7" s="18"/>
      <c r="HN7" s="18"/>
      <c r="HO7" s="18"/>
      <c r="HP7" s="18"/>
      <c r="HQ7" s="18"/>
      <c r="HR7" s="18"/>
      <c r="HS7" s="18"/>
      <c r="HT7" s="18"/>
      <c r="HU7" s="18"/>
      <c r="HV7" s="18"/>
      <c r="HW7" s="18"/>
      <c r="HX7" s="18"/>
      <c r="HY7" s="18"/>
      <c r="HZ7" s="18"/>
      <c r="IA7" s="18"/>
      <c r="IB7" s="467">
        <v>2402336.44</v>
      </c>
      <c r="IC7" s="18"/>
      <c r="ID7" s="18"/>
      <c r="IE7" s="18"/>
      <c r="IF7" s="18"/>
      <c r="IG7" s="18"/>
      <c r="IH7" s="18"/>
      <c r="II7" s="18"/>
      <c r="IJ7" s="18"/>
      <c r="IK7" s="18"/>
      <c r="IL7" s="560"/>
      <c r="IM7" s="561"/>
      <c r="IN7" s="561"/>
      <c r="IO7" s="561"/>
      <c r="IP7" s="561"/>
      <c r="IQ7" s="561"/>
      <c r="IR7" s="561"/>
      <c r="IS7" s="561"/>
      <c r="IT7" s="561"/>
      <c r="IU7" s="561"/>
      <c r="IV7" s="561"/>
      <c r="IW7" s="561"/>
      <c r="IX7" s="561"/>
      <c r="IY7" s="562"/>
    </row>
    <row r="8" spans="1:271" x14ac:dyDescent="0.2">
      <c r="B8" s="1" t="s">
        <v>165</v>
      </c>
      <c r="D8" s="20"/>
      <c r="E8" s="20"/>
      <c r="F8" s="20"/>
      <c r="G8" s="20"/>
      <c r="H8" s="20"/>
      <c r="I8" s="20"/>
      <c r="J8" s="20"/>
      <c r="K8" s="20"/>
      <c r="L8" s="20"/>
      <c r="M8" s="20"/>
      <c r="N8" s="20"/>
      <c r="O8" s="20"/>
      <c r="P8" s="20"/>
      <c r="Q8" s="20"/>
      <c r="R8" s="20"/>
      <c r="S8" s="20"/>
      <c r="T8" s="20"/>
      <c r="U8" s="20"/>
      <c r="V8" s="20"/>
      <c r="W8" s="20"/>
      <c r="X8" s="20"/>
      <c r="Y8" s="20"/>
      <c r="Z8" s="20"/>
      <c r="AA8" s="20"/>
      <c r="AB8" s="20"/>
      <c r="AC8" s="21"/>
      <c r="AD8" s="20"/>
      <c r="AE8" s="21">
        <v>-277618.55</v>
      </c>
      <c r="AF8" s="21">
        <v>-660845.66</v>
      </c>
      <c r="AG8" s="21">
        <v>-705656.81</v>
      </c>
      <c r="AH8" s="21">
        <v>-753715.32</v>
      </c>
      <c r="AI8" s="21">
        <v>-600238.01</v>
      </c>
      <c r="AJ8" s="21">
        <v>-492933</v>
      </c>
      <c r="AK8" s="21">
        <v>-305385.09000000003</v>
      </c>
      <c r="AL8" s="21">
        <v>-227646.1</v>
      </c>
      <c r="AM8" s="21">
        <v>-160047.6</v>
      </c>
      <c r="AN8" s="21">
        <v>-134600.67000000001</v>
      </c>
      <c r="AO8" s="21">
        <v>-147619.14000000001</v>
      </c>
      <c r="AP8" s="21">
        <v>-191773.41</v>
      </c>
      <c r="AQ8" s="21">
        <v>-394596.84</v>
      </c>
      <c r="AR8" s="21">
        <v>-652044.06000000006</v>
      </c>
      <c r="AS8" s="21">
        <v>-787861.26</v>
      </c>
      <c r="AT8" s="21">
        <v>-866000.11</v>
      </c>
      <c r="AU8" s="21">
        <v>-698221.9</v>
      </c>
      <c r="AV8" s="21">
        <v>-501256.69</v>
      </c>
      <c r="AW8" s="21">
        <v>-442513.15</v>
      </c>
      <c r="AX8" s="21">
        <v>-260644.5</v>
      </c>
      <c r="AY8" s="21">
        <v>-214638.98</v>
      </c>
      <c r="AZ8" s="22">
        <v>-166613.76999999999</v>
      </c>
      <c r="BA8" s="22">
        <v>-174871.15</v>
      </c>
      <c r="BB8" s="22">
        <v>-219230.66</v>
      </c>
      <c r="BC8" s="22">
        <v>-579716.12</v>
      </c>
      <c r="BD8" s="22">
        <v>-1179758.73</v>
      </c>
      <c r="BE8" s="22">
        <v>-1393488.38</v>
      </c>
      <c r="BF8" s="22">
        <v>-1259862.82</v>
      </c>
      <c r="BG8" s="22">
        <v>-1281450.93</v>
      </c>
      <c r="BH8" s="22">
        <v>-1096483.02</v>
      </c>
      <c r="BI8" s="22">
        <v>-755610.11</v>
      </c>
      <c r="BJ8" s="22">
        <v>-483538.56</v>
      </c>
      <c r="BK8" s="22">
        <v>-315167.75</v>
      </c>
      <c r="BL8" s="22">
        <v>-257506.08</v>
      </c>
      <c r="BM8" s="22">
        <v>-265500.62</v>
      </c>
      <c r="BN8" s="22">
        <v>-335216.24</v>
      </c>
      <c r="BO8" s="22">
        <v>-496257.12</v>
      </c>
      <c r="BP8" s="22">
        <v>-791496.42</v>
      </c>
      <c r="BQ8" s="22">
        <v>-973752.23</v>
      </c>
      <c r="BR8" s="22">
        <v>-1101636.94</v>
      </c>
      <c r="BS8" s="22">
        <v>-787381.09</v>
      </c>
      <c r="BT8" s="22">
        <v>-694393.39</v>
      </c>
      <c r="BU8" s="22">
        <v>-528774.36</v>
      </c>
      <c r="BV8" s="22">
        <v>-359611.21</v>
      </c>
      <c r="BW8" s="22">
        <v>-251819.05</v>
      </c>
      <c r="BX8" s="22">
        <v>-183301.9</v>
      </c>
      <c r="BY8" s="22">
        <v>-195887.15</v>
      </c>
      <c r="BZ8" s="25">
        <v>-266209.75</v>
      </c>
      <c r="CA8" s="25">
        <v>-1084447.1200000001</v>
      </c>
      <c r="CB8" s="22">
        <v>-1613642.62</v>
      </c>
      <c r="CC8" s="22">
        <v>-2133299.23</v>
      </c>
      <c r="CD8" s="22">
        <v>-2330956.94</v>
      </c>
      <c r="CE8" s="22">
        <v>-1771928.67</v>
      </c>
      <c r="CF8" s="22">
        <v>-1785553.41</v>
      </c>
      <c r="CG8" s="22">
        <v>-1398756.64</v>
      </c>
      <c r="CH8" s="22">
        <v>-792851.77</v>
      </c>
      <c r="CI8" s="22">
        <v>-666044.5</v>
      </c>
      <c r="CJ8" s="22">
        <v>-406880.48</v>
      </c>
      <c r="CK8" s="22">
        <v>-487480.51</v>
      </c>
      <c r="CL8" s="22">
        <v>-491751.23</v>
      </c>
      <c r="CM8" s="22">
        <v>-463857.91</v>
      </c>
      <c r="CN8" s="22">
        <v>-691647.55</v>
      </c>
      <c r="CO8" s="22">
        <v>-1276298.8500000001</v>
      </c>
      <c r="CP8" s="22">
        <v>-1155592.6599999999</v>
      </c>
      <c r="CQ8" s="22">
        <v>-928093.16</v>
      </c>
      <c r="CR8" s="22">
        <v>-950757.1</v>
      </c>
      <c r="CS8" s="22">
        <v>-607630.34</v>
      </c>
      <c r="CT8" s="22">
        <v>-377600.74</v>
      </c>
      <c r="CU8" s="22">
        <v>-205882.18</v>
      </c>
      <c r="CV8" s="22">
        <v>-184046.95</v>
      </c>
      <c r="CW8" s="22">
        <v>-227481.08</v>
      </c>
      <c r="CX8" s="22">
        <v>-226485.89</v>
      </c>
      <c r="CY8" s="22">
        <v>-594142.14</v>
      </c>
      <c r="CZ8" s="26">
        <v>-892826.98</v>
      </c>
      <c r="DA8" s="22">
        <v>-1436888.81</v>
      </c>
      <c r="DB8" s="27">
        <v>-988323.35</v>
      </c>
      <c r="DC8" s="27">
        <v>-833859.28</v>
      </c>
      <c r="DD8" s="22">
        <v>-883619.44</v>
      </c>
      <c r="DE8" s="22">
        <v>-693195.04</v>
      </c>
      <c r="DF8" s="25">
        <v>-533671.11</v>
      </c>
      <c r="DG8" s="25">
        <v>-342934.88</v>
      </c>
      <c r="DH8" s="25">
        <v>-255422.34</v>
      </c>
      <c r="DI8" s="25">
        <v>-282870.90000000002</v>
      </c>
      <c r="DJ8" s="25">
        <v>-284931.33</v>
      </c>
      <c r="DK8" s="25">
        <v>-552705.07999999996</v>
      </c>
      <c r="DL8" s="22">
        <v>-1827966.04</v>
      </c>
      <c r="DM8" s="22">
        <v>-2127422.58</v>
      </c>
      <c r="DN8" s="22">
        <v>-2246526.34</v>
      </c>
      <c r="DO8" s="22">
        <v>-2160080.1800000002</v>
      </c>
      <c r="DP8" s="22">
        <v>-1840479.7</v>
      </c>
      <c r="DQ8" s="22">
        <v>-1624845.54</v>
      </c>
      <c r="DR8" s="22">
        <v>-997059.23</v>
      </c>
      <c r="DS8" s="22">
        <v>-632651.06999999995</v>
      </c>
      <c r="DT8" s="22">
        <v>-477655.47</v>
      </c>
      <c r="DU8" s="22">
        <v>-588558.42000000004</v>
      </c>
      <c r="DV8" s="22">
        <v>-467573.51</v>
      </c>
      <c r="DW8" s="22">
        <v>-1063854.0900000001</v>
      </c>
      <c r="DX8" s="22">
        <v>-231391.48</v>
      </c>
      <c r="DY8" s="22">
        <v>56973.120000000003</v>
      </c>
      <c r="DZ8" s="22">
        <v>59185.52</v>
      </c>
      <c r="EA8" s="23">
        <v>47595.519999999997</v>
      </c>
      <c r="EB8" s="22">
        <v>53517.75</v>
      </c>
      <c r="EC8" s="22">
        <v>27984.14</v>
      </c>
      <c r="ED8" s="22">
        <v>20224.11</v>
      </c>
      <c r="EE8" s="22">
        <v>15425.32</v>
      </c>
      <c r="EF8" s="22">
        <v>11058.99</v>
      </c>
      <c r="EG8" s="23">
        <v>9910.92</v>
      </c>
      <c r="EH8" s="23">
        <v>11616.5</v>
      </c>
      <c r="EI8" s="23">
        <v>25449.45</v>
      </c>
      <c r="EJ8" s="23">
        <v>22637.98</v>
      </c>
      <c r="EK8" s="23">
        <v>29803.59</v>
      </c>
      <c r="EL8" s="23">
        <v>35054</v>
      </c>
      <c r="EM8" s="23">
        <v>24622</v>
      </c>
      <c r="EN8" s="23">
        <v>22248</v>
      </c>
      <c r="EO8" s="23">
        <v>16223</v>
      </c>
      <c r="EP8" s="23">
        <v>10349</v>
      </c>
      <c r="EQ8" s="23">
        <v>6493</v>
      </c>
      <c r="ER8" s="23">
        <v>5696</v>
      </c>
      <c r="ES8" s="23">
        <v>5285</v>
      </c>
      <c r="ET8" s="26">
        <v>7290</v>
      </c>
      <c r="EU8" s="26">
        <v>16675</v>
      </c>
      <c r="EV8" s="26">
        <v>5819</v>
      </c>
      <c r="EW8" s="26">
        <v>6948</v>
      </c>
      <c r="EX8" s="26">
        <v>6069</v>
      </c>
      <c r="EY8" s="26">
        <v>6066</v>
      </c>
      <c r="EZ8" s="26">
        <v>4571</v>
      </c>
      <c r="FA8" s="26">
        <v>3108</v>
      </c>
      <c r="FB8" s="26">
        <v>1969</v>
      </c>
      <c r="FC8" s="26">
        <v>1367</v>
      </c>
      <c r="FD8" s="26">
        <v>1136</v>
      </c>
      <c r="FE8" s="23">
        <v>1103</v>
      </c>
      <c r="FF8" s="23">
        <v>1252</v>
      </c>
      <c r="FG8" s="23">
        <v>2073</v>
      </c>
      <c r="FH8" s="23">
        <v>3952</v>
      </c>
      <c r="FI8" s="23">
        <v>4364</v>
      </c>
      <c r="FJ8" s="23">
        <v>4159</v>
      </c>
      <c r="FK8" s="23">
        <v>3159</v>
      </c>
      <c r="FL8" s="23">
        <v>3004</v>
      </c>
      <c r="FM8" s="23">
        <v>2545</v>
      </c>
      <c r="FN8" s="23">
        <v>1491</v>
      </c>
      <c r="FO8" s="23">
        <v>977</v>
      </c>
      <c r="FP8" s="23">
        <v>819</v>
      </c>
      <c r="FQ8" s="23">
        <v>858</v>
      </c>
      <c r="FR8" s="23">
        <v>1177</v>
      </c>
      <c r="FS8" s="23">
        <v>1750</v>
      </c>
      <c r="FT8" s="23">
        <v>-846359</v>
      </c>
      <c r="FU8" s="23">
        <v>-1186423</v>
      </c>
      <c r="FV8" s="23">
        <v>-1125958</v>
      </c>
      <c r="FW8" s="23">
        <v>-865828</v>
      </c>
      <c r="FX8" s="23">
        <v>-839614</v>
      </c>
      <c r="FY8" s="23">
        <v>-457280</v>
      </c>
      <c r="FZ8" s="23">
        <v>-341491</v>
      </c>
      <c r="GA8" s="23">
        <v>-269300</v>
      </c>
      <c r="GB8" s="23">
        <v>-245833</v>
      </c>
      <c r="GC8" s="23">
        <v>-206103</v>
      </c>
      <c r="GD8" s="23">
        <v>-277887</v>
      </c>
      <c r="GE8" s="23">
        <v>-502196</v>
      </c>
      <c r="GF8" s="23">
        <v>-1515098</v>
      </c>
      <c r="GG8" s="23">
        <v>-2978956</v>
      </c>
      <c r="GH8" s="23">
        <v>-3267183</v>
      </c>
      <c r="GI8" s="23">
        <v>-2568306</v>
      </c>
      <c r="GJ8" s="23">
        <v>-2263488</v>
      </c>
      <c r="GK8" s="23">
        <v>-1582512</v>
      </c>
      <c r="GL8" s="23">
        <v>-1041451</v>
      </c>
      <c r="GM8" s="23">
        <v>-655833</v>
      </c>
      <c r="GN8" s="23">
        <v>-534897</v>
      </c>
      <c r="GO8" s="23">
        <v>-482564</v>
      </c>
      <c r="GP8" s="26">
        <v>-609403</v>
      </c>
      <c r="GQ8" s="23">
        <v>-1352857</v>
      </c>
      <c r="GR8" s="23">
        <v>-245700</v>
      </c>
      <c r="GS8" s="23">
        <v>-11104</v>
      </c>
      <c r="GT8" s="23">
        <v>-9818</v>
      </c>
      <c r="GU8" s="23">
        <v>-9969</v>
      </c>
      <c r="GV8" s="23">
        <v>-8852</v>
      </c>
      <c r="GW8" s="23">
        <v>-6081</v>
      </c>
      <c r="GX8" s="23">
        <v>-3068</v>
      </c>
      <c r="GY8" s="23">
        <v>-2785</v>
      </c>
      <c r="GZ8" s="23">
        <v>-1823</v>
      </c>
      <c r="HA8" s="23">
        <v>-2145</v>
      </c>
      <c r="HB8" s="23">
        <v>-2484</v>
      </c>
      <c r="HC8" s="23">
        <v>-5214</v>
      </c>
      <c r="HD8" s="23">
        <v>21417</v>
      </c>
      <c r="HE8" s="23">
        <v>33351</v>
      </c>
      <c r="HF8" s="23">
        <v>31951</v>
      </c>
      <c r="HG8" s="23">
        <v>38112</v>
      </c>
      <c r="HH8" s="23">
        <v>28265</v>
      </c>
      <c r="HI8" s="23">
        <v>17986</v>
      </c>
      <c r="HJ8" s="23">
        <v>11257</v>
      </c>
      <c r="HK8" s="23">
        <v>8090</v>
      </c>
      <c r="HL8" s="23">
        <v>6755</v>
      </c>
      <c r="HM8" s="23">
        <v>6494</v>
      </c>
      <c r="HN8" s="23">
        <v>8583</v>
      </c>
      <c r="HO8" s="23">
        <v>20412</v>
      </c>
      <c r="HP8" s="23">
        <v>10715</v>
      </c>
      <c r="HQ8" s="23">
        <v>14107</v>
      </c>
      <c r="HR8" s="23">
        <v>14299</v>
      </c>
      <c r="HS8" s="23">
        <v>13172</v>
      </c>
      <c r="HT8" s="23">
        <v>12582</v>
      </c>
      <c r="HU8" s="23">
        <v>7495</v>
      </c>
      <c r="HV8" s="23">
        <v>4677</v>
      </c>
      <c r="HW8" s="23">
        <v>4047</v>
      </c>
      <c r="HX8" s="23">
        <v>2860</v>
      </c>
      <c r="HY8" s="467">
        <v>2651</v>
      </c>
      <c r="HZ8" s="467">
        <v>3084</v>
      </c>
      <c r="IA8" s="467">
        <v>6533</v>
      </c>
      <c r="IB8" s="467">
        <v>-250578</v>
      </c>
      <c r="IC8" s="467">
        <v>-314924</v>
      </c>
      <c r="ID8" s="467">
        <v>-317787</v>
      </c>
      <c r="IE8" s="467">
        <v>-334637</v>
      </c>
      <c r="IF8" s="467">
        <v>-292900</v>
      </c>
      <c r="IG8" s="467">
        <v>-171665</v>
      </c>
      <c r="IH8" s="467">
        <v>-121353</v>
      </c>
      <c r="II8" s="467">
        <v>-78754</v>
      </c>
      <c r="IJ8" s="467">
        <v>-58769</v>
      </c>
      <c r="IK8" s="467">
        <v>-61654</v>
      </c>
      <c r="IL8" s="563"/>
      <c r="IM8" s="564"/>
      <c r="IN8" s="564"/>
      <c r="IO8" s="564"/>
      <c r="IP8" s="564"/>
      <c r="IQ8" s="564"/>
      <c r="IR8" s="564"/>
      <c r="IS8" s="564"/>
      <c r="IT8" s="564"/>
      <c r="IU8" s="564"/>
      <c r="IV8" s="564"/>
      <c r="IW8" s="564"/>
      <c r="IX8" s="564"/>
      <c r="IY8" s="565"/>
    </row>
    <row r="9" spans="1:271" x14ac:dyDescent="0.2">
      <c r="B9" s="1" t="s">
        <v>166</v>
      </c>
      <c r="D9" s="20"/>
      <c r="E9" s="20"/>
      <c r="F9" s="20"/>
      <c r="G9" s="20"/>
      <c r="H9" s="20"/>
      <c r="I9" s="20"/>
      <c r="J9" s="20"/>
      <c r="K9" s="20"/>
      <c r="L9" s="20"/>
      <c r="M9" s="20"/>
      <c r="N9" s="20"/>
      <c r="O9" s="20"/>
      <c r="P9" s="20"/>
      <c r="Q9" s="20"/>
      <c r="R9" s="20"/>
      <c r="S9" s="20"/>
      <c r="T9" s="20"/>
      <c r="U9" s="20"/>
      <c r="V9" s="20"/>
      <c r="W9" s="20"/>
      <c r="X9" s="20"/>
      <c r="Y9" s="20"/>
      <c r="Z9" s="20"/>
      <c r="AA9" s="20"/>
      <c r="AB9" s="20"/>
      <c r="AC9" s="20"/>
      <c r="AD9" s="20"/>
      <c r="AE9" s="21">
        <v>0</v>
      </c>
      <c r="AF9" s="21"/>
      <c r="AG9" s="21"/>
      <c r="AH9" s="21"/>
      <c r="AI9" s="21">
        <v>-8478.8799999999992</v>
      </c>
      <c r="AJ9" s="21">
        <v>-3922.09</v>
      </c>
      <c r="AK9" s="21">
        <v>28028.83</v>
      </c>
      <c r="AL9" s="21">
        <v>2753.87</v>
      </c>
      <c r="AM9" s="21">
        <v>2600.75</v>
      </c>
      <c r="AN9" s="21">
        <v>2950.63</v>
      </c>
      <c r="AO9" s="21">
        <v>2462.17</v>
      </c>
      <c r="AP9" s="21">
        <v>2522.63</v>
      </c>
      <c r="AQ9" s="21">
        <v>3465.52</v>
      </c>
      <c r="AR9" s="21">
        <v>3797.78</v>
      </c>
      <c r="AS9" s="21">
        <v>4072.59</v>
      </c>
      <c r="AT9" s="21">
        <v>3915.65</v>
      </c>
      <c r="AU9" s="21">
        <v>3675.15</v>
      </c>
      <c r="AV9" s="21">
        <v>3206.8</v>
      </c>
      <c r="AW9" s="21">
        <v>2801.65</v>
      </c>
      <c r="AX9" s="21">
        <v>1547.72</v>
      </c>
      <c r="AY9" s="21">
        <v>1192.6400000000001</v>
      </c>
      <c r="AZ9" s="22">
        <v>835.54</v>
      </c>
      <c r="BA9" s="22">
        <v>909.69</v>
      </c>
      <c r="BB9" s="22">
        <v>1069</v>
      </c>
      <c r="BC9" s="22">
        <v>428.54</v>
      </c>
      <c r="BD9" s="22">
        <v>4493.84</v>
      </c>
      <c r="BE9" s="22">
        <v>4530.49</v>
      </c>
      <c r="BF9" s="22">
        <v>4348.58</v>
      </c>
      <c r="BG9" s="22">
        <v>4459.8100000000004</v>
      </c>
      <c r="BH9" s="22">
        <v>4772.2299999999996</v>
      </c>
      <c r="BI9" s="22">
        <v>4731.8599999999997</v>
      </c>
      <c r="BJ9" s="22">
        <v>5110.6499999999996</v>
      </c>
      <c r="BK9" s="22">
        <v>4891.58</v>
      </c>
      <c r="BL9" s="22">
        <v>4534.7</v>
      </c>
      <c r="BM9" s="22">
        <v>4617.6000000000004</v>
      </c>
      <c r="BN9" s="22">
        <v>4622.8599999999997</v>
      </c>
      <c r="BO9" s="22">
        <v>4367.46</v>
      </c>
      <c r="BP9" s="22">
        <v>-4742.3999999999996</v>
      </c>
      <c r="BQ9" s="22">
        <v>-4273.46</v>
      </c>
      <c r="BR9" s="22">
        <v>-3507.43</v>
      </c>
      <c r="BS9" s="22">
        <v>-3347.51</v>
      </c>
      <c r="BT9" s="22">
        <v>-3698.8</v>
      </c>
      <c r="BU9" s="22">
        <v>-3576.53</v>
      </c>
      <c r="BV9" s="22">
        <v>-3427.66</v>
      </c>
      <c r="BW9" s="22">
        <v>-3303.36</v>
      </c>
      <c r="BX9" s="22">
        <v>-3271.7</v>
      </c>
      <c r="BY9" s="22">
        <v>-4435.3900000000003</v>
      </c>
      <c r="BZ9" s="25">
        <v>-4211.8500000000004</v>
      </c>
      <c r="CA9" s="25">
        <v>-4998.95</v>
      </c>
      <c r="CB9" s="22">
        <v>-898.3</v>
      </c>
      <c r="CC9" s="22">
        <v>-4959.24</v>
      </c>
      <c r="CD9" s="22">
        <v>-6422.62</v>
      </c>
      <c r="CE9" s="22">
        <v>-5636.9</v>
      </c>
      <c r="CF9" s="22">
        <v>-5424.48</v>
      </c>
      <c r="CG9" s="22">
        <v>-5164.68</v>
      </c>
      <c r="CH9" s="22">
        <v>-4522.67</v>
      </c>
      <c r="CI9" s="22">
        <v>-4236.12</v>
      </c>
      <c r="CJ9" s="22">
        <v>-4139.04</v>
      </c>
      <c r="CK9" s="22">
        <v>-3815.76</v>
      </c>
      <c r="CL9" s="22">
        <v>-3763.9</v>
      </c>
      <c r="CM9" s="22">
        <v>-4189.53</v>
      </c>
      <c r="CN9" s="22">
        <v>-4097.58</v>
      </c>
      <c r="CO9" s="22">
        <v>341.74</v>
      </c>
      <c r="CP9" s="22">
        <v>403.9</v>
      </c>
      <c r="CQ9" s="22">
        <v>175.57</v>
      </c>
      <c r="CR9" s="22">
        <v>179.5</v>
      </c>
      <c r="CS9" s="22">
        <v>-625.15</v>
      </c>
      <c r="CT9" s="22">
        <v>-644.45000000000005</v>
      </c>
      <c r="CU9" s="22">
        <v>-588.53</v>
      </c>
      <c r="CV9" s="22">
        <v>-532.87</v>
      </c>
      <c r="CW9" s="22">
        <v>-813.2</v>
      </c>
      <c r="CX9" s="22">
        <v>-942.8</v>
      </c>
      <c r="CY9" s="22">
        <v>-1279.74</v>
      </c>
      <c r="CZ9" s="26">
        <v>-1501.88</v>
      </c>
      <c r="DA9" s="22">
        <v>-1540.04</v>
      </c>
      <c r="DB9" s="27">
        <v>-1617.87</v>
      </c>
      <c r="DC9" s="27">
        <v>-1371.01</v>
      </c>
      <c r="DD9" s="22">
        <v>-1432.61</v>
      </c>
      <c r="DE9" s="22">
        <v>-1432.32</v>
      </c>
      <c r="DF9" s="25">
        <v>-1395.23</v>
      </c>
      <c r="DG9" s="25">
        <v>-1386.83</v>
      </c>
      <c r="DH9" s="25">
        <v>-1241.93</v>
      </c>
      <c r="DI9" s="25">
        <v>-811.87</v>
      </c>
      <c r="DJ9" s="25">
        <v>-854.81</v>
      </c>
      <c r="DK9" s="25">
        <v>-1538.07</v>
      </c>
      <c r="DL9" s="22">
        <v>-2110.2600000000002</v>
      </c>
      <c r="DM9" s="22">
        <v>-3026.96</v>
      </c>
      <c r="DN9" s="22">
        <v>-5102.8</v>
      </c>
      <c r="DO9" s="22">
        <v>-6128.14</v>
      </c>
      <c r="DP9" s="22">
        <v>-6012.27</v>
      </c>
      <c r="DQ9" s="22">
        <v>-5495.2</v>
      </c>
      <c r="DR9" s="22">
        <v>-3557.11</v>
      </c>
      <c r="DS9" s="22">
        <v>-4116.42</v>
      </c>
      <c r="DT9" s="22">
        <v>-4011.79</v>
      </c>
      <c r="DU9" s="22">
        <v>-3107.36</v>
      </c>
      <c r="DV9" s="22">
        <v>-4885.34</v>
      </c>
      <c r="DW9" s="22">
        <v>-4825.46</v>
      </c>
      <c r="DX9" s="22">
        <v>-4008.63</v>
      </c>
      <c r="DY9" s="22">
        <v>-2644.14</v>
      </c>
      <c r="DZ9" s="22">
        <v>-660.70999999999992</v>
      </c>
      <c r="EA9" s="22">
        <v>245.88</v>
      </c>
      <c r="EB9" s="22">
        <v>1118.03</v>
      </c>
      <c r="EC9" s="22">
        <v>1662.91</v>
      </c>
      <c r="ED9" s="22">
        <v>2288.3000000000002</v>
      </c>
      <c r="EE9" s="22">
        <v>2155.62</v>
      </c>
      <c r="EF9" s="22">
        <v>7948.95</v>
      </c>
      <c r="EG9" s="23">
        <v>7776.12</v>
      </c>
      <c r="EH9" s="23">
        <v>4663.84</v>
      </c>
      <c r="EI9" s="23">
        <v>3302.56</v>
      </c>
      <c r="EJ9" s="23">
        <v>3262.79</v>
      </c>
      <c r="EK9" s="23">
        <v>1565.64</v>
      </c>
      <c r="EL9" s="23">
        <v>-11949.93</v>
      </c>
      <c r="EM9" s="23">
        <v>654.69000000000005</v>
      </c>
      <c r="EN9" s="23">
        <v>0</v>
      </c>
      <c r="EO9" s="23">
        <v>1049.8600000000001</v>
      </c>
      <c r="EP9" s="23">
        <v>235.1</v>
      </c>
      <c r="EQ9" s="23">
        <v>6222.59</v>
      </c>
      <c r="ER9" s="23">
        <v>6.54</v>
      </c>
      <c r="ES9" s="23">
        <f>-3.03-3.29-6.54</f>
        <v>-12.86</v>
      </c>
      <c r="ET9" s="26">
        <v>9009.85</v>
      </c>
      <c r="EU9" s="26">
        <v>1740.25</v>
      </c>
      <c r="EV9" s="26">
        <v>-5.91</v>
      </c>
      <c r="EW9" s="26">
        <v>0</v>
      </c>
      <c r="EX9" s="26">
        <v>0</v>
      </c>
      <c r="EY9" s="26">
        <v>599.03</v>
      </c>
      <c r="EZ9" s="26">
        <v>-175.65</v>
      </c>
      <c r="FA9" s="26">
        <v>3894.01</v>
      </c>
      <c r="FB9" s="26">
        <v>252.54</v>
      </c>
      <c r="FC9" s="26">
        <v>0</v>
      </c>
      <c r="FD9" s="26">
        <v>0</v>
      </c>
      <c r="FE9" s="23">
        <v>0</v>
      </c>
      <c r="FF9" s="23">
        <v>0</v>
      </c>
      <c r="FG9" s="23">
        <v>0</v>
      </c>
      <c r="FH9" s="23">
        <v>-482.01</v>
      </c>
      <c r="FI9" s="23">
        <v>0</v>
      </c>
      <c r="FJ9" s="23">
        <v>0</v>
      </c>
      <c r="FK9" s="23">
        <v>0</v>
      </c>
      <c r="FL9" s="23">
        <v>-452.69</v>
      </c>
      <c r="FM9" s="23">
        <v>24.26</v>
      </c>
      <c r="FN9" s="23">
        <v>6180.43</v>
      </c>
      <c r="FO9" s="23">
        <v>166.1</v>
      </c>
      <c r="FP9" s="23">
        <v>-72.73</v>
      </c>
      <c r="FQ9" s="23">
        <v>0</v>
      </c>
      <c r="FR9" s="23">
        <v>0</v>
      </c>
      <c r="FS9" s="23">
        <v>0</v>
      </c>
      <c r="FT9" s="23">
        <v>0</v>
      </c>
      <c r="FU9" s="23">
        <v>0</v>
      </c>
      <c r="FV9" s="23">
        <v>-9738.2999999999993</v>
      </c>
      <c r="FW9" s="23">
        <v>1292.6400000000001</v>
      </c>
      <c r="FX9" s="23">
        <v>0</v>
      </c>
      <c r="FY9" s="23">
        <v>0</v>
      </c>
      <c r="FZ9" s="23">
        <v>-2365.73</v>
      </c>
      <c r="GA9" s="23">
        <v>-451.5</v>
      </c>
      <c r="GB9" s="23">
        <v>-6588.11</v>
      </c>
      <c r="GC9" s="23">
        <v>0</v>
      </c>
      <c r="GD9" s="23">
        <v>0</v>
      </c>
      <c r="GE9" s="23">
        <v>0</v>
      </c>
      <c r="GF9" s="23">
        <v>0</v>
      </c>
      <c r="GG9" s="23">
        <v>0</v>
      </c>
      <c r="GH9" s="23">
        <v>-974.71</v>
      </c>
      <c r="GI9" s="23">
        <v>-4811.62</v>
      </c>
      <c r="GJ9" s="23">
        <v>0</v>
      </c>
      <c r="GK9" s="23">
        <v>73.900000000000006</v>
      </c>
      <c r="GL9" s="23">
        <v>0</v>
      </c>
      <c r="GM9" s="23">
        <v>0</v>
      </c>
      <c r="GN9" s="23">
        <v>403.19</v>
      </c>
      <c r="GO9" s="23">
        <v>-1.1000000000000001</v>
      </c>
      <c r="GP9" s="26">
        <v>0</v>
      </c>
      <c r="GQ9" s="23">
        <v>0</v>
      </c>
      <c r="GR9" s="23">
        <v>-328.53</v>
      </c>
      <c r="GS9" s="23">
        <v>-4988.8</v>
      </c>
      <c r="GT9" s="23">
        <v>-2.39</v>
      </c>
      <c r="GU9" s="23">
        <v>27.16</v>
      </c>
      <c r="GV9" s="23">
        <v>0</v>
      </c>
      <c r="GW9" s="23">
        <v>0</v>
      </c>
      <c r="GX9" s="23">
        <v>7346.74</v>
      </c>
      <c r="GY9" s="23">
        <v>6154.5</v>
      </c>
      <c r="GZ9" s="23">
        <v>0</v>
      </c>
      <c r="HA9" s="23">
        <v>112.7</v>
      </c>
      <c r="HB9" s="23">
        <v>5.68</v>
      </c>
      <c r="HC9" s="23">
        <v>0</v>
      </c>
      <c r="HD9" s="23">
        <v>63.73</v>
      </c>
      <c r="HE9" s="23">
        <v>85.94</v>
      </c>
      <c r="HF9" s="23">
        <v>76.31</v>
      </c>
      <c r="HG9" s="23">
        <v>58.86</v>
      </c>
      <c r="HH9" s="23">
        <v>83.56</v>
      </c>
      <c r="HI9" s="23">
        <v>22.92</v>
      </c>
      <c r="HJ9" s="23">
        <v>-65.430000000000007</v>
      </c>
      <c r="HK9" s="23">
        <v>-82.51</v>
      </c>
      <c r="HL9" s="23">
        <v>-86.82</v>
      </c>
      <c r="HM9" s="23">
        <v>-121.02</v>
      </c>
      <c r="HN9" s="23">
        <v>-102.32</v>
      </c>
      <c r="HO9" s="23">
        <v>-137.07</v>
      </c>
      <c r="HP9" s="23">
        <v>880.63</v>
      </c>
      <c r="HQ9" s="23">
        <v>843.2</v>
      </c>
      <c r="HR9" s="23">
        <v>884.35</v>
      </c>
      <c r="HS9" s="23">
        <v>900.39</v>
      </c>
      <c r="HT9" s="23">
        <v>939.96</v>
      </c>
      <c r="HU9" s="23">
        <v>886.41</v>
      </c>
      <c r="HV9" s="23">
        <v>836.82</v>
      </c>
      <c r="HW9" s="23">
        <v>765.88</v>
      </c>
      <c r="HX9" s="23">
        <v>888.07</v>
      </c>
      <c r="HY9" s="467">
        <v>620.30999999999995</v>
      </c>
      <c r="HZ9" s="467">
        <v>-529.51</v>
      </c>
      <c r="IA9" s="467">
        <v>84.47</v>
      </c>
      <c r="IB9" s="467">
        <v>84.47</v>
      </c>
      <c r="IC9" s="467">
        <v>287.23</v>
      </c>
      <c r="ID9" s="467">
        <v>265.3</v>
      </c>
      <c r="IE9" s="467">
        <v>568.79999999999995</v>
      </c>
      <c r="IF9" s="467">
        <v>993.36</v>
      </c>
      <c r="IG9" s="467">
        <v>754.48</v>
      </c>
      <c r="IH9" s="467">
        <v>3171.2</v>
      </c>
      <c r="II9" s="467">
        <v>1426.26</v>
      </c>
      <c r="IJ9" s="467">
        <v>863.05</v>
      </c>
      <c r="IK9" s="467">
        <v>821.99</v>
      </c>
      <c r="IL9" s="566"/>
      <c r="IM9" s="567"/>
      <c r="IN9" s="567"/>
      <c r="IO9" s="567"/>
      <c r="IP9" s="567"/>
      <c r="IQ9" s="567"/>
      <c r="IR9" s="567"/>
      <c r="IS9" s="567"/>
      <c r="IT9" s="567"/>
      <c r="IU9" s="567"/>
      <c r="IV9" s="567"/>
      <c r="IW9" s="567"/>
      <c r="IX9" s="567"/>
      <c r="IY9" s="568"/>
    </row>
    <row r="10" spans="1:271" x14ac:dyDescent="0.2">
      <c r="B10" s="1" t="s">
        <v>102</v>
      </c>
      <c r="D10" s="20"/>
      <c r="E10" s="20"/>
      <c r="F10" s="20"/>
      <c r="G10" s="20"/>
      <c r="H10" s="20"/>
      <c r="I10" s="20"/>
      <c r="J10" s="20"/>
      <c r="K10" s="20"/>
      <c r="L10" s="20"/>
      <c r="M10" s="20"/>
      <c r="N10" s="20"/>
      <c r="O10" s="20"/>
      <c r="P10" s="20"/>
      <c r="Q10" s="20"/>
      <c r="R10" s="20"/>
      <c r="S10" s="20"/>
      <c r="T10" s="20"/>
      <c r="U10" s="20"/>
      <c r="V10" s="20"/>
      <c r="W10" s="20"/>
      <c r="X10" s="20"/>
      <c r="Y10" s="20"/>
      <c r="Z10" s="20"/>
      <c r="AA10" s="20"/>
      <c r="AB10" s="20"/>
      <c r="AC10" s="20"/>
      <c r="AD10" s="20"/>
      <c r="AE10" s="21">
        <v>8419.5</v>
      </c>
      <c r="AF10" s="21">
        <v>13678.92</v>
      </c>
      <c r="AG10" s="21">
        <v>14406.5</v>
      </c>
      <c r="AH10" s="21">
        <v>6367.3</v>
      </c>
      <c r="AI10" s="21">
        <v>6376.8</v>
      </c>
      <c r="AJ10" s="21">
        <v>4892.59</v>
      </c>
      <c r="AK10" s="21">
        <v>3510.74</v>
      </c>
      <c r="AL10" s="21">
        <v>2769.07</v>
      </c>
      <c r="AM10" s="21">
        <v>2069.7600000000002</v>
      </c>
      <c r="AN10" s="21">
        <v>1638.38</v>
      </c>
      <c r="AO10" s="21">
        <v>1161.44</v>
      </c>
      <c r="AP10" s="21">
        <v>576.61</v>
      </c>
      <c r="AQ10" s="21">
        <v>266.44</v>
      </c>
      <c r="AR10" s="21">
        <v>26457.93</v>
      </c>
      <c r="AS10" s="21">
        <v>14441</v>
      </c>
      <c r="AT10" s="21">
        <v>12919.47</v>
      </c>
      <c r="AU10" s="21">
        <v>8985.15</v>
      </c>
      <c r="AV10" s="21">
        <v>7445</v>
      </c>
      <c r="AW10" s="21">
        <v>-6037.7</v>
      </c>
      <c r="AX10" s="21">
        <v>16751.099999999999</v>
      </c>
      <c r="AY10" s="21">
        <v>3519.25</v>
      </c>
      <c r="AZ10" s="22">
        <v>3025.4</v>
      </c>
      <c r="BA10" s="22">
        <v>2191.0100000000002</v>
      </c>
      <c r="BB10" s="22">
        <v>1195.94</v>
      </c>
      <c r="BC10" s="22">
        <v>24691.279999999999</v>
      </c>
      <c r="BD10" s="22">
        <v>39729.14</v>
      </c>
      <c r="BE10" s="22">
        <v>34121.17</v>
      </c>
      <c r="BF10" s="22">
        <v>29556.75</v>
      </c>
      <c r="BG10" s="22">
        <v>20426.490000000002</v>
      </c>
      <c r="BH10" s="22">
        <v>15490.95</v>
      </c>
      <c r="BI10" s="22">
        <v>10780.01</v>
      </c>
      <c r="BJ10" s="22">
        <v>7340.15</v>
      </c>
      <c r="BK10" s="30">
        <v>4814.1099999999997</v>
      </c>
      <c r="BL10" s="30">
        <v>3410.63</v>
      </c>
      <c r="BM10" s="30">
        <v>1719.14</v>
      </c>
      <c r="BN10" s="30">
        <v>-207.49</v>
      </c>
      <c r="BO10" s="30">
        <v>44255.61</v>
      </c>
      <c r="BP10" s="30">
        <v>76280.039999999994</v>
      </c>
      <c r="BQ10" s="30">
        <v>72522.78</v>
      </c>
      <c r="BR10" s="30">
        <v>65970.84</v>
      </c>
      <c r="BS10" s="30">
        <v>53774.87</v>
      </c>
      <c r="BT10" s="30">
        <v>54171.58</v>
      </c>
      <c r="BU10" s="30">
        <v>48361.11</v>
      </c>
      <c r="BV10" s="30">
        <v>46837.47</v>
      </c>
      <c r="BW10" s="30">
        <v>43292.22</v>
      </c>
      <c r="BX10" s="30">
        <f>6976428.55-BX6-BX8-BX9</f>
        <v>43184.169999999358</v>
      </c>
      <c r="BY10" s="22">
        <v>41824.050000000003</v>
      </c>
      <c r="BZ10" s="25">
        <v>38883.47</v>
      </c>
      <c r="CA10" s="25">
        <v>62162.720000000001</v>
      </c>
      <c r="CB10" s="30">
        <v>94822.42</v>
      </c>
      <c r="CC10" s="22">
        <v>61465.64</v>
      </c>
      <c r="CD10" s="22">
        <v>43002.7</v>
      </c>
      <c r="CE10" s="30">
        <v>28051.37</v>
      </c>
      <c r="CF10" s="30">
        <v>17857.22</v>
      </c>
      <c r="CG10" s="30">
        <v>6409.48</v>
      </c>
      <c r="CH10" s="30">
        <v>341.79</v>
      </c>
      <c r="CI10" s="30">
        <v>-3662.17</v>
      </c>
      <c r="CJ10" s="30">
        <v>-5385.17</v>
      </c>
      <c r="CK10" s="30">
        <v>-7433.48</v>
      </c>
      <c r="CL10" s="30">
        <v>-9311.44</v>
      </c>
      <c r="CM10" s="30">
        <v>24159.86</v>
      </c>
      <c r="CN10" s="30">
        <v>20986.91</v>
      </c>
      <c r="CO10" s="30">
        <v>17336.29</v>
      </c>
      <c r="CP10" s="30">
        <v>11027.96</v>
      </c>
      <c r="CQ10" s="30">
        <v>6543.09</v>
      </c>
      <c r="CR10" s="30">
        <v>3461.88</v>
      </c>
      <c r="CS10" s="30">
        <v>410.19</v>
      </c>
      <c r="CT10" s="30">
        <v>-982.27</v>
      </c>
      <c r="CU10" s="30">
        <v>-1728.74</v>
      </c>
      <c r="CV10" s="30">
        <v>-2268.11</v>
      </c>
      <c r="CW10" s="30">
        <v>-2843.77</v>
      </c>
      <c r="CX10" s="30">
        <v>-3351.46</v>
      </c>
      <c r="CY10" s="30">
        <v>17878.14</v>
      </c>
      <c r="CZ10" s="26">
        <v>15309.02</v>
      </c>
      <c r="DA10" s="30">
        <v>12489.96</v>
      </c>
      <c r="DB10" s="27">
        <v>9198.3799999999992</v>
      </c>
      <c r="DC10" s="27">
        <v>6152.42</v>
      </c>
      <c r="DD10" s="30">
        <v>4319.17</v>
      </c>
      <c r="DE10" s="30">
        <v>2122.5500000000002</v>
      </c>
      <c r="DF10" s="25">
        <v>488.6</v>
      </c>
      <c r="DG10" s="25">
        <v>-663.19</v>
      </c>
      <c r="DH10" s="25">
        <v>-1517.33</v>
      </c>
      <c r="DI10" s="25">
        <v>-2266.69</v>
      </c>
      <c r="DJ10" s="25">
        <v>-2942.95</v>
      </c>
      <c r="DK10" s="25">
        <v>-4248.1400000000003</v>
      </c>
      <c r="DL10" s="22">
        <v>35574.86</v>
      </c>
      <c r="DM10" s="22">
        <v>31178.46</v>
      </c>
      <c r="DN10" s="22">
        <v>25114.41</v>
      </c>
      <c r="DO10" s="22">
        <v>17448.45</v>
      </c>
      <c r="DP10" s="22">
        <v>13533.22</v>
      </c>
      <c r="DQ10" s="22">
        <v>8546.4500000000007</v>
      </c>
      <c r="DR10" s="22">
        <v>5216.6099999999997</v>
      </c>
      <c r="DS10" s="22">
        <v>2934.05</v>
      </c>
      <c r="DT10" s="22">
        <v>1482.52</v>
      </c>
      <c r="DU10" s="22">
        <v>-13.52</v>
      </c>
      <c r="DV10" s="22">
        <v>-1399.94</v>
      </c>
      <c r="DW10" s="22">
        <v>-3672.85</v>
      </c>
      <c r="DX10" s="22">
        <v>-5178.95</v>
      </c>
      <c r="DY10" s="22">
        <v>-5572.57</v>
      </c>
      <c r="DZ10" s="22">
        <v>-5416.26</v>
      </c>
      <c r="EA10" s="22">
        <v>-4935</v>
      </c>
      <c r="EB10" s="22">
        <v>-5129.22</v>
      </c>
      <c r="EC10" s="22">
        <v>-4854.96</v>
      </c>
      <c r="ED10" s="22">
        <v>-4944.5200000000004</v>
      </c>
      <c r="EE10" s="22">
        <v>-4732.82</v>
      </c>
      <c r="EF10" s="22">
        <v>-4839.16</v>
      </c>
      <c r="EG10" s="22">
        <v>-4788.6899999999996</v>
      </c>
      <c r="EH10" s="22">
        <v>-4589.6899999999996</v>
      </c>
      <c r="EI10" s="22">
        <v>-4678.18</v>
      </c>
      <c r="EJ10" s="22">
        <v>-4455.6899999999996</v>
      </c>
      <c r="EK10" s="22">
        <v>-4523.37</v>
      </c>
      <c r="EL10" s="22">
        <v>-4449.29</v>
      </c>
      <c r="EM10" s="22">
        <v>-3961.19</v>
      </c>
      <c r="EN10" s="22">
        <v>-4316.04</v>
      </c>
      <c r="EO10" s="22">
        <v>-4126.33</v>
      </c>
      <c r="EP10" s="22">
        <v>-4225.6099999999997</v>
      </c>
      <c r="EQ10" s="22">
        <v>-4058.41</v>
      </c>
      <c r="ER10" s="22">
        <v>-4168.6899999999996</v>
      </c>
      <c r="ES10" s="22">
        <v>-4153.6000000000004</v>
      </c>
      <c r="ET10" s="26">
        <v>-3989.99</v>
      </c>
      <c r="EU10" s="26">
        <v>-4074.16</v>
      </c>
      <c r="EV10" s="26">
        <v>-3912.23</v>
      </c>
      <c r="EW10" s="26">
        <v>-4024.64</v>
      </c>
      <c r="EX10" s="26">
        <v>-4006.79</v>
      </c>
      <c r="EY10" s="26">
        <v>-3603.89</v>
      </c>
      <c r="EZ10" s="26">
        <v>-3974.17</v>
      </c>
      <c r="FA10" s="26">
        <v>-3830.7</v>
      </c>
      <c r="FB10" s="26">
        <v>-3946</v>
      </c>
      <c r="FC10" s="26">
        <v>-3814.09</v>
      </c>
      <c r="FD10" s="26">
        <v>-3937.74</v>
      </c>
      <c r="FE10" s="22">
        <v>-3934.66</v>
      </c>
      <c r="FF10" s="22">
        <v>-3804.62</v>
      </c>
      <c r="FG10" s="22">
        <v>-3926.69</v>
      </c>
      <c r="FH10" s="22">
        <v>-3792.58</v>
      </c>
      <c r="FI10" s="22">
        <v>-3907.92</v>
      </c>
      <c r="FJ10" s="22">
        <v>-3896.18</v>
      </c>
      <c r="FK10" s="22">
        <v>-3510.51</v>
      </c>
      <c r="FL10" s="22">
        <v>-3877.73</v>
      </c>
      <c r="FM10" s="22">
        <v>-3747.26</v>
      </c>
      <c r="FN10" s="22">
        <v>-3856.53</v>
      </c>
      <c r="FO10" s="22">
        <v>-3721.25</v>
      </c>
      <c r="FP10" s="22">
        <v>-3842.68</v>
      </c>
      <c r="FQ10" s="22">
        <v>-3840.46</v>
      </c>
      <c r="FR10" s="22">
        <v>-3713.86</v>
      </c>
      <c r="FS10" s="22">
        <v>-3833.49</v>
      </c>
      <c r="FT10" s="22">
        <v>17684.41</v>
      </c>
      <c r="FU10" s="22">
        <v>15387.78</v>
      </c>
      <c r="FV10" s="22">
        <v>12189.72</v>
      </c>
      <c r="FW10" s="22">
        <v>8924.2000000000007</v>
      </c>
      <c r="FX10" s="22">
        <v>7116.71</v>
      </c>
      <c r="FY10" s="22">
        <v>5560.26</v>
      </c>
      <c r="FZ10" s="22">
        <v>4564.38</v>
      </c>
      <c r="GA10" s="22">
        <v>3566.39</v>
      </c>
      <c r="GB10" s="22">
        <v>2942.19</v>
      </c>
      <c r="GC10" s="22">
        <v>2267.35</v>
      </c>
      <c r="GD10" s="22">
        <v>1500.1</v>
      </c>
      <c r="GE10" s="22">
        <v>345.96</v>
      </c>
      <c r="GF10" s="22">
        <v>47660.959999999999</v>
      </c>
      <c r="GG10" s="22">
        <v>42291.78</v>
      </c>
      <c r="GH10" s="22">
        <v>32965.089999999997</v>
      </c>
      <c r="GI10" s="22">
        <v>22357.8</v>
      </c>
      <c r="GJ10" s="22">
        <v>17239.05</v>
      </c>
      <c r="GK10" s="22">
        <v>11993.34</v>
      </c>
      <c r="GL10" s="22">
        <v>8266.65</v>
      </c>
      <c r="GM10" s="22">
        <v>5499.21</v>
      </c>
      <c r="GN10" s="22">
        <v>4050.27</v>
      </c>
      <c r="GO10" s="22">
        <v>2348.39</v>
      </c>
      <c r="GP10" s="26">
        <v>505.46</v>
      </c>
      <c r="GQ10" s="22">
        <v>-3114.3</v>
      </c>
      <c r="GR10" s="22">
        <v>-5581.99</v>
      </c>
      <c r="GS10" s="22">
        <v>-6210.14</v>
      </c>
      <c r="GT10" s="22">
        <v>-6314.82</v>
      </c>
      <c r="GU10" s="22">
        <v>-5734.37</v>
      </c>
      <c r="GV10" s="22">
        <v>-6384.23</v>
      </c>
      <c r="GW10" s="22">
        <v>-6524.71</v>
      </c>
      <c r="GX10" s="22">
        <v>-6744.07</v>
      </c>
      <c r="GY10" s="22">
        <v>-6512.81</v>
      </c>
      <c r="GZ10" s="22">
        <v>-7058.85</v>
      </c>
      <c r="HA10" s="22">
        <v>-7066.57</v>
      </c>
      <c r="HB10" s="22">
        <v>-6847.25</v>
      </c>
      <c r="HC10" s="22">
        <v>-7499.74</v>
      </c>
      <c r="HD10" s="22">
        <v>-7220.71</v>
      </c>
      <c r="HE10" s="22">
        <v>-7341.93</v>
      </c>
      <c r="HF10" s="22">
        <v>-7523.87</v>
      </c>
      <c r="HG10" s="22">
        <v>-6662.44</v>
      </c>
      <c r="HH10" s="22">
        <v>-7223.92</v>
      </c>
      <c r="HI10" s="22">
        <v>-7254.9</v>
      </c>
      <c r="HJ10" s="22">
        <v>-7429.42</v>
      </c>
      <c r="HK10" s="22">
        <v>-7147.99</v>
      </c>
      <c r="HL10" s="22">
        <v>-7419.49</v>
      </c>
      <c r="HM10" s="22">
        <v>-7389.1</v>
      </c>
      <c r="HN10" s="22">
        <v>-7117.28</v>
      </c>
      <c r="HO10" s="22">
        <v>-7178.15</v>
      </c>
      <c r="HP10" s="22">
        <v>-6878.25</v>
      </c>
      <c r="HQ10" s="22">
        <v>-7044.88</v>
      </c>
      <c r="HR10" s="22">
        <v>-6383.46</v>
      </c>
      <c r="HS10" s="22">
        <v>-5915.91</v>
      </c>
      <c r="HT10" s="22">
        <v>-6264.05</v>
      </c>
      <c r="HU10" s="22">
        <v>-5764.04</v>
      </c>
      <c r="HV10" s="22">
        <v>-5928.19</v>
      </c>
      <c r="HW10" s="22">
        <v>-5717.22</v>
      </c>
      <c r="HX10" s="22">
        <v>-4253.5200000000004</v>
      </c>
      <c r="HY10" s="467">
        <v>-4243.3599999999997</v>
      </c>
      <c r="HZ10" s="467">
        <v>-4098.47</v>
      </c>
      <c r="IA10" s="467">
        <v>-3999.53</v>
      </c>
      <c r="IB10" s="467">
        <v>2197.8000000000002</v>
      </c>
      <c r="IC10" s="467">
        <v>1472.13</v>
      </c>
      <c r="ID10" s="467">
        <v>599.28</v>
      </c>
      <c r="IE10" s="467">
        <v>-232.67</v>
      </c>
      <c r="IF10" s="467">
        <v>-1160.51</v>
      </c>
      <c r="IG10" s="467">
        <v>-1718.71</v>
      </c>
      <c r="IH10" s="467">
        <v>-2175.0500000000002</v>
      </c>
      <c r="II10" s="467">
        <v>-2357.62</v>
      </c>
      <c r="IJ10" s="467">
        <v>-2623.47</v>
      </c>
      <c r="IK10" s="467">
        <v>-2787.74</v>
      </c>
      <c r="IL10" s="569"/>
      <c r="IM10" s="570"/>
      <c r="IN10" s="564"/>
      <c r="IO10" s="570"/>
      <c r="IP10" s="570"/>
      <c r="IQ10" s="570"/>
      <c r="IR10" s="570"/>
      <c r="IS10" s="564"/>
      <c r="IT10" s="564"/>
      <c r="IU10" s="564"/>
      <c r="IV10" s="570"/>
      <c r="IW10" s="570"/>
      <c r="IX10" s="570"/>
      <c r="IY10" s="571"/>
    </row>
    <row r="11" spans="1:271" x14ac:dyDescent="0.2">
      <c r="B11" s="1" t="s">
        <v>167</v>
      </c>
      <c r="D11" s="31">
        <f t="shared" ref="D11:AI11" si="65">SUM(D7:D10)</f>
        <v>0</v>
      </c>
      <c r="E11" s="31">
        <f t="shared" si="65"/>
        <v>0</v>
      </c>
      <c r="F11" s="31">
        <f t="shared" si="65"/>
        <v>0</v>
      </c>
      <c r="G11" s="31">
        <f t="shared" si="65"/>
        <v>0</v>
      </c>
      <c r="H11" s="31">
        <f t="shared" si="65"/>
        <v>0</v>
      </c>
      <c r="I11" s="31">
        <f t="shared" si="65"/>
        <v>0</v>
      </c>
      <c r="J11" s="31">
        <f t="shared" si="65"/>
        <v>0</v>
      </c>
      <c r="K11" s="31">
        <f t="shared" si="65"/>
        <v>0</v>
      </c>
      <c r="L11" s="31">
        <f t="shared" si="65"/>
        <v>0</v>
      </c>
      <c r="M11" s="31">
        <f t="shared" si="65"/>
        <v>0</v>
      </c>
      <c r="N11" s="31">
        <f t="shared" si="65"/>
        <v>0</v>
      </c>
      <c r="O11" s="31">
        <f t="shared" si="65"/>
        <v>0</v>
      </c>
      <c r="P11" s="31">
        <f t="shared" si="65"/>
        <v>0</v>
      </c>
      <c r="Q11" s="31">
        <f t="shared" si="65"/>
        <v>0</v>
      </c>
      <c r="R11" s="31">
        <f t="shared" si="65"/>
        <v>0</v>
      </c>
      <c r="S11" s="31">
        <f t="shared" si="65"/>
        <v>0</v>
      </c>
      <c r="T11" s="31">
        <f t="shared" si="65"/>
        <v>0</v>
      </c>
      <c r="U11" s="31">
        <f t="shared" si="65"/>
        <v>0</v>
      </c>
      <c r="V11" s="31">
        <f t="shared" si="65"/>
        <v>0</v>
      </c>
      <c r="W11" s="31">
        <f t="shared" si="65"/>
        <v>0</v>
      </c>
      <c r="X11" s="31">
        <f t="shared" si="65"/>
        <v>0</v>
      </c>
      <c r="Y11" s="31">
        <f t="shared" si="65"/>
        <v>0</v>
      </c>
      <c r="Z11" s="31">
        <f t="shared" si="65"/>
        <v>0</v>
      </c>
      <c r="AA11" s="31">
        <f t="shared" si="65"/>
        <v>0</v>
      </c>
      <c r="AB11" s="31">
        <f t="shared" si="65"/>
        <v>0</v>
      </c>
      <c r="AC11" s="31">
        <f t="shared" si="65"/>
        <v>0</v>
      </c>
      <c r="AD11" s="31">
        <f t="shared" si="65"/>
        <v>0</v>
      </c>
      <c r="AE11" s="31">
        <f>SUM(AE7:AE10)</f>
        <v>5576078.6800000006</v>
      </c>
      <c r="AF11" s="31">
        <f t="shared" si="65"/>
        <v>-647166.74</v>
      </c>
      <c r="AG11" s="31">
        <f t="shared" si="65"/>
        <v>-691250.31</v>
      </c>
      <c r="AH11" s="31">
        <f t="shared" si="65"/>
        <v>-747348.0199999999</v>
      </c>
      <c r="AI11" s="31">
        <f t="shared" si="65"/>
        <v>-602340.09</v>
      </c>
      <c r="AJ11" s="31">
        <f t="shared" ref="AJ11:CU11" si="66">SUM(AJ7:AJ10)</f>
        <v>-491962.5</v>
      </c>
      <c r="AK11" s="31">
        <f t="shared" si="66"/>
        <v>-273845.52</v>
      </c>
      <c r="AL11" s="31">
        <f t="shared" si="66"/>
        <v>-222123.16</v>
      </c>
      <c r="AM11" s="31">
        <f t="shared" si="66"/>
        <v>-155377.09</v>
      </c>
      <c r="AN11" s="31">
        <f t="shared" si="66"/>
        <v>-130011.66</v>
      </c>
      <c r="AO11" s="31">
        <f t="shared" si="66"/>
        <v>-143995.53</v>
      </c>
      <c r="AP11" s="31">
        <f t="shared" si="66"/>
        <v>-188674.17</v>
      </c>
      <c r="AQ11" s="31">
        <f t="shared" si="66"/>
        <v>5017487.12</v>
      </c>
      <c r="AR11" s="31">
        <f t="shared" si="66"/>
        <v>-621788.35</v>
      </c>
      <c r="AS11" s="31">
        <f t="shared" si="66"/>
        <v>-769347.67</v>
      </c>
      <c r="AT11" s="31">
        <f t="shared" si="66"/>
        <v>-849164.99</v>
      </c>
      <c r="AU11" s="31">
        <f t="shared" si="66"/>
        <v>-685561.6</v>
      </c>
      <c r="AV11" s="31">
        <f t="shared" si="66"/>
        <v>-490604.89</v>
      </c>
      <c r="AW11" s="31">
        <f t="shared" si="66"/>
        <v>-445749.2</v>
      </c>
      <c r="AX11" s="31">
        <f t="shared" si="66"/>
        <v>-242345.68</v>
      </c>
      <c r="AY11" s="31">
        <f t="shared" si="66"/>
        <v>-209927.09</v>
      </c>
      <c r="AZ11" s="31">
        <f t="shared" si="66"/>
        <v>-162752.82999999999</v>
      </c>
      <c r="BA11" s="31">
        <f t="shared" si="66"/>
        <v>-171770.44999999998</v>
      </c>
      <c r="BB11" s="31">
        <f t="shared" si="66"/>
        <v>-216965.72</v>
      </c>
      <c r="BC11" s="31">
        <f t="shared" si="66"/>
        <v>8259898.7000000002</v>
      </c>
      <c r="BD11" s="31">
        <f t="shared" si="66"/>
        <v>-1135535.75</v>
      </c>
      <c r="BE11" s="31">
        <f t="shared" si="66"/>
        <v>-1354836.72</v>
      </c>
      <c r="BF11" s="31">
        <f t="shared" si="66"/>
        <v>-1225957.49</v>
      </c>
      <c r="BG11" s="31">
        <f t="shared" si="66"/>
        <v>-1256564.6299999999</v>
      </c>
      <c r="BH11" s="31">
        <f t="shared" si="66"/>
        <v>-1076219.8400000001</v>
      </c>
      <c r="BI11" s="31">
        <f t="shared" si="66"/>
        <v>-740098.24</v>
      </c>
      <c r="BJ11" s="31">
        <f t="shared" si="66"/>
        <v>-471087.75999999995</v>
      </c>
      <c r="BK11" s="31">
        <f t="shared" si="66"/>
        <v>-305462.06</v>
      </c>
      <c r="BL11" s="31">
        <f t="shared" si="66"/>
        <v>-249560.74999999997</v>
      </c>
      <c r="BM11" s="31">
        <f t="shared" si="66"/>
        <v>-259163.87999999998</v>
      </c>
      <c r="BN11" s="31">
        <f>SUM(BN7:BN10)</f>
        <v>-330800.87</v>
      </c>
      <c r="BO11" s="31">
        <f>SUM(BO7:BO10)</f>
        <v>12015341.950000001</v>
      </c>
      <c r="BP11" s="31">
        <f t="shared" ref="BP11:BY11" si="67">SUM(BP7:BP10)</f>
        <v>-719958.78</v>
      </c>
      <c r="BQ11" s="31">
        <f t="shared" si="67"/>
        <v>-905502.90999999992</v>
      </c>
      <c r="BR11" s="31">
        <f t="shared" si="67"/>
        <v>-1039173.5299999999</v>
      </c>
      <c r="BS11" s="31">
        <f t="shared" si="67"/>
        <v>-736953.73</v>
      </c>
      <c r="BT11" s="31">
        <f t="shared" si="67"/>
        <v>-643920.6100000001</v>
      </c>
      <c r="BU11" s="31">
        <f t="shared" si="67"/>
        <v>-483989.78</v>
      </c>
      <c r="BV11" s="31">
        <f t="shared" si="67"/>
        <v>-316201.40000000002</v>
      </c>
      <c r="BW11" s="31">
        <f t="shared" si="67"/>
        <v>-211830.18999999997</v>
      </c>
      <c r="BX11" s="31">
        <f t="shared" si="67"/>
        <v>-143389.43000000063</v>
      </c>
      <c r="BY11" s="31">
        <f t="shared" si="67"/>
        <v>-158498.49</v>
      </c>
      <c r="BZ11" s="31">
        <f t="shared" si="66"/>
        <v>-231538.12999999998</v>
      </c>
      <c r="CA11" s="31">
        <f t="shared" si="66"/>
        <v>6013385.6499999994</v>
      </c>
      <c r="CB11" s="31">
        <f t="shared" si="66"/>
        <v>-1519718.5000000002</v>
      </c>
      <c r="CC11" s="31">
        <f t="shared" si="66"/>
        <v>-2076792.8300000003</v>
      </c>
      <c r="CD11" s="31">
        <f t="shared" si="66"/>
        <v>-2294376.86</v>
      </c>
      <c r="CE11" s="31">
        <f t="shared" si="66"/>
        <v>-1749514.1999999997</v>
      </c>
      <c r="CF11" s="31">
        <f t="shared" si="66"/>
        <v>-1773120.67</v>
      </c>
      <c r="CG11" s="31">
        <f t="shared" si="66"/>
        <v>-1397511.8399999999</v>
      </c>
      <c r="CH11" s="31">
        <f t="shared" si="66"/>
        <v>-797032.65</v>
      </c>
      <c r="CI11" s="31">
        <f t="shared" si="66"/>
        <v>-673942.79</v>
      </c>
      <c r="CJ11" s="31">
        <f t="shared" si="66"/>
        <v>-416404.68999999994</v>
      </c>
      <c r="CK11" s="31">
        <f t="shared" si="66"/>
        <v>-498729.75</v>
      </c>
      <c r="CL11" s="31">
        <f t="shared" si="66"/>
        <v>-504826.57</v>
      </c>
      <c r="CM11" s="31">
        <f t="shared" si="66"/>
        <v>7870812.9104474196</v>
      </c>
      <c r="CN11" s="31">
        <f t="shared" si="66"/>
        <v>-674758.22</v>
      </c>
      <c r="CO11" s="31">
        <f t="shared" si="66"/>
        <v>-1258620.82</v>
      </c>
      <c r="CP11" s="31">
        <f t="shared" si="66"/>
        <v>-1144160.8</v>
      </c>
      <c r="CQ11" s="31">
        <f t="shared" si="66"/>
        <v>-921374.50000000012</v>
      </c>
      <c r="CR11" s="31">
        <f t="shared" si="66"/>
        <v>-947115.72</v>
      </c>
      <c r="CS11" s="31">
        <f t="shared" si="66"/>
        <v>-607845.30000000005</v>
      </c>
      <c r="CT11" s="31">
        <f t="shared" si="66"/>
        <v>-379227.46</v>
      </c>
      <c r="CU11" s="31">
        <f t="shared" si="66"/>
        <v>-208199.44999999998</v>
      </c>
      <c r="CV11" s="31">
        <f t="shared" ref="CV11:DJ11" si="68">SUM(CV7:CV10)</f>
        <v>-186847.93</v>
      </c>
      <c r="CW11" s="31">
        <f t="shared" si="68"/>
        <v>-231138.05</v>
      </c>
      <c r="CX11" s="31">
        <f t="shared" si="68"/>
        <v>-230780.15</v>
      </c>
      <c r="CY11" s="31">
        <f t="shared" si="68"/>
        <v>7586702.2599999998</v>
      </c>
      <c r="CZ11" s="31">
        <f t="shared" si="68"/>
        <v>-879019.84</v>
      </c>
      <c r="DA11" s="31">
        <f t="shared" si="68"/>
        <v>-1425938.8900000001</v>
      </c>
      <c r="DB11" s="31">
        <f t="shared" si="68"/>
        <v>-980742.84</v>
      </c>
      <c r="DC11" s="31">
        <f t="shared" si="68"/>
        <v>-829077.87</v>
      </c>
      <c r="DD11" s="31">
        <f t="shared" si="68"/>
        <v>-880732.87999999989</v>
      </c>
      <c r="DE11" s="31">
        <f t="shared" si="68"/>
        <v>-692504.80999999994</v>
      </c>
      <c r="DF11" s="31">
        <f t="shared" si="68"/>
        <v>-534577.74</v>
      </c>
      <c r="DG11" s="31">
        <f t="shared" si="68"/>
        <v>-344984.9</v>
      </c>
      <c r="DH11" s="31">
        <f t="shared" si="68"/>
        <v>-258181.59999999998</v>
      </c>
      <c r="DI11" s="31">
        <f t="shared" si="68"/>
        <v>-285949.46000000002</v>
      </c>
      <c r="DJ11" s="31">
        <f t="shared" si="68"/>
        <v>-288729.09000000003</v>
      </c>
      <c r="DK11" s="31">
        <f>SUM(DK7:DK10)</f>
        <v>-558491.28999999992</v>
      </c>
      <c r="DL11" s="32">
        <f>SUM(DL7:DL10)</f>
        <v>14288639.560000001</v>
      </c>
      <c r="DM11" s="32">
        <f t="shared" ref="DM11:DV11" si="69">SUM(DM7:DM10)</f>
        <v>-2099271.08</v>
      </c>
      <c r="DN11" s="32">
        <f t="shared" si="69"/>
        <v>-2226514.7299999995</v>
      </c>
      <c r="DO11" s="32">
        <f t="shared" si="69"/>
        <v>-2148759.87</v>
      </c>
      <c r="DP11" s="32">
        <f t="shared" si="69"/>
        <v>-1832958.75</v>
      </c>
      <c r="DQ11" s="32">
        <f t="shared" si="69"/>
        <v>-1621794.29</v>
      </c>
      <c r="DR11" s="32">
        <f t="shared" si="69"/>
        <v>-995399.73</v>
      </c>
      <c r="DS11" s="32">
        <f t="shared" si="69"/>
        <v>-633833.43999999994</v>
      </c>
      <c r="DT11" s="32">
        <f t="shared" si="69"/>
        <v>-480184.73999999993</v>
      </c>
      <c r="DU11" s="32">
        <f t="shared" si="69"/>
        <v>-591679.30000000005</v>
      </c>
      <c r="DV11" s="32">
        <f t="shared" si="69"/>
        <v>-473858.79000000004</v>
      </c>
      <c r="DW11" s="32">
        <f>SUM(DW7:DW10)</f>
        <v>-1072352.4000000001</v>
      </c>
      <c r="DX11" s="32">
        <f>SUM(DX7:DX10)</f>
        <v>-240579.06000000003</v>
      </c>
      <c r="DY11" s="32">
        <f>SUM(DY7:DY10)</f>
        <v>48756.41</v>
      </c>
      <c r="DZ11" s="32">
        <f>SUM(DZ7:DZ10)</f>
        <v>53108.549999999996</v>
      </c>
      <c r="EA11" s="32">
        <f>SUM(EA7:EA10)</f>
        <v>42906.399999999994</v>
      </c>
      <c r="EB11" s="32">
        <f t="shared" ref="EB11:GO11" si="70">SUM(EB7:EB10)</f>
        <v>49506.559999999998</v>
      </c>
      <c r="EC11" s="32">
        <f t="shared" si="70"/>
        <v>24792.09</v>
      </c>
      <c r="ED11" s="32">
        <f t="shared" si="70"/>
        <v>17567.89</v>
      </c>
      <c r="EE11" s="32">
        <f t="shared" si="70"/>
        <v>12848.119999999999</v>
      </c>
      <c r="EF11" s="32">
        <f t="shared" si="70"/>
        <v>14168.779999999999</v>
      </c>
      <c r="EG11" s="32">
        <f t="shared" si="70"/>
        <v>12898.350000000002</v>
      </c>
      <c r="EH11" s="32">
        <f t="shared" si="70"/>
        <v>11690.650000000001</v>
      </c>
      <c r="EI11" s="32">
        <f t="shared" si="70"/>
        <v>24073.83</v>
      </c>
      <c r="EJ11" s="32">
        <f t="shared" si="70"/>
        <v>21445.08</v>
      </c>
      <c r="EK11" s="32">
        <f t="shared" si="70"/>
        <v>26845.86</v>
      </c>
      <c r="EL11" s="32">
        <f t="shared" si="70"/>
        <v>18654.78</v>
      </c>
      <c r="EM11" s="32">
        <f t="shared" si="70"/>
        <v>21315.5</v>
      </c>
      <c r="EN11" s="32">
        <f t="shared" si="70"/>
        <v>17931.96</v>
      </c>
      <c r="EO11" s="32">
        <f t="shared" si="70"/>
        <v>13146.53</v>
      </c>
      <c r="EP11" s="32">
        <f t="shared" si="70"/>
        <v>6358.4900000000007</v>
      </c>
      <c r="EQ11" s="32">
        <f t="shared" si="70"/>
        <v>8657.18</v>
      </c>
      <c r="ER11" s="32">
        <f t="shared" si="70"/>
        <v>1533.8500000000004</v>
      </c>
      <c r="ES11" s="32">
        <f t="shared" si="70"/>
        <v>1118.54</v>
      </c>
      <c r="ET11" s="32">
        <f t="shared" si="70"/>
        <v>12309.86</v>
      </c>
      <c r="EU11" s="32">
        <f t="shared" si="70"/>
        <v>14341.09</v>
      </c>
      <c r="EV11" s="32">
        <f t="shared" si="70"/>
        <v>1900.8600000000001</v>
      </c>
      <c r="EW11" s="32">
        <f t="shared" si="70"/>
        <v>2923.36</v>
      </c>
      <c r="EX11" s="32">
        <f t="shared" si="70"/>
        <v>2062.21</v>
      </c>
      <c r="EY11" s="32">
        <f t="shared" si="70"/>
        <v>3061.14</v>
      </c>
      <c r="EZ11" s="32">
        <f t="shared" si="70"/>
        <v>421.18000000000029</v>
      </c>
      <c r="FA11" s="32">
        <f t="shared" si="70"/>
        <v>3171.3100000000004</v>
      </c>
      <c r="FB11" s="32">
        <f t="shared" si="70"/>
        <v>-1724.46</v>
      </c>
      <c r="FC11" s="32">
        <f t="shared" si="70"/>
        <v>-2447.09</v>
      </c>
      <c r="FD11" s="32">
        <f t="shared" si="70"/>
        <v>-2801.74</v>
      </c>
      <c r="FE11" s="32">
        <f t="shared" si="70"/>
        <v>-2831.66</v>
      </c>
      <c r="FF11" s="32">
        <f t="shared" si="70"/>
        <v>-2552.62</v>
      </c>
      <c r="FG11" s="32">
        <f t="shared" si="70"/>
        <v>-1853.69</v>
      </c>
      <c r="FH11" s="32">
        <f t="shared" si="70"/>
        <v>-322.59000000000015</v>
      </c>
      <c r="FI11" s="32">
        <f t="shared" si="70"/>
        <v>456.07999999999993</v>
      </c>
      <c r="FJ11" s="32">
        <f t="shared" si="70"/>
        <v>262.82000000000016</v>
      </c>
      <c r="FK11" s="32">
        <f t="shared" si="70"/>
        <v>-351.51000000000022</v>
      </c>
      <c r="FL11" s="32">
        <f t="shared" si="70"/>
        <v>-1326.42</v>
      </c>
      <c r="FM11" s="32">
        <f t="shared" si="70"/>
        <v>-1178</v>
      </c>
      <c r="FN11" s="32">
        <f t="shared" si="70"/>
        <v>3814.9</v>
      </c>
      <c r="FO11" s="32">
        <f t="shared" si="70"/>
        <v>-2578.15</v>
      </c>
      <c r="FP11" s="32">
        <f t="shared" si="70"/>
        <v>-3096.41</v>
      </c>
      <c r="FQ11" s="32">
        <f t="shared" si="70"/>
        <v>-2982.46</v>
      </c>
      <c r="FR11" s="32">
        <f t="shared" si="70"/>
        <v>-2536.86</v>
      </c>
      <c r="FS11" s="32">
        <f t="shared" si="70"/>
        <v>-2083.4899999999998</v>
      </c>
      <c r="FT11" s="32">
        <f t="shared" si="70"/>
        <v>7631051.4100000001</v>
      </c>
      <c r="FU11" s="32">
        <f t="shared" si="70"/>
        <v>-1171035.22</v>
      </c>
      <c r="FV11" s="32">
        <f t="shared" si="70"/>
        <v>-1123506.58</v>
      </c>
      <c r="FW11" s="32">
        <f t="shared" si="70"/>
        <v>-855611.16</v>
      </c>
      <c r="FX11" s="32">
        <f t="shared" si="70"/>
        <v>-832497.29</v>
      </c>
      <c r="FY11" s="32">
        <f t="shared" si="70"/>
        <v>-451719.74</v>
      </c>
      <c r="FZ11" s="32">
        <f t="shared" si="70"/>
        <v>-339292.35</v>
      </c>
      <c r="GA11" s="32">
        <f t="shared" si="70"/>
        <v>-266185.11</v>
      </c>
      <c r="GB11" s="32">
        <f t="shared" si="70"/>
        <v>-249478.91999999998</v>
      </c>
      <c r="GC11" s="32">
        <f t="shared" si="70"/>
        <v>-203835.65</v>
      </c>
      <c r="GD11" s="32">
        <f t="shared" si="70"/>
        <v>-276386.90000000002</v>
      </c>
      <c r="GE11" s="32">
        <f t="shared" si="70"/>
        <v>-501850.04</v>
      </c>
      <c r="GF11" s="32">
        <f t="shared" si="70"/>
        <v>16018885.960000001</v>
      </c>
      <c r="GG11" s="32">
        <f t="shared" si="70"/>
        <v>-2936664.22</v>
      </c>
      <c r="GH11" s="32">
        <f t="shared" si="70"/>
        <v>-3235192.62</v>
      </c>
      <c r="GI11" s="32">
        <f t="shared" si="70"/>
        <v>-2550759.8200000003</v>
      </c>
      <c r="GJ11" s="32">
        <f t="shared" si="70"/>
        <v>-2246248.9500000002</v>
      </c>
      <c r="GK11" s="32">
        <f t="shared" si="70"/>
        <v>-1570444.76</v>
      </c>
      <c r="GL11" s="32">
        <f t="shared" si="70"/>
        <v>-1033184.35</v>
      </c>
      <c r="GM11" s="32">
        <f t="shared" si="70"/>
        <v>-650333.79</v>
      </c>
      <c r="GN11" s="32">
        <f t="shared" si="70"/>
        <v>-530443.54</v>
      </c>
      <c r="GO11" s="32">
        <f t="shared" si="70"/>
        <v>-480216.70999999996</v>
      </c>
      <c r="GP11" s="32">
        <f t="shared" ref="GP11:HA11" si="71">SUM(GP7:GP10)</f>
        <v>-608897.54</v>
      </c>
      <c r="GQ11" s="32">
        <f t="shared" si="71"/>
        <v>-1355971.3</v>
      </c>
      <c r="GR11" s="32">
        <f t="shared" si="71"/>
        <v>-251610.52</v>
      </c>
      <c r="GS11" s="32">
        <f t="shared" si="71"/>
        <v>-22302.94</v>
      </c>
      <c r="GT11" s="32">
        <f t="shared" si="71"/>
        <v>-16135.21</v>
      </c>
      <c r="GU11" s="32">
        <f t="shared" si="71"/>
        <v>-15676.21</v>
      </c>
      <c r="GV11" s="32">
        <f t="shared" si="71"/>
        <v>-15236.23</v>
      </c>
      <c r="GW11" s="32">
        <f t="shared" si="71"/>
        <v>-12605.71</v>
      </c>
      <c r="GX11" s="32">
        <f t="shared" si="71"/>
        <v>-2465.33</v>
      </c>
      <c r="GY11" s="32">
        <f t="shared" si="71"/>
        <v>-3143.3100000000004</v>
      </c>
      <c r="GZ11" s="32">
        <f t="shared" si="71"/>
        <v>-8881.85</v>
      </c>
      <c r="HA11" s="32">
        <f t="shared" si="71"/>
        <v>-9098.869999999999</v>
      </c>
      <c r="HB11" s="32">
        <f t="shared" ref="HB11:HM11" si="72">SUM(HB7:HB10)</f>
        <v>-9325.57</v>
      </c>
      <c r="HC11" s="32">
        <f t="shared" si="72"/>
        <v>-12713.74</v>
      </c>
      <c r="HD11" s="32">
        <f t="shared" si="72"/>
        <v>14260.02</v>
      </c>
      <c r="HE11" s="32">
        <f t="shared" si="72"/>
        <v>26095.010000000002</v>
      </c>
      <c r="HF11" s="32">
        <f t="shared" si="72"/>
        <v>24503.440000000002</v>
      </c>
      <c r="HG11" s="32">
        <f t="shared" si="72"/>
        <v>31508.420000000002</v>
      </c>
      <c r="HH11" s="32">
        <f t="shared" si="72"/>
        <v>21124.639999999999</v>
      </c>
      <c r="HI11" s="32">
        <f t="shared" si="72"/>
        <v>10754.019999999999</v>
      </c>
      <c r="HJ11" s="32">
        <f t="shared" si="72"/>
        <v>3762.1499999999996</v>
      </c>
      <c r="HK11" s="32">
        <f t="shared" si="72"/>
        <v>859.5</v>
      </c>
      <c r="HL11" s="32">
        <f t="shared" si="72"/>
        <v>-751.30999999999949</v>
      </c>
      <c r="HM11" s="32">
        <f t="shared" si="72"/>
        <v>-1016.1200000000008</v>
      </c>
      <c r="HN11" s="32">
        <f t="shared" ref="HN11:HY11" si="73">SUM(HN7:HN10)</f>
        <v>1363.4000000000005</v>
      </c>
      <c r="HO11" s="32">
        <f t="shared" si="73"/>
        <v>13096.78</v>
      </c>
      <c r="HP11" s="32">
        <f t="shared" si="73"/>
        <v>4717.3799999999992</v>
      </c>
      <c r="HQ11" s="32">
        <f t="shared" si="73"/>
        <v>7905.3200000000006</v>
      </c>
      <c r="HR11" s="32">
        <f t="shared" si="73"/>
        <v>8799.89</v>
      </c>
      <c r="HS11" s="32">
        <f t="shared" si="73"/>
        <v>8156.48</v>
      </c>
      <c r="HT11" s="32">
        <f t="shared" si="73"/>
        <v>7257.9099999999989</v>
      </c>
      <c r="HU11" s="32">
        <f t="shared" si="73"/>
        <v>2617.37</v>
      </c>
      <c r="HV11" s="32">
        <f t="shared" si="73"/>
        <v>-414.36999999999989</v>
      </c>
      <c r="HW11" s="32">
        <f t="shared" si="73"/>
        <v>-904.34000000000015</v>
      </c>
      <c r="HX11" s="32">
        <f t="shared" si="73"/>
        <v>-505.45000000000027</v>
      </c>
      <c r="HY11" s="32">
        <f t="shared" si="73"/>
        <v>-972.04999999999973</v>
      </c>
      <c r="HZ11" s="32">
        <f t="shared" ref="HZ11:IK11" si="74">SUM(HZ7:HZ10)</f>
        <v>-1543.9800000000005</v>
      </c>
      <c r="IA11" s="32">
        <f t="shared" si="74"/>
        <v>2617.94</v>
      </c>
      <c r="IB11" s="32">
        <f t="shared" si="74"/>
        <v>2154040.71</v>
      </c>
      <c r="IC11" s="32">
        <f t="shared" si="74"/>
        <v>-313164.64</v>
      </c>
      <c r="ID11" s="32">
        <f t="shared" si="74"/>
        <v>-316922.42</v>
      </c>
      <c r="IE11" s="32">
        <f t="shared" si="74"/>
        <v>-334300.87</v>
      </c>
      <c r="IF11" s="32">
        <f t="shared" si="74"/>
        <v>-293067.15000000002</v>
      </c>
      <c r="IG11" s="32">
        <f t="shared" si="74"/>
        <v>-172629.22999999998</v>
      </c>
      <c r="IH11" s="32">
        <f t="shared" si="74"/>
        <v>-120356.85</v>
      </c>
      <c r="II11" s="32">
        <f t="shared" si="74"/>
        <v>-79685.36</v>
      </c>
      <c r="IJ11" s="32">
        <f t="shared" si="74"/>
        <v>-60529.42</v>
      </c>
      <c r="IK11" s="32">
        <f t="shared" si="74"/>
        <v>-63619.75</v>
      </c>
      <c r="IL11" s="572"/>
      <c r="IM11" s="573"/>
      <c r="IN11" s="573"/>
      <c r="IO11" s="573"/>
      <c r="IP11" s="573"/>
      <c r="IQ11" s="573"/>
      <c r="IR11" s="573"/>
      <c r="IS11" s="573"/>
      <c r="IT11" s="573"/>
      <c r="IU11" s="573"/>
      <c r="IV11" s="573"/>
      <c r="IW11" s="573"/>
      <c r="IX11" s="573"/>
      <c r="IY11" s="574"/>
    </row>
    <row r="12" spans="1:271" x14ac:dyDescent="0.2">
      <c r="B12" s="1" t="s">
        <v>168</v>
      </c>
      <c r="D12" s="15">
        <f t="shared" ref="D12:BO12" si="75">+D6+D11</f>
        <v>0</v>
      </c>
      <c r="E12" s="15">
        <f t="shared" si="75"/>
        <v>0</v>
      </c>
      <c r="F12" s="15">
        <f t="shared" si="75"/>
        <v>0</v>
      </c>
      <c r="G12" s="15">
        <f t="shared" si="75"/>
        <v>0</v>
      </c>
      <c r="H12" s="15">
        <f t="shared" si="75"/>
        <v>0</v>
      </c>
      <c r="I12" s="15">
        <f t="shared" si="75"/>
        <v>0</v>
      </c>
      <c r="J12" s="15">
        <f t="shared" si="75"/>
        <v>0</v>
      </c>
      <c r="K12" s="15">
        <f t="shared" si="75"/>
        <v>0</v>
      </c>
      <c r="L12" s="15">
        <f t="shared" si="75"/>
        <v>0</v>
      </c>
      <c r="M12" s="15">
        <f t="shared" si="75"/>
        <v>0</v>
      </c>
      <c r="N12" s="15">
        <f t="shared" si="75"/>
        <v>0</v>
      </c>
      <c r="O12" s="15">
        <f t="shared" si="75"/>
        <v>0</v>
      </c>
      <c r="P12" s="15">
        <f t="shared" si="75"/>
        <v>0</v>
      </c>
      <c r="Q12" s="15">
        <f t="shared" si="75"/>
        <v>0</v>
      </c>
      <c r="R12" s="15">
        <f t="shared" si="75"/>
        <v>0</v>
      </c>
      <c r="S12" s="15">
        <f t="shared" si="75"/>
        <v>0</v>
      </c>
      <c r="T12" s="15">
        <f t="shared" si="75"/>
        <v>0</v>
      </c>
      <c r="U12" s="15">
        <f t="shared" si="75"/>
        <v>0</v>
      </c>
      <c r="V12" s="15">
        <f t="shared" si="75"/>
        <v>0</v>
      </c>
      <c r="W12" s="15">
        <f t="shared" si="75"/>
        <v>0</v>
      </c>
      <c r="X12" s="15">
        <f t="shared" si="75"/>
        <v>0</v>
      </c>
      <c r="Y12" s="15">
        <f t="shared" si="75"/>
        <v>0</v>
      </c>
      <c r="Z12" s="15">
        <f t="shared" si="75"/>
        <v>0</v>
      </c>
      <c r="AA12" s="15">
        <f t="shared" si="75"/>
        <v>0</v>
      </c>
      <c r="AB12" s="15">
        <f t="shared" si="75"/>
        <v>0</v>
      </c>
      <c r="AC12" s="15">
        <f t="shared" si="75"/>
        <v>0</v>
      </c>
      <c r="AD12" s="15">
        <f t="shared" si="75"/>
        <v>0</v>
      </c>
      <c r="AE12" s="15">
        <f>+AE6+AE11</f>
        <v>4449982.3900000006</v>
      </c>
      <c r="AF12" s="15">
        <f t="shared" si="75"/>
        <v>3802815.6499999994</v>
      </c>
      <c r="AG12" s="15">
        <f t="shared" si="75"/>
        <v>3111565.34</v>
      </c>
      <c r="AH12" s="15">
        <f t="shared" si="75"/>
        <v>2364217.3199999998</v>
      </c>
      <c r="AI12" s="15">
        <f t="shared" si="75"/>
        <v>1761877.23</v>
      </c>
      <c r="AJ12" s="15">
        <f t="shared" si="75"/>
        <v>1269914.73</v>
      </c>
      <c r="AK12" s="15">
        <f t="shared" si="75"/>
        <v>996069.21</v>
      </c>
      <c r="AL12" s="15">
        <f t="shared" si="75"/>
        <v>773946.04999999993</v>
      </c>
      <c r="AM12" s="15">
        <f t="shared" si="75"/>
        <v>618568.96000000008</v>
      </c>
      <c r="AN12" s="15">
        <f t="shared" si="75"/>
        <v>488557.29999999993</v>
      </c>
      <c r="AO12" s="15">
        <f t="shared" si="75"/>
        <v>344561.77</v>
      </c>
      <c r="AP12" s="15">
        <f t="shared" si="75"/>
        <v>155887.6</v>
      </c>
      <c r="AQ12" s="15">
        <f t="shared" si="75"/>
        <v>5173374.72</v>
      </c>
      <c r="AR12" s="15">
        <f t="shared" si="75"/>
        <v>4551586.37</v>
      </c>
      <c r="AS12" s="15">
        <f t="shared" si="75"/>
        <v>3782238.7</v>
      </c>
      <c r="AT12" s="15">
        <f t="shared" si="75"/>
        <v>2933073.71</v>
      </c>
      <c r="AU12" s="15">
        <f t="shared" si="75"/>
        <v>2247512.11</v>
      </c>
      <c r="AV12" s="15">
        <f t="shared" si="75"/>
        <v>1756907.2199999997</v>
      </c>
      <c r="AW12" s="15">
        <f t="shared" si="75"/>
        <v>1311158.02</v>
      </c>
      <c r="AX12" s="15">
        <f t="shared" si="75"/>
        <v>1068812.3400000001</v>
      </c>
      <c r="AY12" s="15">
        <f t="shared" si="75"/>
        <v>858885.25000000012</v>
      </c>
      <c r="AZ12" s="16">
        <f t="shared" si="75"/>
        <v>696132.42</v>
      </c>
      <c r="BA12" s="16">
        <f t="shared" si="75"/>
        <v>524361.97000000009</v>
      </c>
      <c r="BB12" s="16">
        <f t="shared" si="75"/>
        <v>307396.25</v>
      </c>
      <c r="BC12" s="16">
        <f t="shared" si="75"/>
        <v>8567294.9499999993</v>
      </c>
      <c r="BD12" s="16">
        <f t="shared" si="75"/>
        <v>7431759.1999999993</v>
      </c>
      <c r="BE12" s="16">
        <f t="shared" si="75"/>
        <v>6076922.4800000004</v>
      </c>
      <c r="BF12" s="16">
        <f t="shared" si="75"/>
        <v>4850964.99</v>
      </c>
      <c r="BG12" s="16">
        <f t="shared" si="75"/>
        <v>3594400.3600000003</v>
      </c>
      <c r="BH12" s="16">
        <f t="shared" si="75"/>
        <v>2518180.5199999996</v>
      </c>
      <c r="BI12" s="16">
        <f t="shared" si="75"/>
        <v>1778082.28</v>
      </c>
      <c r="BJ12" s="16">
        <f t="shared" si="75"/>
        <v>1306994.52</v>
      </c>
      <c r="BK12" s="16">
        <f t="shared" si="75"/>
        <v>1001532.46</v>
      </c>
      <c r="BL12" s="16">
        <f t="shared" si="75"/>
        <v>751971.71</v>
      </c>
      <c r="BM12" s="16">
        <f t="shared" si="75"/>
        <v>492807.82999999996</v>
      </c>
      <c r="BN12" s="16">
        <f t="shared" si="75"/>
        <v>162006.96000000002</v>
      </c>
      <c r="BO12" s="16">
        <f t="shared" si="75"/>
        <v>12177348.910000002</v>
      </c>
      <c r="BP12" s="16">
        <f t="shared" ref="BP12:DV12" si="76">+BP6+BP11</f>
        <v>11457390.130000001</v>
      </c>
      <c r="BQ12" s="16">
        <f t="shared" si="76"/>
        <v>10551887.220000001</v>
      </c>
      <c r="BR12" s="16">
        <f t="shared" si="76"/>
        <v>9512713.6900000013</v>
      </c>
      <c r="BS12" s="16">
        <f t="shared" si="76"/>
        <v>8775759.959999999</v>
      </c>
      <c r="BT12" s="16">
        <f t="shared" si="76"/>
        <v>8131839.3500000006</v>
      </c>
      <c r="BU12" s="16">
        <f t="shared" si="76"/>
        <v>7647849.5699999994</v>
      </c>
      <c r="BV12" s="16">
        <f t="shared" si="76"/>
        <v>7331648.1699999999</v>
      </c>
      <c r="BW12" s="16">
        <f t="shared" si="76"/>
        <v>7119817.9799999995</v>
      </c>
      <c r="BX12" s="16">
        <f t="shared" si="76"/>
        <v>6976428.5499999998</v>
      </c>
      <c r="BY12" s="16">
        <f t="shared" si="76"/>
        <v>6817930.0599999996</v>
      </c>
      <c r="BZ12" s="16">
        <f t="shared" si="76"/>
        <v>6586391.9299999997</v>
      </c>
      <c r="CA12" s="16">
        <f t="shared" si="76"/>
        <v>12599777.579999998</v>
      </c>
      <c r="CB12" s="16">
        <f t="shared" si="76"/>
        <v>11080059.08</v>
      </c>
      <c r="CC12" s="16">
        <f t="shared" si="76"/>
        <v>9003266.25</v>
      </c>
      <c r="CD12" s="16">
        <f t="shared" si="76"/>
        <v>6708889.3900000006</v>
      </c>
      <c r="CE12" s="16">
        <f t="shared" si="76"/>
        <v>4959375.1899999995</v>
      </c>
      <c r="CF12" s="16">
        <f t="shared" si="76"/>
        <v>3186254.5200000005</v>
      </c>
      <c r="CG12" s="16">
        <f t="shared" si="76"/>
        <v>1788742.6800000002</v>
      </c>
      <c r="CH12" s="16">
        <f t="shared" si="76"/>
        <v>991710.02999999991</v>
      </c>
      <c r="CI12" s="16">
        <f t="shared" si="76"/>
        <v>317767.24</v>
      </c>
      <c r="CJ12" s="34">
        <f t="shared" si="76"/>
        <v>-98637.449999999953</v>
      </c>
      <c r="CK12" s="34">
        <f t="shared" si="76"/>
        <v>-597367.19999999995</v>
      </c>
      <c r="CL12" s="34">
        <f t="shared" si="76"/>
        <v>-1102193.77</v>
      </c>
      <c r="CM12" s="34">
        <f t="shared" si="76"/>
        <v>6768619.1404474191</v>
      </c>
      <c r="CN12" s="34">
        <f t="shared" si="76"/>
        <v>6093860.9199999999</v>
      </c>
      <c r="CO12" s="34">
        <f t="shared" si="76"/>
        <v>4835240.0999999996</v>
      </c>
      <c r="CP12" s="34">
        <f t="shared" si="76"/>
        <v>3691079.3</v>
      </c>
      <c r="CQ12" s="34">
        <f t="shared" si="76"/>
        <v>2769704.8</v>
      </c>
      <c r="CR12" s="34">
        <f t="shared" si="76"/>
        <v>1822589.0799999998</v>
      </c>
      <c r="CS12" s="34">
        <f t="shared" si="76"/>
        <v>1214743.78</v>
      </c>
      <c r="CT12" s="34">
        <f t="shared" si="76"/>
        <v>835516.32000000007</v>
      </c>
      <c r="CU12" s="34">
        <f t="shared" si="76"/>
        <v>627316.87</v>
      </c>
      <c r="CV12" s="34">
        <v>440468.45</v>
      </c>
      <c r="CW12" s="34">
        <f t="shared" si="76"/>
        <v>209330.40000000002</v>
      </c>
      <c r="CX12" s="34">
        <f t="shared" si="76"/>
        <v>-21449.75</v>
      </c>
      <c r="CY12" s="34">
        <f t="shared" si="76"/>
        <v>7565252.5099999998</v>
      </c>
      <c r="CZ12" s="34">
        <f t="shared" si="76"/>
        <v>6686232.6699999999</v>
      </c>
      <c r="DA12" s="34">
        <f t="shared" si="76"/>
        <v>5260293.7799999993</v>
      </c>
      <c r="DB12" s="34">
        <f t="shared" si="76"/>
        <v>4279550.9400000004</v>
      </c>
      <c r="DC12" s="34">
        <f t="shared" si="76"/>
        <v>3450473.0700000003</v>
      </c>
      <c r="DD12" s="34">
        <f t="shared" si="76"/>
        <v>2569740.19</v>
      </c>
      <c r="DE12" s="34">
        <f t="shared" si="76"/>
        <v>1877235.38</v>
      </c>
      <c r="DF12" s="34">
        <f t="shared" si="76"/>
        <v>1342657.64</v>
      </c>
      <c r="DG12" s="34">
        <f t="shared" si="76"/>
        <v>997672.73999999987</v>
      </c>
      <c r="DH12" s="34">
        <f t="shared" si="76"/>
        <v>739491.14</v>
      </c>
      <c r="DI12" s="16">
        <f t="shared" si="76"/>
        <v>453541.68</v>
      </c>
      <c r="DJ12" s="16">
        <f t="shared" si="76"/>
        <v>164812.58999999997</v>
      </c>
      <c r="DK12" s="16">
        <f t="shared" si="76"/>
        <v>-393678.69999999995</v>
      </c>
      <c r="DL12" s="18">
        <f t="shared" si="76"/>
        <v>13894960.860000001</v>
      </c>
      <c r="DM12" s="18">
        <f t="shared" si="76"/>
        <v>11795689.779999999</v>
      </c>
      <c r="DN12" s="18">
        <f t="shared" si="76"/>
        <v>9569175.0500000007</v>
      </c>
      <c r="DO12" s="18">
        <f t="shared" si="76"/>
        <v>7420415.1800000006</v>
      </c>
      <c r="DP12" s="18">
        <f t="shared" si="76"/>
        <v>5587456.4299999997</v>
      </c>
      <c r="DQ12" s="18">
        <f t="shared" si="76"/>
        <v>3965662.1399999997</v>
      </c>
      <c r="DR12" s="18">
        <f t="shared" si="76"/>
        <v>2970262.41</v>
      </c>
      <c r="DS12" s="18">
        <f t="shared" si="76"/>
        <v>2336428.9700000002</v>
      </c>
      <c r="DT12" s="18">
        <f t="shared" si="76"/>
        <v>1856244.2300000002</v>
      </c>
      <c r="DU12" s="18">
        <f t="shared" si="76"/>
        <v>1264564.93</v>
      </c>
      <c r="DV12" s="18">
        <f t="shared" si="76"/>
        <v>790706.1399999999</v>
      </c>
      <c r="DW12" s="18">
        <f>+DW6+DW11</f>
        <v>-281646.26000000013</v>
      </c>
      <c r="DX12" s="18">
        <f>+DX6+DX11</f>
        <v>-522225.32000000007</v>
      </c>
      <c r="DY12" s="18">
        <f>+DY6+DY11</f>
        <v>-473468.91000000003</v>
      </c>
      <c r="DZ12" s="18">
        <f>+DZ6+DZ11</f>
        <v>-420360.36</v>
      </c>
      <c r="EA12" s="18">
        <f>+EA6+EA11</f>
        <v>-377453.95999999996</v>
      </c>
      <c r="EB12" s="18">
        <f t="shared" ref="EB12:FP12" si="77">+EB6+EB11</f>
        <v>-327947.40000000002</v>
      </c>
      <c r="EC12" s="18">
        <f t="shared" si="77"/>
        <v>-303155.31</v>
      </c>
      <c r="ED12" s="18">
        <f t="shared" si="77"/>
        <v>-285587.42</v>
      </c>
      <c r="EE12" s="18">
        <f t="shared" si="77"/>
        <v>-272739.3</v>
      </c>
      <c r="EF12" s="18">
        <f t="shared" si="77"/>
        <v>-258570.52</v>
      </c>
      <c r="EG12" s="18">
        <f t="shared" si="77"/>
        <v>-245672.16999999998</v>
      </c>
      <c r="EH12" s="18">
        <f t="shared" si="77"/>
        <v>-233981.52000000002</v>
      </c>
      <c r="EI12" s="18">
        <f t="shared" si="77"/>
        <v>-209907.69</v>
      </c>
      <c r="EJ12" s="18">
        <f t="shared" si="77"/>
        <v>-188462.61</v>
      </c>
      <c r="EK12" s="18">
        <f t="shared" si="77"/>
        <v>-161616.75</v>
      </c>
      <c r="EL12" s="18">
        <f t="shared" si="77"/>
        <v>-142961.97</v>
      </c>
      <c r="EM12" s="18">
        <f t="shared" si="77"/>
        <v>-121646.47</v>
      </c>
      <c r="EN12" s="18">
        <f t="shared" si="77"/>
        <v>-103714.51000000001</v>
      </c>
      <c r="EO12" s="18">
        <f t="shared" si="77"/>
        <v>-90567.98</v>
      </c>
      <c r="EP12" s="18">
        <f t="shared" si="77"/>
        <v>-84209.489999999991</v>
      </c>
      <c r="EQ12" s="18">
        <f t="shared" si="77"/>
        <v>-75552.31</v>
      </c>
      <c r="ER12" s="18">
        <f t="shared" si="77"/>
        <v>-74018.459999999992</v>
      </c>
      <c r="ES12" s="18">
        <f t="shared" si="77"/>
        <v>-72899.920000000013</v>
      </c>
      <c r="ET12" s="18">
        <f t="shared" si="77"/>
        <v>-60590.06</v>
      </c>
      <c r="EU12" s="18">
        <f t="shared" si="77"/>
        <v>-46248.97</v>
      </c>
      <c r="EV12" s="18">
        <f t="shared" si="77"/>
        <v>-44348.11</v>
      </c>
      <c r="EW12" s="18">
        <f t="shared" si="77"/>
        <v>-41424.75</v>
      </c>
      <c r="EX12" s="18">
        <f t="shared" si="77"/>
        <v>-39362.54</v>
      </c>
      <c r="EY12" s="18">
        <f t="shared" si="77"/>
        <v>-36301.4</v>
      </c>
      <c r="EZ12" s="18">
        <f t="shared" si="77"/>
        <v>-35880.22</v>
      </c>
      <c r="FA12" s="18">
        <f t="shared" si="77"/>
        <v>-32708.91</v>
      </c>
      <c r="FB12" s="18">
        <f t="shared" si="77"/>
        <v>-34433.370000000003</v>
      </c>
      <c r="FC12" s="18">
        <f t="shared" si="77"/>
        <v>-36880.460000000006</v>
      </c>
      <c r="FD12" s="18">
        <f t="shared" si="77"/>
        <v>-39682.199999999997</v>
      </c>
      <c r="FE12" s="18">
        <f t="shared" si="77"/>
        <v>-42513.86</v>
      </c>
      <c r="FF12" s="18">
        <f t="shared" si="77"/>
        <v>-45066.48</v>
      </c>
      <c r="FG12" s="18">
        <f t="shared" si="77"/>
        <v>-46920.170000000006</v>
      </c>
      <c r="FH12" s="18">
        <f t="shared" si="77"/>
        <v>-47242.759999999995</v>
      </c>
      <c r="FI12" s="18">
        <f t="shared" si="77"/>
        <v>-46786.68</v>
      </c>
      <c r="FJ12" s="18">
        <f t="shared" si="77"/>
        <v>-46523.86</v>
      </c>
      <c r="FK12" s="18">
        <f t="shared" si="77"/>
        <v>-46875.37</v>
      </c>
      <c r="FL12" s="18">
        <f t="shared" si="77"/>
        <v>-48201.79</v>
      </c>
      <c r="FM12" s="18">
        <f t="shared" si="77"/>
        <v>-49379.79</v>
      </c>
      <c r="FN12" s="18">
        <f t="shared" si="77"/>
        <v>-45564.89</v>
      </c>
      <c r="FO12" s="18">
        <f t="shared" si="77"/>
        <v>-48143.040000000001</v>
      </c>
      <c r="FP12" s="18">
        <f t="shared" si="77"/>
        <v>-51239.45</v>
      </c>
      <c r="FQ12" s="18">
        <f>+FQ6+FQ11</f>
        <v>-54221.909999999996</v>
      </c>
      <c r="FR12" s="18">
        <f t="shared" ref="FR12:GO12" si="78">+FR6+FR11</f>
        <v>-56758.770000000004</v>
      </c>
      <c r="FS12" s="18">
        <f t="shared" si="78"/>
        <v>-58842.259999999995</v>
      </c>
      <c r="FT12" s="18">
        <f t="shared" si="78"/>
        <v>7572209.1500000004</v>
      </c>
      <c r="FU12" s="18">
        <f t="shared" si="78"/>
        <v>6401173.9300000006</v>
      </c>
      <c r="FV12" s="18">
        <f t="shared" si="78"/>
        <v>5277667.3499999996</v>
      </c>
      <c r="FW12" s="18">
        <f t="shared" si="78"/>
        <v>4422056.1899999995</v>
      </c>
      <c r="FX12" s="18">
        <f t="shared" si="78"/>
        <v>3589558.9000000004</v>
      </c>
      <c r="FY12" s="18">
        <f t="shared" si="78"/>
        <v>3137839.16</v>
      </c>
      <c r="FZ12" s="18">
        <f t="shared" si="78"/>
        <v>2798546.81</v>
      </c>
      <c r="GA12" s="18">
        <f t="shared" si="78"/>
        <v>2532361.7000000002</v>
      </c>
      <c r="GB12" s="18">
        <f t="shared" si="78"/>
        <v>2282882.7800000003</v>
      </c>
      <c r="GC12" s="18">
        <f t="shared" si="78"/>
        <v>2079047.13</v>
      </c>
      <c r="GD12" s="18">
        <f t="shared" si="78"/>
        <v>1802660.23</v>
      </c>
      <c r="GE12" s="18">
        <f t="shared" si="78"/>
        <v>1300810.19</v>
      </c>
      <c r="GF12" s="18">
        <f t="shared" si="78"/>
        <v>17319696.150000002</v>
      </c>
      <c r="GG12" s="18">
        <f t="shared" si="78"/>
        <v>14383031.929999998</v>
      </c>
      <c r="GH12" s="18">
        <f t="shared" si="78"/>
        <v>11147839.309999999</v>
      </c>
      <c r="GI12" s="18">
        <f t="shared" si="78"/>
        <v>8597079.4900000002</v>
      </c>
      <c r="GJ12" s="18">
        <f t="shared" si="78"/>
        <v>6350830.54</v>
      </c>
      <c r="GK12" s="18">
        <f t="shared" si="78"/>
        <v>4780385.78</v>
      </c>
      <c r="GL12" s="18">
        <f t="shared" si="78"/>
        <v>3747201.43</v>
      </c>
      <c r="GM12" s="18">
        <f t="shared" si="78"/>
        <v>3096867.64</v>
      </c>
      <c r="GN12" s="18">
        <f t="shared" si="78"/>
        <v>2566424.1</v>
      </c>
      <c r="GO12" s="18">
        <f t="shared" si="78"/>
        <v>2086207.3900000001</v>
      </c>
      <c r="GP12" s="18">
        <f t="shared" ref="GP12:HA12" si="79">+GP6+GP11</f>
        <v>1477309.8499999999</v>
      </c>
      <c r="GQ12" s="18">
        <f t="shared" si="79"/>
        <v>121338.55000000005</v>
      </c>
      <c r="GR12" s="18">
        <f t="shared" si="79"/>
        <v>-130271.96999999999</v>
      </c>
      <c r="GS12" s="18">
        <f t="shared" si="79"/>
        <v>-152574.91</v>
      </c>
      <c r="GT12" s="18">
        <f t="shared" si="79"/>
        <v>-168710.12</v>
      </c>
      <c r="GU12" s="18">
        <f t="shared" si="79"/>
        <v>-184386.33</v>
      </c>
      <c r="GV12" s="18">
        <f t="shared" si="79"/>
        <v>-199622.56</v>
      </c>
      <c r="GW12" s="18">
        <f t="shared" si="79"/>
        <v>-212228.27</v>
      </c>
      <c r="GX12" s="18">
        <f t="shared" si="79"/>
        <v>-214693.59999999998</v>
      </c>
      <c r="GY12" s="18">
        <f t="shared" si="79"/>
        <v>-217836.91</v>
      </c>
      <c r="GZ12" s="18">
        <f t="shared" si="79"/>
        <v>-226718.76</v>
      </c>
      <c r="HA12" s="18">
        <f t="shared" si="79"/>
        <v>-235817.63</v>
      </c>
      <c r="HB12" s="18">
        <f t="shared" ref="HB12:HM12" si="80">+HB6+HB11</f>
        <v>-245143.2</v>
      </c>
      <c r="HC12" s="18">
        <f t="shared" si="80"/>
        <v>-257856.94</v>
      </c>
      <c r="HD12" s="18">
        <f t="shared" si="80"/>
        <v>-243596.92</v>
      </c>
      <c r="HE12" s="18">
        <f t="shared" si="80"/>
        <v>-217501.91</v>
      </c>
      <c r="HF12" s="18">
        <f t="shared" si="80"/>
        <v>-192998.47</v>
      </c>
      <c r="HG12" s="18">
        <f t="shared" si="80"/>
        <v>-161490.04999999999</v>
      </c>
      <c r="HH12" s="18">
        <f t="shared" si="80"/>
        <v>-140365.40999999997</v>
      </c>
      <c r="HI12" s="18">
        <f t="shared" si="80"/>
        <v>-129611.39</v>
      </c>
      <c r="HJ12" s="18">
        <f t="shared" si="80"/>
        <v>-125849.24</v>
      </c>
      <c r="HK12" s="18">
        <f t="shared" si="80"/>
        <v>-124989.74</v>
      </c>
      <c r="HL12" s="18">
        <f t="shared" si="80"/>
        <v>-125741.05</v>
      </c>
      <c r="HM12" s="18">
        <f t="shared" si="80"/>
        <v>-126757.17</v>
      </c>
      <c r="HN12" s="18">
        <f t="shared" ref="HN12:HY12" si="81">+HN6+HN11</f>
        <v>-125393.77</v>
      </c>
      <c r="HO12" s="18">
        <f t="shared" si="81"/>
        <v>-112296.99</v>
      </c>
      <c r="HP12" s="18">
        <f t="shared" si="81"/>
        <v>-107579.61</v>
      </c>
      <c r="HQ12" s="18">
        <f t="shared" si="81"/>
        <v>-99674.29</v>
      </c>
      <c r="HR12" s="18">
        <f t="shared" si="81"/>
        <v>-90874.4</v>
      </c>
      <c r="HS12" s="18">
        <f t="shared" si="81"/>
        <v>-82717.919999999998</v>
      </c>
      <c r="HT12" s="18">
        <f t="shared" si="81"/>
        <v>-75460.009999999995</v>
      </c>
      <c r="HU12" s="18">
        <f t="shared" si="81"/>
        <v>-72842.64</v>
      </c>
      <c r="HV12" s="18">
        <f t="shared" si="81"/>
        <v>-73257.009999999995</v>
      </c>
      <c r="HW12" s="18">
        <f t="shared" si="81"/>
        <v>-74161.349999999991</v>
      </c>
      <c r="HX12" s="18">
        <f t="shared" si="81"/>
        <v>-74666.8</v>
      </c>
      <c r="HY12" s="18">
        <f t="shared" si="81"/>
        <v>-75638.850000000006</v>
      </c>
      <c r="HZ12" s="18">
        <f t="shared" ref="HZ12:IK12" si="82">+HZ6+HZ11</f>
        <v>-77182.83</v>
      </c>
      <c r="IA12" s="18">
        <f t="shared" si="82"/>
        <v>-74564.89</v>
      </c>
      <c r="IB12" s="18">
        <f t="shared" si="82"/>
        <v>2079475.82</v>
      </c>
      <c r="IC12" s="18">
        <f t="shared" si="82"/>
        <v>1766311.1800000002</v>
      </c>
      <c r="ID12" s="18">
        <f t="shared" si="82"/>
        <v>1449388.76</v>
      </c>
      <c r="IE12" s="18">
        <f t="shared" si="82"/>
        <v>1115087.8900000001</v>
      </c>
      <c r="IF12" s="18">
        <f t="shared" si="82"/>
        <v>822020.73999999987</v>
      </c>
      <c r="IG12" s="18">
        <f t="shared" si="82"/>
        <v>649391.51</v>
      </c>
      <c r="IH12" s="18">
        <f t="shared" si="82"/>
        <v>529034.66</v>
      </c>
      <c r="II12" s="18">
        <f t="shared" si="82"/>
        <v>449349.30000000005</v>
      </c>
      <c r="IJ12" s="18">
        <f t="shared" si="82"/>
        <v>388819.88</v>
      </c>
      <c r="IK12" s="18">
        <f t="shared" si="82"/>
        <v>325200.13</v>
      </c>
      <c r="IL12" s="560"/>
      <c r="IM12" s="561"/>
      <c r="IN12" s="561"/>
      <c r="IO12" s="561"/>
      <c r="IP12" s="561"/>
      <c r="IQ12" s="561"/>
      <c r="IR12" s="561"/>
      <c r="IS12" s="561"/>
      <c r="IT12" s="561"/>
      <c r="IU12" s="561"/>
      <c r="IV12" s="561"/>
      <c r="IW12" s="561"/>
      <c r="IX12" s="561"/>
      <c r="IY12" s="562"/>
    </row>
    <row r="13" spans="1:271" x14ac:dyDescent="0.2">
      <c r="D13" s="15"/>
      <c r="E13" s="15"/>
      <c r="F13" s="15"/>
      <c r="G13" s="15"/>
      <c r="H13" s="15"/>
      <c r="I13" s="15"/>
      <c r="J13" s="15"/>
      <c r="K13" s="15"/>
      <c r="L13" s="15"/>
      <c r="M13" s="15"/>
      <c r="N13" s="15"/>
      <c r="O13" s="15"/>
      <c r="P13" s="15"/>
      <c r="Q13" s="15"/>
      <c r="R13" s="15"/>
      <c r="S13" s="15"/>
      <c r="T13" s="15"/>
      <c r="U13" s="15"/>
      <c r="V13" s="15"/>
      <c r="W13" s="15"/>
      <c r="X13" s="15"/>
      <c r="Y13" s="15"/>
      <c r="Z13" s="15"/>
      <c r="AA13" s="15"/>
      <c r="AB13" s="15"/>
      <c r="AC13" s="15"/>
      <c r="AD13" s="15"/>
      <c r="AE13" s="15"/>
      <c r="AF13" s="15"/>
      <c r="AG13" s="15"/>
      <c r="AH13" s="15"/>
      <c r="AI13" s="15"/>
      <c r="AJ13" s="15"/>
      <c r="AK13" s="15"/>
      <c r="AL13" s="15"/>
      <c r="AM13" s="15"/>
      <c r="AN13" s="15"/>
      <c r="AO13" s="15"/>
      <c r="AP13" s="15"/>
      <c r="AQ13" s="15"/>
      <c r="AR13" s="15"/>
      <c r="AS13" s="15"/>
      <c r="AT13" s="15"/>
      <c r="AU13" s="15"/>
      <c r="AV13" s="15"/>
      <c r="AW13" s="15"/>
      <c r="AX13" s="15"/>
      <c r="AY13" s="15"/>
      <c r="AZ13" s="16"/>
      <c r="BA13" s="16"/>
      <c r="BB13" s="16"/>
      <c r="BC13" s="16"/>
      <c r="BD13" s="16"/>
      <c r="BE13" s="16"/>
      <c r="BF13" s="16"/>
      <c r="BG13" s="16"/>
      <c r="BH13" s="16"/>
      <c r="BI13" s="16"/>
      <c r="BJ13" s="16"/>
      <c r="BK13" s="16"/>
      <c r="BL13" s="16"/>
      <c r="BM13" s="16"/>
      <c r="BN13" s="16"/>
      <c r="BO13" s="16"/>
      <c r="BP13" s="16"/>
      <c r="BQ13" s="16"/>
      <c r="BR13" s="16"/>
      <c r="BS13" s="16"/>
      <c r="BT13" s="16"/>
      <c r="BU13" s="16"/>
      <c r="BV13" s="16"/>
      <c r="BW13" s="16"/>
      <c r="BX13" s="16"/>
      <c r="BY13" s="16"/>
      <c r="BZ13" s="16"/>
      <c r="CA13" s="16"/>
      <c r="CB13" s="16"/>
      <c r="CC13" s="16"/>
      <c r="CD13" s="16"/>
      <c r="CE13" s="16"/>
      <c r="CF13" s="16"/>
      <c r="CG13" s="16"/>
      <c r="CH13" s="16"/>
      <c r="CI13" s="16"/>
      <c r="CJ13" s="16"/>
      <c r="CK13" s="16"/>
      <c r="CL13" s="16"/>
      <c r="CM13" s="16"/>
      <c r="CN13" s="16"/>
      <c r="CO13" s="16"/>
      <c r="CP13" s="16"/>
      <c r="CQ13" s="16"/>
      <c r="CR13" s="16"/>
      <c r="CS13" s="16"/>
      <c r="CT13" s="16"/>
      <c r="CU13" s="16"/>
      <c r="CV13" s="16"/>
      <c r="CW13" s="16"/>
      <c r="CX13" s="16"/>
      <c r="CY13" s="16"/>
      <c r="CZ13" s="16"/>
      <c r="DA13" s="16"/>
      <c r="DB13" s="16"/>
      <c r="DC13" s="16"/>
      <c r="DD13" s="16"/>
      <c r="DE13" s="16"/>
      <c r="DF13" s="16"/>
      <c r="DG13" s="16"/>
      <c r="DH13" s="16"/>
      <c r="DI13" s="16"/>
      <c r="DJ13" s="16"/>
      <c r="DK13" s="16"/>
      <c r="DL13" s="18"/>
      <c r="DM13" s="18"/>
      <c r="DN13" s="18"/>
      <c r="DO13" s="18"/>
      <c r="DP13" s="18"/>
      <c r="DQ13" s="18"/>
      <c r="DR13" s="18"/>
      <c r="DS13" s="18"/>
      <c r="DT13" s="18"/>
      <c r="DU13" s="18"/>
      <c r="DV13" s="18"/>
      <c r="DW13" s="18"/>
      <c r="DX13" s="18"/>
      <c r="DY13" s="18"/>
      <c r="DZ13" s="18"/>
      <c r="EA13" s="18"/>
      <c r="EB13" s="18"/>
      <c r="EC13" s="18"/>
      <c r="ED13" s="18"/>
      <c r="EE13" s="18"/>
      <c r="EF13" s="18"/>
      <c r="EG13" s="18"/>
      <c r="EH13" s="18"/>
      <c r="EI13" s="18"/>
      <c r="EJ13" s="18"/>
      <c r="EK13" s="18"/>
      <c r="EL13" s="18"/>
      <c r="EM13" s="18"/>
      <c r="EN13" s="18"/>
      <c r="EO13" s="18"/>
      <c r="EP13" s="18"/>
      <c r="EQ13" s="18"/>
      <c r="ER13" s="18"/>
      <c r="ES13" s="18"/>
      <c r="ET13" s="18"/>
      <c r="EU13" s="18"/>
      <c r="EV13" s="18"/>
      <c r="EW13" s="18"/>
      <c r="EX13" s="18"/>
      <c r="EY13" s="18"/>
      <c r="EZ13" s="18"/>
      <c r="FA13" s="18"/>
      <c r="FB13" s="18"/>
      <c r="FC13" s="18"/>
      <c r="FD13" s="18"/>
      <c r="FE13" s="18"/>
      <c r="FF13" s="18"/>
      <c r="FG13" s="18"/>
      <c r="FH13" s="18"/>
      <c r="FI13" s="18"/>
      <c r="FJ13" s="18"/>
      <c r="FK13" s="18"/>
      <c r="FL13" s="18"/>
      <c r="FM13" s="18"/>
      <c r="FN13" s="18"/>
      <c r="FO13" s="18"/>
      <c r="FP13" s="18"/>
      <c r="FQ13" s="18"/>
      <c r="FR13" s="18"/>
      <c r="FS13" s="18"/>
      <c r="FT13" s="18"/>
      <c r="FU13" s="18"/>
      <c r="FV13" s="18"/>
      <c r="FW13" s="18"/>
      <c r="FX13" s="18"/>
      <c r="FY13" s="18"/>
      <c r="FZ13" s="18"/>
      <c r="GA13" s="18"/>
      <c r="GB13" s="18"/>
      <c r="GC13" s="18"/>
      <c r="GD13" s="18"/>
      <c r="GE13" s="18"/>
      <c r="GF13" s="18"/>
      <c r="GG13" s="18"/>
      <c r="GH13" s="18"/>
      <c r="GI13" s="18"/>
      <c r="GJ13" s="18"/>
      <c r="GK13" s="18"/>
      <c r="GL13" s="18"/>
      <c r="GM13" s="18"/>
      <c r="GN13" s="18"/>
      <c r="GO13" s="18"/>
      <c r="GP13" s="18"/>
      <c r="GQ13" s="18"/>
      <c r="GR13" s="18"/>
      <c r="GS13" s="18"/>
      <c r="GT13" s="18"/>
      <c r="GU13" s="18"/>
      <c r="GV13" s="18"/>
      <c r="GW13" s="18"/>
      <c r="GX13" s="18"/>
      <c r="GY13" s="18"/>
      <c r="GZ13" s="18"/>
      <c r="HA13" s="18"/>
      <c r="HB13" s="18"/>
      <c r="HC13" s="18"/>
      <c r="HD13" s="18"/>
      <c r="HE13" s="18"/>
      <c r="HF13" s="18"/>
      <c r="HG13" s="18"/>
      <c r="HH13" s="18"/>
      <c r="HI13" s="18"/>
      <c r="HJ13" s="18"/>
      <c r="HK13" s="18"/>
      <c r="HL13" s="18"/>
      <c r="HM13" s="18"/>
      <c r="HN13" s="18"/>
      <c r="HO13" s="18"/>
      <c r="HP13" s="18"/>
      <c r="HQ13" s="18"/>
      <c r="HR13" s="18"/>
      <c r="HS13" s="18"/>
      <c r="HT13" s="18"/>
      <c r="HU13" s="18"/>
      <c r="HV13" s="18"/>
      <c r="HW13" s="18"/>
      <c r="HX13" s="18"/>
      <c r="HY13" s="18"/>
      <c r="HZ13" s="18"/>
      <c r="IA13" s="18"/>
      <c r="IB13" s="18"/>
      <c r="IC13" s="18"/>
      <c r="ID13" s="18"/>
      <c r="IE13" s="18"/>
      <c r="IF13" s="18"/>
      <c r="IG13" s="18"/>
      <c r="IH13" s="18"/>
      <c r="II13" s="18"/>
      <c r="IJ13" s="18"/>
      <c r="IK13" s="18"/>
      <c r="IL13" s="560"/>
      <c r="IM13" s="561"/>
      <c r="IN13" s="561"/>
      <c r="IO13" s="561"/>
      <c r="IP13" s="561"/>
      <c r="IQ13" s="561"/>
      <c r="IR13" s="561"/>
      <c r="IS13" s="561"/>
      <c r="IT13" s="561"/>
      <c r="IU13" s="561"/>
      <c r="IV13" s="561"/>
      <c r="IW13" s="561"/>
      <c r="IX13" s="561"/>
      <c r="IY13" s="562"/>
    </row>
    <row r="14" spans="1:271" x14ac:dyDescent="0.2">
      <c r="A14" s="7" t="s">
        <v>169</v>
      </c>
      <c r="C14" s="1">
        <v>19100162</v>
      </c>
      <c r="D14" s="15"/>
      <c r="E14" s="15"/>
      <c r="F14" s="15"/>
      <c r="G14" s="15"/>
      <c r="H14" s="15"/>
      <c r="I14" s="15"/>
      <c r="J14" s="15"/>
      <c r="K14" s="15"/>
      <c r="L14" s="15"/>
      <c r="M14" s="15"/>
      <c r="N14" s="15"/>
      <c r="O14" s="15"/>
      <c r="P14" s="15"/>
      <c r="Q14" s="15"/>
      <c r="R14" s="15"/>
      <c r="S14" s="15"/>
      <c r="T14" s="15"/>
      <c r="U14" s="15"/>
      <c r="V14" s="15"/>
      <c r="W14" s="15"/>
      <c r="X14" s="15"/>
      <c r="Y14" s="15"/>
      <c r="Z14" s="15"/>
      <c r="AA14" s="15"/>
      <c r="AB14" s="15"/>
      <c r="AC14" s="15"/>
      <c r="AD14" s="15"/>
      <c r="AE14" s="15"/>
      <c r="AF14" s="15"/>
      <c r="AG14" s="15"/>
      <c r="AH14" s="15"/>
      <c r="AI14" s="15"/>
      <c r="AJ14" s="15"/>
      <c r="AK14" s="15"/>
      <c r="AL14" s="15"/>
      <c r="AM14" s="15"/>
      <c r="AN14" s="15"/>
      <c r="AO14" s="15"/>
      <c r="AP14" s="15"/>
      <c r="AQ14" s="15"/>
      <c r="AR14" s="15"/>
      <c r="AS14" s="15"/>
      <c r="AT14" s="15"/>
      <c r="AU14" s="15"/>
      <c r="AV14" s="15"/>
      <c r="AW14" s="15"/>
      <c r="AX14" s="15"/>
      <c r="AY14" s="15"/>
      <c r="AZ14" s="16"/>
      <c r="BA14" s="16"/>
      <c r="BB14" s="16"/>
      <c r="BC14" s="16"/>
      <c r="BD14" s="16"/>
      <c r="BE14" s="16"/>
      <c r="BF14" s="16"/>
      <c r="BG14" s="16"/>
      <c r="BH14" s="16"/>
      <c r="BI14" s="16"/>
      <c r="BJ14" s="16"/>
      <c r="BK14" s="16"/>
      <c r="BL14" s="16"/>
      <c r="BM14" s="16"/>
      <c r="BN14" s="16"/>
      <c r="BO14" s="16"/>
      <c r="BP14" s="16"/>
      <c r="BQ14" s="16"/>
      <c r="BR14" s="16"/>
      <c r="BS14" s="16"/>
      <c r="BT14" s="16"/>
      <c r="BU14" s="16"/>
      <c r="BV14" s="16"/>
      <c r="BW14" s="16"/>
      <c r="BX14" s="16"/>
      <c r="BY14" s="16"/>
      <c r="BZ14" s="16"/>
      <c r="CA14" s="16"/>
      <c r="CB14" s="16"/>
      <c r="CC14" s="16"/>
      <c r="CD14" s="16"/>
      <c r="CE14" s="16"/>
      <c r="CF14" s="16"/>
      <c r="CG14" s="16"/>
      <c r="CH14" s="16"/>
      <c r="CI14" s="16"/>
      <c r="CJ14" s="16"/>
      <c r="CK14" s="16"/>
      <c r="CL14" s="16"/>
      <c r="CM14" s="16"/>
      <c r="CN14" s="16"/>
      <c r="CO14" s="16"/>
      <c r="CP14" s="16"/>
      <c r="CQ14" s="16"/>
      <c r="CR14" s="16"/>
      <c r="CS14" s="16"/>
      <c r="CT14" s="16"/>
      <c r="CU14" s="16"/>
      <c r="CV14" s="16"/>
      <c r="CW14" s="16"/>
      <c r="CX14" s="16"/>
      <c r="CY14" s="16"/>
      <c r="CZ14" s="16"/>
      <c r="DA14" s="16"/>
      <c r="DB14" s="16"/>
      <c r="DC14" s="16"/>
      <c r="DD14" s="16"/>
      <c r="DE14" s="16"/>
      <c r="DF14" s="16"/>
      <c r="DG14" s="16"/>
      <c r="DH14" s="16"/>
      <c r="DI14" s="16"/>
      <c r="DJ14" s="16"/>
      <c r="DK14" s="16"/>
      <c r="DL14" s="18"/>
      <c r="DM14" s="18"/>
      <c r="DN14" s="18"/>
      <c r="DO14" s="18"/>
      <c r="DP14" s="18"/>
      <c r="DQ14" s="18"/>
      <c r="DR14" s="18"/>
      <c r="DS14" s="18"/>
      <c r="DT14" s="18"/>
      <c r="DU14" s="18"/>
      <c r="DV14" s="18"/>
      <c r="DW14" s="18"/>
      <c r="DX14" s="18"/>
      <c r="DY14" s="18"/>
      <c r="DZ14" s="18"/>
      <c r="EA14" s="18"/>
      <c r="EB14" s="18"/>
      <c r="EC14" s="18"/>
      <c r="ED14" s="18"/>
      <c r="EE14" s="18"/>
      <c r="EF14" s="18"/>
      <c r="EG14" s="18"/>
      <c r="EH14" s="18"/>
      <c r="EI14" s="18"/>
      <c r="EJ14" s="18"/>
      <c r="EK14" s="18"/>
      <c r="EL14" s="18"/>
      <c r="EM14" s="18"/>
      <c r="EN14" s="18"/>
      <c r="EO14" s="18"/>
      <c r="EP14" s="18"/>
      <c r="EQ14" s="18"/>
      <c r="ER14" s="18"/>
      <c r="ES14" s="18"/>
      <c r="ET14" s="18"/>
      <c r="EU14" s="18"/>
      <c r="EV14" s="18"/>
      <c r="EW14" s="18"/>
      <c r="EX14" s="18"/>
      <c r="EY14" s="18"/>
      <c r="EZ14" s="18"/>
      <c r="FA14" s="18"/>
      <c r="FB14" s="18"/>
      <c r="FC14" s="18"/>
      <c r="FD14" s="18"/>
      <c r="FE14" s="18"/>
      <c r="FF14" s="18"/>
      <c r="FG14" s="18"/>
      <c r="FH14" s="18"/>
      <c r="FI14" s="18"/>
      <c r="FJ14" s="18"/>
      <c r="FK14" s="18"/>
      <c r="FL14" s="18"/>
      <c r="FM14" s="18"/>
      <c r="FN14" s="18"/>
      <c r="FO14" s="18"/>
      <c r="FP14" s="18"/>
      <c r="FQ14" s="18"/>
      <c r="FR14" s="18"/>
      <c r="FS14" s="18"/>
      <c r="FT14" s="18"/>
      <c r="FU14" s="18"/>
      <c r="FV14" s="18"/>
      <c r="FW14" s="18"/>
      <c r="FX14" s="18"/>
      <c r="FY14" s="18"/>
      <c r="FZ14" s="18"/>
      <c r="GA14" s="18"/>
      <c r="GB14" s="18"/>
      <c r="GC14" s="18"/>
      <c r="GD14" s="18"/>
      <c r="GE14" s="18"/>
      <c r="GF14" s="18"/>
      <c r="GG14" s="18"/>
      <c r="GH14" s="18"/>
      <c r="GI14" s="18"/>
      <c r="GJ14" s="18"/>
      <c r="GK14" s="18"/>
      <c r="GL14" s="18"/>
      <c r="GM14" s="18"/>
      <c r="GN14" s="18"/>
      <c r="GO14" s="18"/>
      <c r="GP14" s="18"/>
      <c r="GQ14" s="18"/>
      <c r="GR14" s="18"/>
      <c r="GS14" s="18"/>
      <c r="GT14" s="18"/>
      <c r="GU14" s="18"/>
      <c r="GV14" s="18"/>
      <c r="GW14" s="18"/>
      <c r="GX14" s="18"/>
      <c r="GY14" s="18"/>
      <c r="GZ14" s="18"/>
      <c r="HA14" s="18"/>
      <c r="HB14" s="18"/>
      <c r="HC14" s="18"/>
      <c r="HD14" s="18"/>
      <c r="HE14" s="18"/>
      <c r="HF14" s="18"/>
      <c r="HG14" s="18"/>
      <c r="HH14" s="18"/>
      <c r="HI14" s="18"/>
      <c r="HJ14" s="18"/>
      <c r="HK14" s="18"/>
      <c r="HL14" s="18"/>
      <c r="HM14" s="18"/>
      <c r="HN14" s="18"/>
      <c r="HO14" s="18"/>
      <c r="HP14" s="18"/>
      <c r="HQ14" s="18"/>
      <c r="HR14" s="18"/>
      <c r="HS14" s="18"/>
      <c r="HT14" s="18"/>
      <c r="HU14" s="18"/>
      <c r="HV14" s="18"/>
      <c r="HW14" s="18"/>
      <c r="HX14" s="18"/>
      <c r="HY14" s="18"/>
      <c r="HZ14" s="18"/>
      <c r="IA14" s="18"/>
      <c r="IB14" s="18"/>
      <c r="IC14" s="18"/>
      <c r="ID14" s="18"/>
      <c r="IE14" s="18"/>
      <c r="IF14" s="18"/>
      <c r="IG14" s="18"/>
      <c r="IH14" s="18"/>
      <c r="II14" s="18"/>
      <c r="IJ14" s="18"/>
      <c r="IK14" s="18"/>
      <c r="IL14" s="560"/>
      <c r="IM14" s="561"/>
      <c r="IN14" s="561"/>
      <c r="IO14" s="561"/>
      <c r="IP14" s="561"/>
      <c r="IQ14" s="561"/>
      <c r="IR14" s="561"/>
      <c r="IS14" s="561"/>
      <c r="IT14" s="561"/>
      <c r="IU14" s="561"/>
      <c r="IV14" s="561"/>
      <c r="IW14" s="561"/>
      <c r="IX14" s="561"/>
      <c r="IY14" s="562"/>
    </row>
    <row r="15" spans="1:271" x14ac:dyDescent="0.2">
      <c r="B15" s="1" t="s">
        <v>163</v>
      </c>
      <c r="D15" s="15"/>
      <c r="E15" s="15"/>
      <c r="F15" s="15"/>
      <c r="G15" s="15"/>
      <c r="H15" s="15"/>
      <c r="I15" s="15"/>
      <c r="J15" s="15"/>
      <c r="K15" s="15"/>
      <c r="L15" s="15"/>
      <c r="M15" s="15"/>
      <c r="N15" s="15"/>
      <c r="O15" s="15"/>
      <c r="P15" s="15"/>
      <c r="Q15" s="15"/>
      <c r="R15" s="15"/>
      <c r="S15" s="15"/>
      <c r="T15" s="15"/>
      <c r="U15" s="15"/>
      <c r="V15" s="15"/>
      <c r="W15" s="15"/>
      <c r="X15" s="15"/>
      <c r="Y15" s="15"/>
      <c r="Z15" s="15"/>
      <c r="AA15" s="15"/>
      <c r="AB15" s="15"/>
      <c r="AC15" s="15"/>
      <c r="AD15" s="15"/>
      <c r="AE15" s="17">
        <v>-15314427.300000001</v>
      </c>
      <c r="AF15" s="15">
        <f t="shared" ref="AF15:AP15" si="83">ROUND(+AE21,2)</f>
        <v>-13917373.390000001</v>
      </c>
      <c r="AG15" s="15">
        <f t="shared" si="83"/>
        <v>-11900349.74</v>
      </c>
      <c r="AH15" s="15">
        <f t="shared" si="83"/>
        <v>-9701246.2400000002</v>
      </c>
      <c r="AI15" s="15">
        <f t="shared" si="83"/>
        <v>-7379747.9199999999</v>
      </c>
      <c r="AJ15" s="15">
        <f t="shared" si="83"/>
        <v>-5498944.75</v>
      </c>
      <c r="AK15" s="15">
        <f t="shared" si="83"/>
        <v>-3919497.08</v>
      </c>
      <c r="AL15" s="15">
        <f t="shared" si="83"/>
        <v>-2994508.02</v>
      </c>
      <c r="AM15" s="15">
        <f t="shared" si="83"/>
        <v>-2252766.73</v>
      </c>
      <c r="AN15" s="15">
        <f t="shared" si="83"/>
        <v>-1712695.28</v>
      </c>
      <c r="AO15" s="15">
        <f t="shared" si="83"/>
        <v>-1264501.17</v>
      </c>
      <c r="AP15" s="15">
        <f t="shared" si="83"/>
        <v>-762145.56</v>
      </c>
      <c r="AQ15" s="15">
        <f>AP21</f>
        <v>-131056.25000000012</v>
      </c>
      <c r="AR15" s="15">
        <f t="shared" ref="AR15:DC15" si="84">ROUND(+AQ21,2)</f>
        <v>3670147.32</v>
      </c>
      <c r="AS15" s="15">
        <f t="shared" si="84"/>
        <v>3247024.5</v>
      </c>
      <c r="AT15" s="15">
        <f t="shared" si="84"/>
        <v>2720497.82</v>
      </c>
      <c r="AU15" s="15">
        <f t="shared" si="84"/>
        <v>2139650.89</v>
      </c>
      <c r="AV15" s="15">
        <f t="shared" si="84"/>
        <v>1692715.91</v>
      </c>
      <c r="AW15" s="15">
        <f t="shared" si="84"/>
        <v>1346148.21</v>
      </c>
      <c r="AX15" s="15">
        <f t="shared" si="84"/>
        <v>1037100.4</v>
      </c>
      <c r="AY15" s="15">
        <f t="shared" si="84"/>
        <v>863920.46</v>
      </c>
      <c r="AZ15" s="16">
        <f t="shared" si="84"/>
        <v>713488.54</v>
      </c>
      <c r="BA15" s="16">
        <f t="shared" si="84"/>
        <v>593981.96</v>
      </c>
      <c r="BB15" s="16">
        <f t="shared" si="84"/>
        <v>466039.16</v>
      </c>
      <c r="BC15" s="16">
        <f t="shared" si="84"/>
        <v>308438.07</v>
      </c>
      <c r="BD15" s="16">
        <f t="shared" si="84"/>
        <v>22014015.850000001</v>
      </c>
      <c r="BE15" s="16">
        <f t="shared" si="84"/>
        <v>19127886.109999999</v>
      </c>
      <c r="BF15" s="16">
        <f t="shared" si="84"/>
        <v>15704256.42</v>
      </c>
      <c r="BG15" s="16">
        <f t="shared" si="84"/>
        <v>12618091.02</v>
      </c>
      <c r="BH15" s="16">
        <f t="shared" si="84"/>
        <v>9445082.9499999993</v>
      </c>
      <c r="BI15" s="16">
        <f t="shared" si="84"/>
        <v>6706256</v>
      </c>
      <c r="BJ15" s="16">
        <f t="shared" si="84"/>
        <v>4803629.63</v>
      </c>
      <c r="BK15" s="16">
        <f t="shared" si="84"/>
        <v>3554604.5</v>
      </c>
      <c r="BL15" s="16">
        <f t="shared" si="84"/>
        <v>2722505.39</v>
      </c>
      <c r="BM15" s="16">
        <f t="shared" si="84"/>
        <v>2030503.52</v>
      </c>
      <c r="BN15" s="16">
        <f t="shared" si="84"/>
        <v>1302452.04</v>
      </c>
      <c r="BO15" s="16">
        <f t="shared" si="84"/>
        <v>415863.67</v>
      </c>
      <c r="BP15" s="16">
        <f t="shared" si="84"/>
        <v>57669236.469999999</v>
      </c>
      <c r="BQ15" s="16">
        <f t="shared" si="84"/>
        <v>54285336.350000001</v>
      </c>
      <c r="BR15" s="16">
        <f t="shared" si="84"/>
        <v>50102151.609999999</v>
      </c>
      <c r="BS15" s="16">
        <f t="shared" si="84"/>
        <v>45248884.359999999</v>
      </c>
      <c r="BT15" s="16">
        <f t="shared" si="84"/>
        <v>41793480.939999998</v>
      </c>
      <c r="BU15" s="16">
        <f t="shared" si="84"/>
        <v>38755109.350000001</v>
      </c>
      <c r="BV15" s="16">
        <f t="shared" si="84"/>
        <v>36492563.990000002</v>
      </c>
      <c r="BW15" s="16">
        <f t="shared" si="84"/>
        <v>34988017.409999996</v>
      </c>
      <c r="BX15" s="16">
        <f t="shared" si="84"/>
        <v>33961079.020000003</v>
      </c>
      <c r="BY15" s="16">
        <f t="shared" si="84"/>
        <v>33254031.18</v>
      </c>
      <c r="BZ15" s="16">
        <f t="shared" si="84"/>
        <v>32479589.379999999</v>
      </c>
      <c r="CA15" s="16">
        <f t="shared" si="84"/>
        <v>31382517.949999999</v>
      </c>
      <c r="CB15" s="16">
        <f t="shared" si="84"/>
        <v>-68336026.430000007</v>
      </c>
      <c r="CC15" s="16">
        <f>ROUND(+CB21,2)</f>
        <v>-60474249.920000002</v>
      </c>
      <c r="CD15" s="16">
        <f>ROUND(+CC21,2)</f>
        <v>-49646398.670000002</v>
      </c>
      <c r="CE15" s="16">
        <f t="shared" si="84"/>
        <v>-37670198.310000002</v>
      </c>
      <c r="CF15" s="16">
        <f t="shared" si="84"/>
        <v>-28602921.079999998</v>
      </c>
      <c r="CG15" s="16">
        <f t="shared" si="84"/>
        <v>-19278287.100000001</v>
      </c>
      <c r="CH15" s="16">
        <f t="shared" si="84"/>
        <v>-11863760.960000001</v>
      </c>
      <c r="CI15" s="16">
        <f t="shared" si="84"/>
        <v>-7535510.6600000001</v>
      </c>
      <c r="CJ15" s="16">
        <f t="shared" si="84"/>
        <v>-3858423.68</v>
      </c>
      <c r="CK15" s="16">
        <f t="shared" si="84"/>
        <v>-1511392.07</v>
      </c>
      <c r="CL15" s="16">
        <f t="shared" si="84"/>
        <v>1339597.6000000001</v>
      </c>
      <c r="CM15" s="16">
        <f t="shared" si="84"/>
        <v>4165841.37</v>
      </c>
      <c r="CN15" s="16">
        <f t="shared" si="84"/>
        <v>-22271414.960000001</v>
      </c>
      <c r="CO15" s="16">
        <f t="shared" si="84"/>
        <v>-20059401.649999999</v>
      </c>
      <c r="CP15" s="16">
        <f t="shared" si="84"/>
        <v>-16063777.119999999</v>
      </c>
      <c r="CQ15" s="16">
        <f t="shared" si="84"/>
        <v>-12228258.4</v>
      </c>
      <c r="CR15" s="16">
        <f t="shared" si="84"/>
        <v>-9126129.3200000003</v>
      </c>
      <c r="CS15" s="16">
        <f t="shared" si="84"/>
        <v>-5899897.2699999996</v>
      </c>
      <c r="CT15" s="16">
        <f t="shared" si="84"/>
        <v>-3851318.87</v>
      </c>
      <c r="CU15" s="16">
        <f t="shared" si="84"/>
        <v>-2513361.48</v>
      </c>
      <c r="CV15" s="16">
        <f t="shared" si="84"/>
        <v>-1736239.32</v>
      </c>
      <c r="CW15" s="16">
        <f t="shared" si="84"/>
        <v>-1059952.3899999999</v>
      </c>
      <c r="CX15" s="16">
        <f t="shared" si="84"/>
        <v>-194546.38</v>
      </c>
      <c r="CY15" s="16">
        <f t="shared" si="84"/>
        <v>635594.31000000006</v>
      </c>
      <c r="CZ15" s="16">
        <f t="shared" si="84"/>
        <v>-66586398.020000003</v>
      </c>
      <c r="DA15" s="16">
        <f t="shared" si="84"/>
        <v>-59055671.210000001</v>
      </c>
      <c r="DB15" s="16">
        <f t="shared" si="84"/>
        <v>-47004051.659999996</v>
      </c>
      <c r="DC15" s="16">
        <f t="shared" si="84"/>
        <v>-38712135.869999997</v>
      </c>
      <c r="DD15" s="16">
        <f t="shared" ref="DD15:FC15" si="85">ROUND(+DC21,2)</f>
        <v>-31499096.870000001</v>
      </c>
      <c r="DE15" s="16">
        <f t="shared" si="85"/>
        <v>-24080094.579999998</v>
      </c>
      <c r="DF15" s="16">
        <f t="shared" si="85"/>
        <v>-18019326.859999999</v>
      </c>
      <c r="DG15" s="16">
        <f t="shared" si="85"/>
        <v>-13360256.189999999</v>
      </c>
      <c r="DH15" s="16">
        <f t="shared" si="85"/>
        <v>-12548477.58</v>
      </c>
      <c r="DI15" s="16">
        <f t="shared" si="85"/>
        <v>-10189996.6</v>
      </c>
      <c r="DJ15" s="16">
        <f t="shared" si="85"/>
        <v>-7579609.9299999997</v>
      </c>
      <c r="DK15" s="16">
        <f t="shared" si="85"/>
        <v>-4978564.2</v>
      </c>
      <c r="DL15" s="18">
        <f t="shared" si="85"/>
        <v>-89718.07</v>
      </c>
      <c r="DM15" s="18">
        <f t="shared" si="85"/>
        <v>-28827357.239999998</v>
      </c>
      <c r="DN15" s="18">
        <f t="shared" si="85"/>
        <v>-24461992.309999999</v>
      </c>
      <c r="DO15" s="18">
        <f t="shared" si="85"/>
        <v>-19903775.460000001</v>
      </c>
      <c r="DP15" s="18">
        <f t="shared" si="85"/>
        <v>-15451747.6</v>
      </c>
      <c r="DQ15" s="18">
        <f t="shared" si="85"/>
        <v>-11645965.35</v>
      </c>
      <c r="DR15" s="18">
        <f t="shared" si="85"/>
        <v>-8195968.0300000003</v>
      </c>
      <c r="DS15" s="18">
        <f t="shared" si="85"/>
        <v>-6091845.4400000004</v>
      </c>
      <c r="DT15" s="18">
        <f t="shared" si="85"/>
        <v>-4727770.76</v>
      </c>
      <c r="DU15" s="18">
        <f t="shared" si="85"/>
        <v>-3671830.92</v>
      </c>
      <c r="DV15" s="18">
        <f t="shared" si="85"/>
        <v>-2329072.2400000002</v>
      </c>
      <c r="DW15" s="18">
        <f t="shared" si="85"/>
        <v>-1272360.95</v>
      </c>
      <c r="DX15" s="18">
        <f t="shared" si="85"/>
        <v>1029659.25</v>
      </c>
      <c r="DY15" s="18">
        <f t="shared" si="85"/>
        <v>-19117397.16</v>
      </c>
      <c r="DZ15" s="18">
        <f t="shared" si="85"/>
        <v>-15798772.800000001</v>
      </c>
      <c r="EA15" s="18">
        <f t="shared" si="85"/>
        <v>-12350646.25</v>
      </c>
      <c r="EB15" s="18">
        <f t="shared" si="85"/>
        <v>-9576038.6799999997</v>
      </c>
      <c r="EC15" s="18">
        <f t="shared" si="85"/>
        <v>-6428358</v>
      </c>
      <c r="ED15" s="18">
        <f t="shared" si="85"/>
        <v>-4738859.66</v>
      </c>
      <c r="EE15" s="18">
        <f t="shared" si="85"/>
        <v>-3482441.97</v>
      </c>
      <c r="EF15" s="18">
        <f t="shared" si="85"/>
        <v>-2511246.86</v>
      </c>
      <c r="EG15" s="18">
        <f t="shared" si="85"/>
        <v>-1770561.06</v>
      </c>
      <c r="EH15" s="18">
        <f t="shared" si="85"/>
        <v>-1106852.45</v>
      </c>
      <c r="EI15" s="18">
        <f t="shared" si="85"/>
        <v>-341045.79</v>
      </c>
      <c r="EJ15" s="18">
        <f t="shared" si="85"/>
        <v>1210619.46</v>
      </c>
      <c r="EK15" s="18">
        <f t="shared" si="85"/>
        <v>-30952322.300000001</v>
      </c>
      <c r="EL15" s="18">
        <f t="shared" si="85"/>
        <v>-26070361.359999999</v>
      </c>
      <c r="EM15" s="18">
        <f t="shared" si="85"/>
        <v>-20361820.030000001</v>
      </c>
      <c r="EN15" s="18">
        <f t="shared" si="85"/>
        <v>-16290271.23</v>
      </c>
      <c r="EO15" s="18">
        <f t="shared" si="85"/>
        <v>-12593565.310000001</v>
      </c>
      <c r="EP15" s="18">
        <f t="shared" si="85"/>
        <v>-9887841.2699999996</v>
      </c>
      <c r="EQ15" s="18">
        <f t="shared" si="85"/>
        <v>-8084190.1299999999</v>
      </c>
      <c r="ER15" s="18">
        <f t="shared" si="85"/>
        <v>-6946874.6299999999</v>
      </c>
      <c r="ES15" s="18">
        <f t="shared" si="85"/>
        <v>-5912217.5800000001</v>
      </c>
      <c r="ET15" s="18">
        <f t="shared" si="85"/>
        <v>-5032591.66</v>
      </c>
      <c r="EU15" s="18">
        <f t="shared" si="85"/>
        <v>-3717025.97</v>
      </c>
      <c r="EV15" s="18">
        <f t="shared" si="85"/>
        <v>-917159.86</v>
      </c>
      <c r="EW15" s="18">
        <f t="shared" si="85"/>
        <v>-9649150.75</v>
      </c>
      <c r="EX15" s="18">
        <f t="shared" si="85"/>
        <v>-7837821.2699999996</v>
      </c>
      <c r="EY15" s="18">
        <f t="shared" si="85"/>
        <v>-6261873.75</v>
      </c>
      <c r="EZ15" s="18">
        <f t="shared" si="85"/>
        <v>-4676687.1500000004</v>
      </c>
      <c r="FA15" s="18">
        <f t="shared" si="85"/>
        <v>-3474362.19</v>
      </c>
      <c r="FB15" s="18">
        <f t="shared" si="85"/>
        <v>-2651687.33</v>
      </c>
      <c r="FC15" s="18">
        <f t="shared" si="85"/>
        <v>-2118710.5499999998</v>
      </c>
      <c r="FD15" s="18">
        <f>ROUND(+FC21,2)</f>
        <v>-1727920.3</v>
      </c>
      <c r="FE15" s="18">
        <f t="shared" ref="FE15:FP15" si="86">ROUND(+FD21,2)</f>
        <v>-1408528.29</v>
      </c>
      <c r="FF15" s="18">
        <f t="shared" si="86"/>
        <v>-1092737.01</v>
      </c>
      <c r="FG15" s="18">
        <f t="shared" si="86"/>
        <v>-741244.68</v>
      </c>
      <c r="FH15" s="18">
        <f t="shared" si="86"/>
        <v>-174283.41</v>
      </c>
      <c r="FI15" s="18">
        <f t="shared" si="86"/>
        <v>27108461.460000001</v>
      </c>
      <c r="FJ15" s="18">
        <f t="shared" si="86"/>
        <v>23459709.170000002</v>
      </c>
      <c r="FK15" s="18">
        <f t="shared" si="86"/>
        <v>19982562.670000002</v>
      </c>
      <c r="FL15" s="18">
        <f t="shared" si="86"/>
        <v>17316191.449999999</v>
      </c>
      <c r="FM15" s="18">
        <f t="shared" si="86"/>
        <v>14727861.380000001</v>
      </c>
      <c r="FN15" s="18">
        <f t="shared" si="86"/>
        <v>12523927.75</v>
      </c>
      <c r="FO15" s="18">
        <f t="shared" si="86"/>
        <v>11203994.52</v>
      </c>
      <c r="FP15" s="18">
        <f t="shared" si="86"/>
        <v>10330750.470000001</v>
      </c>
      <c r="FQ15" s="18">
        <f>ROUND(+FP21,2)</f>
        <v>9606195.3800000008</v>
      </c>
      <c r="FR15" s="18">
        <f t="shared" ref="FR15:GO15" si="87">ROUND(+FQ21,2)</f>
        <v>8842469</v>
      </c>
      <c r="FS15" s="18">
        <f t="shared" si="87"/>
        <v>7795804.6799999997</v>
      </c>
      <c r="FT15" s="18">
        <f t="shared" si="87"/>
        <v>6280465.0899999999</v>
      </c>
      <c r="FU15" s="18">
        <f t="shared" si="87"/>
        <v>-38373492.859999999</v>
      </c>
      <c r="FV15" s="18">
        <f t="shared" si="87"/>
        <v>-32511530.629999999</v>
      </c>
      <c r="FW15" s="18">
        <f t="shared" si="87"/>
        <v>-26941550.859999999</v>
      </c>
      <c r="FX15" s="18">
        <f t="shared" si="87"/>
        <v>-22636969.670000002</v>
      </c>
      <c r="FY15" s="18">
        <f t="shared" si="87"/>
        <v>-18451832.789999999</v>
      </c>
      <c r="FZ15" s="18">
        <f t="shared" si="87"/>
        <v>-16152699.619999999</v>
      </c>
      <c r="GA15" s="18">
        <f t="shared" si="87"/>
        <v>-14367480.49</v>
      </c>
      <c r="GB15" s="18">
        <f t="shared" si="87"/>
        <v>-12972705.98</v>
      </c>
      <c r="GC15" s="18">
        <f t="shared" si="87"/>
        <v>-11644787.529999999</v>
      </c>
      <c r="GD15" s="18">
        <f t="shared" si="87"/>
        <v>-10547809.779999999</v>
      </c>
      <c r="GE15" s="18">
        <f t="shared" si="87"/>
        <v>-9100784.6600000001</v>
      </c>
      <c r="GF15" s="18">
        <f t="shared" si="87"/>
        <v>-6546459.6399999997</v>
      </c>
      <c r="GG15" s="18">
        <f t="shared" si="87"/>
        <v>-32040817.41</v>
      </c>
      <c r="GH15" s="18">
        <f t="shared" si="87"/>
        <v>-26684345.039999999</v>
      </c>
      <c r="GI15" s="18">
        <f t="shared" si="87"/>
        <v>-20809235.190000001</v>
      </c>
      <c r="GJ15" s="18">
        <f t="shared" si="87"/>
        <v>-16163623.59</v>
      </c>
      <c r="GK15" s="18">
        <f t="shared" si="87"/>
        <v>-12047585.050000001</v>
      </c>
      <c r="GL15" s="18">
        <f t="shared" si="87"/>
        <v>-9133037.1799999997</v>
      </c>
      <c r="GM15" s="18">
        <f t="shared" si="87"/>
        <v>-7193661.3099999996</v>
      </c>
      <c r="GN15" s="18">
        <f t="shared" si="87"/>
        <v>-5960719.8700000001</v>
      </c>
      <c r="GO15" s="18">
        <f t="shared" si="87"/>
        <v>-4942293.47</v>
      </c>
      <c r="GP15" s="18">
        <f t="shared" ref="GP15" si="88">ROUND(+GO21,2)</f>
        <v>-4029352.27</v>
      </c>
      <c r="GQ15" s="18">
        <f t="shared" ref="GQ15" si="89">ROUND(+GP21,2)</f>
        <v>-2876614.27</v>
      </c>
      <c r="GR15" s="18">
        <f t="shared" ref="GR15" si="90">ROUND(+GQ21,2)</f>
        <v>-361177.02</v>
      </c>
      <c r="GS15" s="18">
        <f t="shared" ref="GS15" si="91">ROUND(+GR21,2)</f>
        <v>-13685705.619999999</v>
      </c>
      <c r="GT15" s="18">
        <f t="shared" ref="GT15" si="92">ROUND(+GS21,2)</f>
        <v>-11390293.1</v>
      </c>
      <c r="GU15" s="18">
        <f t="shared" ref="GU15" si="93">ROUND(+GT21,2)</f>
        <v>-9348139.9600000009</v>
      </c>
      <c r="GV15" s="18">
        <f t="shared" ref="GV15" si="94">ROUND(+GU21,2)</f>
        <v>-7289177.6299999999</v>
      </c>
      <c r="GW15" s="18">
        <f t="shared" ref="GW15" si="95">ROUND(+GV21,2)</f>
        <v>-5427031.8399999999</v>
      </c>
      <c r="GX15" s="18">
        <f t="shared" ref="GX15" si="96">ROUND(+GW21,2)</f>
        <v>-4160378.14</v>
      </c>
      <c r="GY15" s="18">
        <f t="shared" ref="GY15" si="97">ROUND(+GX21,2)</f>
        <v>-3494790.36</v>
      </c>
      <c r="GZ15" s="18">
        <f t="shared" ref="GZ15" si="98">ROUND(+GY21,2)</f>
        <v>-2843705.57</v>
      </c>
      <c r="HA15" s="18">
        <f t="shared" ref="HA15" si="99">ROUND(+GZ21,2)</f>
        <v>-2450841.19</v>
      </c>
      <c r="HB15" s="18">
        <f t="shared" ref="HB15" si="100">ROUND(+HA21,2)</f>
        <v>-1966768.26</v>
      </c>
      <c r="HC15" s="18">
        <f t="shared" ref="HC15" si="101">ROUND(+HB21,2)</f>
        <v>-1425655.79</v>
      </c>
      <c r="HD15" s="18">
        <f t="shared" ref="HD15" si="102">ROUND(+HC21,2)</f>
        <v>-307347.51</v>
      </c>
      <c r="HE15" s="18">
        <f t="shared" ref="HE15" si="103">ROUND(+HD21,2)</f>
        <v>-49675920.670000002</v>
      </c>
      <c r="HF15" s="18">
        <f t="shared" ref="HF15" si="104">ROUND(+HE21,2)</f>
        <v>-42461207.020000003</v>
      </c>
      <c r="HG15" s="18">
        <f t="shared" ref="HG15" si="105">ROUND(+HF21,2)</f>
        <v>-35513214.469999999</v>
      </c>
      <c r="HH15" s="18">
        <f t="shared" ref="HH15" si="106">ROUND(+HG21,2)</f>
        <v>-27251734.68</v>
      </c>
      <c r="HI15" s="18">
        <f t="shared" ref="HI15" si="107">ROUND(+HH21,2)</f>
        <v>-21048481.949999999</v>
      </c>
      <c r="HJ15" s="18">
        <f t="shared" ref="HJ15" si="108">ROUND(+HI21,2)</f>
        <v>-17090845.309999999</v>
      </c>
      <c r="HK15" s="18">
        <f t="shared" ref="HK15" si="109">ROUND(+HJ21,2)</f>
        <v>-14555660.48</v>
      </c>
      <c r="HL15" s="18">
        <f t="shared" ref="HL15" si="110">ROUND(+HK21,2)</f>
        <v>-12741404.619999999</v>
      </c>
      <c r="HM15" s="18">
        <f t="shared" ref="HM15" si="111">ROUND(+HL21,2)</f>
        <v>-11221656.380000001</v>
      </c>
      <c r="HN15" s="18">
        <f t="shared" ref="HN15" si="112">ROUND(+HM21,2)</f>
        <v>-9746644.2599999998</v>
      </c>
      <c r="HO15" s="18">
        <f t="shared" ref="HO15" si="113">ROUND(+HN21,2)</f>
        <v>-7815492.4900000002</v>
      </c>
      <c r="HP15" s="18">
        <f t="shared" ref="HP15" si="114">ROUND(+HO21,2)</f>
        <v>-3246578.1</v>
      </c>
      <c r="HQ15" s="18">
        <f t="shared" ref="HQ15" si="115">ROUND(+HP21,2)</f>
        <v>-12501150.359999999</v>
      </c>
      <c r="HR15" s="18">
        <f t="shared" ref="HR15" si="116">ROUND(+HQ21,2)</f>
        <v>-10477362.25</v>
      </c>
      <c r="HS15" s="18">
        <f t="shared" ref="HS15" si="117">ROUND(+HR21,2)</f>
        <v>-8411728.7300000004</v>
      </c>
      <c r="HT15" s="18">
        <f t="shared" ref="HT15" si="118">ROUND(+HS21,2)</f>
        <v>-6500556.0999999996</v>
      </c>
      <c r="HU15" s="18">
        <f t="shared" ref="HU15" si="119">ROUND(+HT21,2)</f>
        <v>-4676521.9400000004</v>
      </c>
      <c r="HV15" s="18">
        <f t="shared" ref="HV15" si="120">ROUND(+HU21,2)</f>
        <v>-3575427.04</v>
      </c>
      <c r="HW15" s="18">
        <f t="shared" ref="HW15" si="121">ROUND(+HV21,2)</f>
        <v>1910901.94</v>
      </c>
      <c r="HX15" s="18">
        <f t="shared" ref="HX15" si="122">ROUND(+HW21,2)</f>
        <v>2567995.27</v>
      </c>
      <c r="HY15" s="18">
        <f t="shared" ref="HY15" si="123">ROUND(+HX21,2)</f>
        <v>3024556.8</v>
      </c>
      <c r="HZ15" s="18">
        <f t="shared" ref="HZ15" si="124">ROUND(+HY21,2)</f>
        <v>3457034.39</v>
      </c>
      <c r="IA15" s="18">
        <f t="shared" ref="IA15" si="125">ROUND(+HZ21,2)</f>
        <v>3970137.36</v>
      </c>
      <c r="IB15" s="18">
        <f t="shared" ref="IB15" si="126">ROUND(+IA21,2)</f>
        <v>4938972.3099999996</v>
      </c>
      <c r="IC15" s="18">
        <f t="shared" ref="IC15" si="127">ROUND(+IB21,2)</f>
        <v>16895428.129999999</v>
      </c>
      <c r="ID15" s="18">
        <f t="shared" ref="ID15" si="128">ROUND(+IC21,2)</f>
        <v>14455322.289999999</v>
      </c>
      <c r="IE15" s="18">
        <f t="shared" ref="IE15" si="129">ROUND(+ID21,2)</f>
        <v>11973232.6</v>
      </c>
      <c r="IF15" s="18">
        <f t="shared" ref="IF15" si="130">ROUND(+IE21,2)</f>
        <v>9328458.0299999993</v>
      </c>
      <c r="IG15" s="18">
        <f t="shared" ref="IG15" si="131">ROUND(+IF21,2)</f>
        <v>7037975.3399999999</v>
      </c>
      <c r="IH15" s="18">
        <f t="shared" ref="IH15" si="132">ROUND(+IG21,2)</f>
        <v>5678691.6299999999</v>
      </c>
      <c r="II15" s="18">
        <f t="shared" ref="II15" si="133">ROUND(+IH21,2)</f>
        <v>4684906.01</v>
      </c>
      <c r="IJ15" s="18">
        <f t="shared" ref="IJ15" si="134">ROUND(+II21,2)</f>
        <v>4064466.76</v>
      </c>
      <c r="IK15" s="18">
        <f t="shared" ref="IK15" si="135">ROUND(+IJ21,2)</f>
        <v>3610711.59</v>
      </c>
      <c r="IL15" s="560"/>
      <c r="IM15" s="561"/>
      <c r="IN15" s="561"/>
      <c r="IO15" s="561"/>
      <c r="IP15" s="561"/>
      <c r="IQ15" s="561"/>
      <c r="IR15" s="561"/>
      <c r="IS15" s="561"/>
      <c r="IT15" s="561"/>
      <c r="IU15" s="561"/>
      <c r="IV15" s="561"/>
      <c r="IW15" s="561"/>
      <c r="IX15" s="561"/>
      <c r="IY15" s="562"/>
    </row>
    <row r="16" spans="1:271" x14ac:dyDescent="0.2">
      <c r="B16" s="1" t="s">
        <v>164</v>
      </c>
      <c r="D16" s="20"/>
      <c r="E16" s="20"/>
      <c r="F16" s="20"/>
      <c r="G16" s="20"/>
      <c r="H16" s="20"/>
      <c r="I16" s="20"/>
      <c r="J16" s="20"/>
      <c r="K16" s="20"/>
      <c r="L16" s="20"/>
      <c r="M16" s="20"/>
      <c r="N16" s="20"/>
      <c r="O16" s="20"/>
      <c r="P16" s="20"/>
      <c r="Q16" s="20"/>
      <c r="R16" s="20"/>
      <c r="S16" s="20"/>
      <c r="T16" s="20"/>
      <c r="U16" s="20"/>
      <c r="V16" s="20"/>
      <c r="W16" s="20"/>
      <c r="X16" s="20"/>
      <c r="Y16" s="20"/>
      <c r="Z16" s="20"/>
      <c r="AA16" s="20"/>
      <c r="AB16" s="20"/>
      <c r="AC16" s="20"/>
      <c r="AD16" s="20"/>
      <c r="AE16" s="21">
        <f>297765.14</f>
        <v>297765.14</v>
      </c>
      <c r="AF16" s="20"/>
      <c r="AG16" s="20"/>
      <c r="AH16" s="20"/>
      <c r="AI16" s="20"/>
      <c r="AJ16" s="20"/>
      <c r="AK16" s="20"/>
      <c r="AL16" s="20"/>
      <c r="AM16" s="20"/>
      <c r="AN16" s="20"/>
      <c r="AO16" s="20"/>
      <c r="AP16" s="20"/>
      <c r="AQ16" s="21">
        <v>4069255.582945317</v>
      </c>
      <c r="AR16" s="20"/>
      <c r="AS16" s="20"/>
      <c r="AT16" s="20"/>
      <c r="AU16" s="20"/>
      <c r="AV16" s="20"/>
      <c r="AW16" s="20"/>
      <c r="AX16" s="20"/>
      <c r="AY16" s="20"/>
      <c r="AZ16" s="18"/>
      <c r="BA16" s="18"/>
      <c r="BB16" s="18"/>
      <c r="BC16" s="18">
        <f>-(BC73+BC93)</f>
        <v>23128545</v>
      </c>
      <c r="BD16" s="18"/>
      <c r="BE16" s="18"/>
      <c r="BF16" s="18"/>
      <c r="BG16" s="18"/>
      <c r="BH16" s="18"/>
      <c r="BI16" s="18"/>
      <c r="BJ16" s="18"/>
      <c r="BK16" s="18"/>
      <c r="BL16" s="18"/>
      <c r="BM16" s="18"/>
      <c r="BN16" s="22">
        <v>0</v>
      </c>
      <c r="BO16" s="22">
        <v>59320766</v>
      </c>
      <c r="BP16" s="18"/>
      <c r="BQ16" s="18"/>
      <c r="BR16" s="18"/>
      <c r="BS16" s="18"/>
      <c r="BT16" s="18"/>
      <c r="BU16" s="18"/>
      <c r="BV16" s="18"/>
      <c r="BW16" s="18"/>
      <c r="BX16" s="18"/>
      <c r="BY16" s="18"/>
      <c r="BZ16" s="18"/>
      <c r="CA16" s="25">
        <v>-105204644</v>
      </c>
      <c r="CB16" s="18"/>
      <c r="CC16" s="18"/>
      <c r="CD16" s="18"/>
      <c r="CE16" s="18"/>
      <c r="CF16" s="18"/>
      <c r="CG16" s="18"/>
      <c r="CH16" s="18"/>
      <c r="CI16" s="18"/>
      <c r="CJ16" s="18"/>
      <c r="CK16" s="18"/>
      <c r="CL16" s="18"/>
      <c r="CM16" s="18">
        <f>-(CM73+CM93)</f>
        <v>-28433193.648647759</v>
      </c>
      <c r="CN16" s="18"/>
      <c r="CO16" s="18"/>
      <c r="CP16" s="18"/>
      <c r="CQ16" s="18"/>
      <c r="CR16" s="18"/>
      <c r="CS16" s="18"/>
      <c r="CT16" s="18"/>
      <c r="CU16" s="18"/>
      <c r="CV16" s="18"/>
      <c r="CW16" s="18"/>
      <c r="CX16" s="18"/>
      <c r="CY16" s="22">
        <v>-71905137</v>
      </c>
      <c r="CZ16" s="18"/>
      <c r="DA16" s="18"/>
      <c r="DB16" s="18"/>
      <c r="DC16" s="18"/>
      <c r="DD16" s="18"/>
      <c r="DE16" s="18"/>
      <c r="DF16" s="18"/>
      <c r="DG16" s="22">
        <v>-2270966.9500000002</v>
      </c>
      <c r="DH16" s="22"/>
      <c r="DI16" s="22"/>
      <c r="DJ16" s="22"/>
      <c r="DK16" s="22"/>
      <c r="DL16" s="22">
        <v>-33089482</v>
      </c>
      <c r="DM16" s="22"/>
      <c r="DN16" s="22"/>
      <c r="DO16" s="22"/>
      <c r="DP16" s="22"/>
      <c r="DQ16" s="22"/>
      <c r="DR16" s="22"/>
      <c r="DS16" s="22"/>
      <c r="DT16" s="22"/>
      <c r="DU16" s="22"/>
      <c r="DV16" s="22"/>
      <c r="DW16" s="22"/>
      <c r="DX16" s="22">
        <v>-23082723</v>
      </c>
      <c r="DY16" s="22"/>
      <c r="DZ16" s="22"/>
      <c r="EA16" s="22"/>
      <c r="EB16" s="22"/>
      <c r="EC16" s="22"/>
      <c r="ED16" s="22"/>
      <c r="EE16" s="22"/>
      <c r="EF16" s="22"/>
      <c r="EG16" s="22"/>
      <c r="EH16" s="22"/>
      <c r="EI16" s="22"/>
      <c r="EJ16" s="22">
        <v>-35585750</v>
      </c>
      <c r="EK16" s="22"/>
      <c r="EL16" s="22"/>
      <c r="EM16" s="22"/>
      <c r="EN16" s="22"/>
      <c r="EO16" s="22"/>
      <c r="EP16" s="22"/>
      <c r="EQ16" s="22"/>
      <c r="ER16" s="22"/>
      <c r="ES16" s="22"/>
      <c r="ET16" s="22"/>
      <c r="EU16" s="22"/>
      <c r="EV16" s="35">
        <v>-10139956</v>
      </c>
      <c r="EW16" s="22"/>
      <c r="EX16" s="22"/>
      <c r="EY16" s="22"/>
      <c r="EZ16" s="22"/>
      <c r="FA16" s="22"/>
      <c r="FB16" s="22"/>
      <c r="FC16" s="22"/>
      <c r="FD16" s="22"/>
      <c r="FE16" s="22"/>
      <c r="FF16" s="22"/>
      <c r="FG16" s="22"/>
      <c r="FH16" s="22">
        <v>30171226</v>
      </c>
      <c r="FI16" s="22"/>
      <c r="FJ16" s="22"/>
      <c r="FK16" s="22"/>
      <c r="FL16" s="22"/>
      <c r="FM16" s="22"/>
      <c r="FN16" s="22"/>
      <c r="FO16" s="22"/>
      <c r="FP16" s="22"/>
      <c r="FQ16" s="22"/>
      <c r="FR16" s="22"/>
      <c r="FS16" s="22"/>
      <c r="FT16" s="22">
        <v>-48382271</v>
      </c>
      <c r="FU16" s="22"/>
      <c r="FV16" s="22"/>
      <c r="FW16" s="22"/>
      <c r="FX16" s="22"/>
      <c r="FY16" s="22"/>
      <c r="FZ16" s="22"/>
      <c r="GA16" s="22"/>
      <c r="GB16" s="22"/>
      <c r="GC16" s="22"/>
      <c r="GD16" s="22"/>
      <c r="GE16" s="22"/>
      <c r="GF16" s="22">
        <v>-28348194</v>
      </c>
      <c r="GG16" s="22"/>
      <c r="GH16" s="22"/>
      <c r="GI16" s="22"/>
      <c r="GJ16" s="22"/>
      <c r="GK16" s="22"/>
      <c r="GL16" s="22"/>
      <c r="GM16" s="22"/>
      <c r="GN16" s="22"/>
      <c r="GO16" s="22"/>
      <c r="GP16" s="36">
        <v>0</v>
      </c>
      <c r="GQ16" s="22">
        <v>0</v>
      </c>
      <c r="GR16" s="22">
        <v>-15241895</v>
      </c>
      <c r="GS16" s="22">
        <v>0</v>
      </c>
      <c r="GT16" s="22">
        <v>0</v>
      </c>
      <c r="GU16" s="22">
        <v>0</v>
      </c>
      <c r="GV16" s="22">
        <v>0</v>
      </c>
      <c r="GW16" s="24">
        <v>0</v>
      </c>
      <c r="GX16" s="22"/>
      <c r="GY16" s="22">
        <v>0</v>
      </c>
      <c r="GZ16" s="22">
        <v>0</v>
      </c>
      <c r="HA16" s="22"/>
      <c r="HB16" s="22"/>
      <c r="HC16" s="22"/>
      <c r="HD16" s="22">
        <v>-54166126</v>
      </c>
      <c r="HE16" s="22"/>
      <c r="HF16" s="22"/>
      <c r="HG16" s="22"/>
      <c r="HH16" s="22"/>
      <c r="HI16" s="22"/>
      <c r="HJ16" s="22"/>
      <c r="HK16" s="22"/>
      <c r="HL16" s="22"/>
      <c r="HM16" s="22"/>
      <c r="HN16" s="22"/>
      <c r="HO16" s="22"/>
      <c r="HP16" s="22">
        <v>-10781809.74</v>
      </c>
      <c r="HQ16" s="22"/>
      <c r="HR16" s="22"/>
      <c r="HS16" s="22"/>
      <c r="HT16" s="22"/>
      <c r="HU16" s="22"/>
      <c r="HV16" s="22">
        <v>4758978.16</v>
      </c>
      <c r="HW16" s="22"/>
      <c r="HX16" s="22"/>
      <c r="HY16" s="22"/>
      <c r="HZ16" s="22"/>
      <c r="IA16" s="22"/>
      <c r="IB16" s="22">
        <v>13812184.66</v>
      </c>
      <c r="IC16" s="22"/>
      <c r="ID16" s="22"/>
      <c r="IE16" s="22"/>
      <c r="IF16" s="22"/>
      <c r="IG16" s="22"/>
      <c r="IH16" s="22"/>
      <c r="II16" s="22"/>
      <c r="IJ16" s="22"/>
      <c r="IK16" s="22"/>
      <c r="IL16" s="566"/>
      <c r="IM16" s="567"/>
      <c r="IN16" s="561"/>
      <c r="IO16" s="567"/>
      <c r="IP16" s="567"/>
      <c r="IQ16" s="567"/>
      <c r="IR16" s="567"/>
      <c r="IS16" s="567"/>
      <c r="IT16" s="561"/>
      <c r="IU16" s="567"/>
      <c r="IV16" s="567"/>
      <c r="IW16" s="567"/>
      <c r="IX16" s="567"/>
      <c r="IY16" s="568"/>
    </row>
    <row r="17" spans="1:271" x14ac:dyDescent="0.2">
      <c r="B17" s="1" t="s">
        <v>165</v>
      </c>
      <c r="D17" s="20"/>
      <c r="E17" s="20"/>
      <c r="F17" s="20"/>
      <c r="G17" s="20"/>
      <c r="H17" s="20"/>
      <c r="I17" s="20"/>
      <c r="J17" s="20"/>
      <c r="K17" s="20"/>
      <c r="L17" s="20"/>
      <c r="M17" s="20"/>
      <c r="N17" s="20"/>
      <c r="O17" s="20"/>
      <c r="P17" s="20"/>
      <c r="Q17" s="20"/>
      <c r="R17" s="20"/>
      <c r="S17" s="20"/>
      <c r="T17" s="20"/>
      <c r="U17" s="20"/>
      <c r="V17" s="20"/>
      <c r="W17" s="20"/>
      <c r="X17" s="20"/>
      <c r="Y17" s="20"/>
      <c r="Z17" s="20"/>
      <c r="AA17" s="20"/>
      <c r="AB17" s="20"/>
      <c r="AC17" s="20"/>
      <c r="AD17" s="20"/>
      <c r="AE17" s="21">
        <v>1121214.111845379</v>
      </c>
      <c r="AF17" s="21">
        <v>2057206.24</v>
      </c>
      <c r="AG17" s="21">
        <v>2234470.0499999998</v>
      </c>
      <c r="AH17" s="21">
        <v>2350211.9700000002</v>
      </c>
      <c r="AI17" s="21">
        <v>1886088.48</v>
      </c>
      <c r="AJ17" s="21">
        <v>1586014.79</v>
      </c>
      <c r="AK17" s="21">
        <v>996051</v>
      </c>
      <c r="AL17" s="21">
        <v>757567.75</v>
      </c>
      <c r="AM17" s="21">
        <v>550980.5</v>
      </c>
      <c r="AN17" s="21">
        <v>457612.24</v>
      </c>
      <c r="AO17" s="21">
        <v>509531.27</v>
      </c>
      <c r="AP17" s="21">
        <v>636435.89</v>
      </c>
      <c r="AQ17" s="21">
        <v>-261489.96</v>
      </c>
      <c r="AR17" s="21">
        <v>-443668.05</v>
      </c>
      <c r="AS17" s="21">
        <v>-537754.5</v>
      </c>
      <c r="AT17" s="21">
        <v>-591256.06999999995</v>
      </c>
      <c r="AU17" s="21">
        <v>-454580.52</v>
      </c>
      <c r="AV17" s="21">
        <v>-353387.93</v>
      </c>
      <c r="AW17" s="21">
        <v>-303405.05</v>
      </c>
      <c r="AX17" s="21">
        <v>-188774.96</v>
      </c>
      <c r="AY17" s="21">
        <v>-153149.94</v>
      </c>
      <c r="AZ17" s="22">
        <v>-122282.18</v>
      </c>
      <c r="BA17" s="22">
        <v>-128581.86</v>
      </c>
      <c r="BB17" s="22">
        <v>-159027.12</v>
      </c>
      <c r="BC17" s="22">
        <v>-1487651.18</v>
      </c>
      <c r="BD17" s="22">
        <v>-3000190.7</v>
      </c>
      <c r="BE17" s="22">
        <v>-3523364.33</v>
      </c>
      <c r="BF17" s="22">
        <v>-3174325.89</v>
      </c>
      <c r="BG17" s="22">
        <v>-3238056.4</v>
      </c>
      <c r="BH17" s="22">
        <v>-2792457.49</v>
      </c>
      <c r="BI17" s="22">
        <v>-1945360.75</v>
      </c>
      <c r="BJ17" s="22">
        <v>-1283779.79</v>
      </c>
      <c r="BK17" s="22">
        <v>-859637.08</v>
      </c>
      <c r="BL17" s="22">
        <v>-715113.71</v>
      </c>
      <c r="BM17" s="22">
        <v>-746337.15</v>
      </c>
      <c r="BN17" s="22">
        <v>-899668.31</v>
      </c>
      <c r="BO17" s="22">
        <v>-2294859.85</v>
      </c>
      <c r="BP17" s="22">
        <v>-3738940.83</v>
      </c>
      <c r="BQ17" s="22">
        <v>-4522760.53</v>
      </c>
      <c r="BR17" s="22">
        <v>-5163195.42</v>
      </c>
      <c r="BS17" s="22">
        <v>-3708778.96</v>
      </c>
      <c r="BT17" s="22">
        <v>-3292888.09</v>
      </c>
      <c r="BU17" s="22">
        <v>-2489538.16</v>
      </c>
      <c r="BV17" s="22">
        <v>-1724938.35</v>
      </c>
      <c r="BW17" s="22">
        <v>-1230240.6100000001</v>
      </c>
      <c r="BX17" s="22">
        <v>-910743.87</v>
      </c>
      <c r="BY17" s="25">
        <v>-978892.76</v>
      </c>
      <c r="BZ17" s="25">
        <v>-1286776.3700000001</v>
      </c>
      <c r="CA17" s="25">
        <v>5677668.5700000003</v>
      </c>
      <c r="CB17" s="22">
        <v>8642815.3800000008</v>
      </c>
      <c r="CC17" s="22">
        <v>11190566.92</v>
      </c>
      <c r="CD17" s="22">
        <v>12229455.02</v>
      </c>
      <c r="CE17" s="22">
        <v>9245170.5500000007</v>
      </c>
      <c r="CF17" s="22">
        <v>9430479</v>
      </c>
      <c r="CG17" s="22">
        <v>7454412.4100000001</v>
      </c>
      <c r="CH17" s="22">
        <v>4339208.43</v>
      </c>
      <c r="CI17" s="22">
        <v>3665963.3</v>
      </c>
      <c r="CJ17" s="22">
        <v>2316789.73</v>
      </c>
      <c r="CK17" s="22">
        <v>2810264.82</v>
      </c>
      <c r="CL17" s="22">
        <v>2773012.85</v>
      </c>
      <c r="CM17" s="22">
        <v>2049668.5</v>
      </c>
      <c r="CN17" s="22">
        <v>2256097.46</v>
      </c>
      <c r="CO17" s="22">
        <v>4053320.83</v>
      </c>
      <c r="CP17" s="22">
        <v>3869809.41</v>
      </c>
      <c r="CQ17" s="22">
        <v>3124697.77</v>
      </c>
      <c r="CR17" s="22">
        <v>3252195.15</v>
      </c>
      <c r="CS17" s="22">
        <v>2056662.75</v>
      </c>
      <c r="CT17" s="22">
        <v>1340614.54</v>
      </c>
      <c r="CU17" s="22">
        <v>775946.29</v>
      </c>
      <c r="CV17" s="22">
        <v>673586.9</v>
      </c>
      <c r="CW17" s="22">
        <v>857505.98</v>
      </c>
      <c r="CX17" s="22">
        <v>819025.45</v>
      </c>
      <c r="CY17" s="22">
        <v>4858801.5199999996</v>
      </c>
      <c r="CZ17" s="26">
        <v>7681438.7400000002</v>
      </c>
      <c r="DA17" s="22">
        <v>12175824.5</v>
      </c>
      <c r="DB17" s="27">
        <v>8388999.9399999995</v>
      </c>
      <c r="DC17" s="27">
        <v>7281538.54</v>
      </c>
      <c r="DD17" s="22">
        <v>7475264.5199999996</v>
      </c>
      <c r="DE17" s="22">
        <v>6097912.5700000003</v>
      </c>
      <c r="DF17" s="22">
        <v>4687366.1900000004</v>
      </c>
      <c r="DG17" s="22">
        <v>3100536.9</v>
      </c>
      <c r="DH17" s="22">
        <v>2371121.1</v>
      </c>
      <c r="DI17" s="22">
        <v>2621513.2799999998</v>
      </c>
      <c r="DJ17" s="22">
        <v>2605042.89</v>
      </c>
      <c r="DK17" s="22">
        <v>4882532.41</v>
      </c>
      <c r="DL17" s="22">
        <v>4426658.8600000003</v>
      </c>
      <c r="DM17" s="22">
        <v>4428358.95</v>
      </c>
      <c r="DN17" s="22">
        <v>4606396.66</v>
      </c>
      <c r="DO17" s="22">
        <v>4481239.12</v>
      </c>
      <c r="DP17" s="22">
        <v>3827577.19</v>
      </c>
      <c r="DQ17" s="22">
        <v>3462732.84</v>
      </c>
      <c r="DR17" s="22">
        <v>2112228.0299999998</v>
      </c>
      <c r="DS17" s="22">
        <v>1365722.77</v>
      </c>
      <c r="DT17" s="22">
        <v>1054120.58</v>
      </c>
      <c r="DU17" s="22">
        <v>1338797.3700000001</v>
      </c>
      <c r="DV17" s="22">
        <v>1046458.02</v>
      </c>
      <c r="DW17" s="22">
        <v>2285165.5499999998</v>
      </c>
      <c r="DX17" s="22">
        <v>2973995.45</v>
      </c>
      <c r="DY17" s="22">
        <v>3351876.07</v>
      </c>
      <c r="DZ17" s="22">
        <v>3473111.99</v>
      </c>
      <c r="EA17" s="23">
        <v>2787311.22</v>
      </c>
      <c r="EB17" s="22">
        <v>3152112.76</v>
      </c>
      <c r="EC17" s="22">
        <v>1686834.9</v>
      </c>
      <c r="ED17" s="22">
        <v>1248856.23</v>
      </c>
      <c r="EE17" s="22">
        <v>961147.75</v>
      </c>
      <c r="EF17" s="22">
        <v>711679.73</v>
      </c>
      <c r="EG17" s="23">
        <v>633426.36</v>
      </c>
      <c r="EH17" s="23">
        <v>723237.76</v>
      </c>
      <c r="EI17" s="23">
        <v>1532476.1</v>
      </c>
      <c r="EJ17" s="23">
        <v>3493790.49</v>
      </c>
      <c r="EK17" s="23">
        <v>4940992.66</v>
      </c>
      <c r="EL17" s="23">
        <v>5783249</v>
      </c>
      <c r="EM17" s="23">
        <v>4107792</v>
      </c>
      <c r="EN17" s="23">
        <v>3727191</v>
      </c>
      <c r="EO17" s="23">
        <v>2725406</v>
      </c>
      <c r="EP17" s="23">
        <v>1818140</v>
      </c>
      <c r="EQ17" s="23">
        <v>1148062</v>
      </c>
      <c r="ER17" s="23">
        <v>1042895</v>
      </c>
      <c r="ES17" s="23">
        <v>886122</v>
      </c>
      <c r="ET17" s="26">
        <v>1318047</v>
      </c>
      <c r="EU17" s="26">
        <v>2787507</v>
      </c>
      <c r="EV17" s="26">
        <v>1426942</v>
      </c>
      <c r="EW17" s="26">
        <v>1826054</v>
      </c>
      <c r="EX17" s="26">
        <v>1585995</v>
      </c>
      <c r="EY17" s="26">
        <v>1590629</v>
      </c>
      <c r="EZ17" s="26">
        <v>1203492</v>
      </c>
      <c r="FA17" s="26">
        <v>826698</v>
      </c>
      <c r="FB17" s="26">
        <v>530681</v>
      </c>
      <c r="FC17" s="26">
        <v>386972</v>
      </c>
      <c r="FD17" s="26">
        <v>314472</v>
      </c>
      <c r="FE17" s="23">
        <v>310010</v>
      </c>
      <c r="FF17" s="23">
        <v>345032</v>
      </c>
      <c r="FG17" s="23">
        <v>558995</v>
      </c>
      <c r="FH17" s="23">
        <v>-2969850</v>
      </c>
      <c r="FI17" s="23">
        <v>-3726848</v>
      </c>
      <c r="FJ17" s="23">
        <v>-3545230</v>
      </c>
      <c r="FK17" s="23">
        <v>-2720483</v>
      </c>
      <c r="FL17" s="23">
        <v>-2640488</v>
      </c>
      <c r="FM17" s="23">
        <v>-2248021</v>
      </c>
      <c r="FN17" s="23">
        <v>-1360535</v>
      </c>
      <c r="FO17" s="23">
        <v>-921238</v>
      </c>
      <c r="FP17" s="23">
        <v>-762106</v>
      </c>
      <c r="FQ17" s="23">
        <v>-796818</v>
      </c>
      <c r="FR17" s="23">
        <v>-1076194</v>
      </c>
      <c r="FS17" s="23">
        <v>-1542133</v>
      </c>
      <c r="FT17" s="23">
        <v>3828031</v>
      </c>
      <c r="FU17" s="23">
        <v>5951065</v>
      </c>
      <c r="FV17" s="23">
        <v>5619360</v>
      </c>
      <c r="FW17" s="23">
        <v>4363558</v>
      </c>
      <c r="FX17" s="23">
        <v>4232801</v>
      </c>
      <c r="FY17" s="23">
        <v>2339256</v>
      </c>
      <c r="FZ17" s="23">
        <v>1807705</v>
      </c>
      <c r="GA17" s="23">
        <v>1421338</v>
      </c>
      <c r="GB17" s="23">
        <v>1335919</v>
      </c>
      <c r="GC17" s="23">
        <v>1120173</v>
      </c>
      <c r="GD17" s="23">
        <v>1465768</v>
      </c>
      <c r="GE17" s="23">
        <v>2567474</v>
      </c>
      <c r="GF17" s="23">
        <v>2940264</v>
      </c>
      <c r="GG17" s="23">
        <v>5432846</v>
      </c>
      <c r="GH17" s="23">
        <v>5932245</v>
      </c>
      <c r="GI17" s="23">
        <v>4679314</v>
      </c>
      <c r="GJ17" s="23">
        <v>4146789</v>
      </c>
      <c r="GK17" s="23">
        <v>2935773</v>
      </c>
      <c r="GL17" s="23">
        <v>1953445</v>
      </c>
      <c r="GM17" s="23">
        <v>1241847</v>
      </c>
      <c r="GN17" s="23">
        <v>1022233</v>
      </c>
      <c r="GO17" s="23">
        <v>915682</v>
      </c>
      <c r="GP17" s="27">
        <v>1152043</v>
      </c>
      <c r="GQ17" s="23">
        <v>2507834</v>
      </c>
      <c r="GR17" s="23">
        <v>1953888</v>
      </c>
      <c r="GS17" s="23">
        <v>2324994</v>
      </c>
      <c r="GT17" s="23">
        <v>2065615</v>
      </c>
      <c r="GU17" s="23">
        <v>2073598</v>
      </c>
      <c r="GV17" s="23">
        <v>1871296</v>
      </c>
      <c r="GW17" s="26">
        <v>1270373</v>
      </c>
      <c r="GX17" s="23">
        <v>659543</v>
      </c>
      <c r="GY17" s="23">
        <v>606411</v>
      </c>
      <c r="GZ17" s="23">
        <v>388450</v>
      </c>
      <c r="HA17" s="23">
        <v>475368</v>
      </c>
      <c r="HB17" s="23">
        <v>533334</v>
      </c>
      <c r="HC17" s="23">
        <v>1106086</v>
      </c>
      <c r="HD17" s="23">
        <v>4994355</v>
      </c>
      <c r="HE17" s="23">
        <v>7391408</v>
      </c>
      <c r="HF17" s="23">
        <v>7100563</v>
      </c>
      <c r="HG17" s="23">
        <v>8369805</v>
      </c>
      <c r="HH17" s="23">
        <v>6289805</v>
      </c>
      <c r="HI17" s="23">
        <v>4021469</v>
      </c>
      <c r="HJ17" s="23">
        <v>2584222</v>
      </c>
      <c r="HK17" s="23">
        <v>1851684</v>
      </c>
      <c r="HL17" s="23">
        <v>1549734</v>
      </c>
      <c r="HM17" s="23">
        <v>1496286</v>
      </c>
      <c r="HN17" s="23">
        <v>1943159</v>
      </c>
      <c r="HO17" s="23">
        <v>4564898</v>
      </c>
      <c r="HP17" s="23">
        <v>1538001</v>
      </c>
      <c r="HQ17" s="23">
        <v>2027084</v>
      </c>
      <c r="HR17" s="23">
        <v>2057386</v>
      </c>
      <c r="HS17" s="23">
        <v>1891715</v>
      </c>
      <c r="HT17" s="23">
        <v>1798284</v>
      </c>
      <c r="HU17" s="23">
        <v>1077621</v>
      </c>
      <c r="HV17" s="23">
        <v>682805</v>
      </c>
      <c r="HW17" s="23">
        <v>605735</v>
      </c>
      <c r="HX17" s="23">
        <v>417179</v>
      </c>
      <c r="HY17" s="467">
        <v>397141</v>
      </c>
      <c r="HZ17" s="467">
        <v>461739</v>
      </c>
      <c r="IA17" s="467">
        <v>937404</v>
      </c>
      <c r="IB17" s="467">
        <v>-1921652</v>
      </c>
      <c r="IC17" s="467">
        <v>-2503361</v>
      </c>
      <c r="ID17" s="467">
        <v>-2538232</v>
      </c>
      <c r="IE17" s="467">
        <v>-2693301</v>
      </c>
      <c r="IF17" s="467">
        <v>-2339882</v>
      </c>
      <c r="IG17" s="467">
        <v>-1395082</v>
      </c>
      <c r="IH17" s="467">
        <v>-996620</v>
      </c>
      <c r="II17" s="467">
        <v>-649837</v>
      </c>
      <c r="IJ17" s="467">
        <v>-489769</v>
      </c>
      <c r="IK17" s="467">
        <v>-516194</v>
      </c>
      <c r="IL17" s="563"/>
      <c r="IM17" s="564"/>
      <c r="IN17" s="564"/>
      <c r="IO17" s="564"/>
      <c r="IP17" s="564"/>
      <c r="IQ17" s="564"/>
      <c r="IR17" s="564"/>
      <c r="IS17" s="564"/>
      <c r="IT17" s="564"/>
      <c r="IU17" s="564"/>
      <c r="IV17" s="564"/>
      <c r="IW17" s="564"/>
      <c r="IX17" s="564"/>
      <c r="IY17" s="565"/>
    </row>
    <row r="18" spans="1:271" x14ac:dyDescent="0.2">
      <c r="B18" s="1" t="s">
        <v>166</v>
      </c>
      <c r="D18" s="20"/>
      <c r="E18" s="20"/>
      <c r="F18" s="20"/>
      <c r="G18" s="20"/>
      <c r="H18" s="20"/>
      <c r="I18" s="20"/>
      <c r="J18" s="20"/>
      <c r="K18" s="20"/>
      <c r="L18" s="20"/>
      <c r="M18" s="20"/>
      <c r="N18" s="20"/>
      <c r="O18" s="20"/>
      <c r="P18" s="20"/>
      <c r="Q18" s="20"/>
      <c r="R18" s="20"/>
      <c r="S18" s="20"/>
      <c r="T18" s="20"/>
      <c r="U18" s="20"/>
      <c r="V18" s="20"/>
      <c r="W18" s="20"/>
      <c r="X18" s="20"/>
      <c r="Y18" s="20"/>
      <c r="Z18" s="20"/>
      <c r="AA18" s="20"/>
      <c r="AB18" s="20"/>
      <c r="AC18" s="20"/>
      <c r="AD18" s="20"/>
      <c r="AE18" s="21">
        <v>4406.75</v>
      </c>
      <c r="AF18" s="21">
        <v>2610.86</v>
      </c>
      <c r="AG18" s="21">
        <v>1292.44</v>
      </c>
      <c r="AH18" s="21">
        <v>0</v>
      </c>
      <c r="AI18" s="21">
        <v>14123.2</v>
      </c>
      <c r="AJ18" s="21">
        <v>8620.5400000000009</v>
      </c>
      <c r="AK18" s="21">
        <v>-60372.49</v>
      </c>
      <c r="AL18" s="21">
        <v>-7661.2</v>
      </c>
      <c r="AM18" s="21">
        <v>-5077.8100000000004</v>
      </c>
      <c r="AN18" s="21">
        <v>-5110.5200000000004</v>
      </c>
      <c r="AO18" s="21">
        <v>-4511</v>
      </c>
      <c r="AP18" s="21">
        <v>-4625.54</v>
      </c>
      <c r="AQ18" s="21">
        <v>-6318.8</v>
      </c>
      <c r="AR18" s="21">
        <v>12.78</v>
      </c>
      <c r="AS18" s="21">
        <v>-2.31</v>
      </c>
      <c r="AT18" s="21">
        <v>56.27</v>
      </c>
      <c r="AU18" s="21">
        <v>95.47</v>
      </c>
      <c r="AV18" s="21">
        <v>159.44</v>
      </c>
      <c r="AW18" s="21">
        <v>150.09</v>
      </c>
      <c r="AX18" s="21">
        <v>-871.45</v>
      </c>
      <c r="AY18" s="21">
        <v>-1273.44</v>
      </c>
      <c r="AZ18" s="22">
        <v>-1030.1199999999999</v>
      </c>
      <c r="BA18" s="22">
        <v>-2541.37</v>
      </c>
      <c r="BB18" s="22">
        <v>-966.3</v>
      </c>
      <c r="BC18" s="22">
        <v>-383.19</v>
      </c>
      <c r="BD18" s="22">
        <v>9217.17</v>
      </c>
      <c r="BE18" s="22">
        <v>8979</v>
      </c>
      <c r="BF18" s="22">
        <v>8529.01</v>
      </c>
      <c r="BG18" s="22">
        <v>8956.64</v>
      </c>
      <c r="BH18" s="22">
        <v>9613.85</v>
      </c>
      <c r="BI18" s="22">
        <v>10602.43</v>
      </c>
      <c r="BJ18" s="22">
        <v>11475.37</v>
      </c>
      <c r="BK18" s="22">
        <v>11172.25</v>
      </c>
      <c r="BL18" s="22">
        <v>10324.870000000001</v>
      </c>
      <c r="BM18" s="22">
        <v>10244.61</v>
      </c>
      <c r="BN18" s="22">
        <v>10430.14</v>
      </c>
      <c r="BO18" s="22">
        <v>10420.950000000001</v>
      </c>
      <c r="BP18" s="22">
        <v>-14529.98</v>
      </c>
      <c r="BQ18" s="22">
        <v>-12900.47</v>
      </c>
      <c r="BR18" s="22">
        <v>-11762.77</v>
      </c>
      <c r="BS18" s="22">
        <v>-10623.19</v>
      </c>
      <c r="BT18" s="22">
        <v>-12038.1</v>
      </c>
      <c r="BU18" s="22">
        <v>-11796.65</v>
      </c>
      <c r="BV18" s="22">
        <v>-11506.07</v>
      </c>
      <c r="BW18" s="22">
        <v>-11307.54</v>
      </c>
      <c r="BX18" s="22">
        <v>-10467.969999999999</v>
      </c>
      <c r="BY18" s="25">
        <v>-3024.99</v>
      </c>
      <c r="BZ18" s="25">
        <v>-3405.44</v>
      </c>
      <c r="CA18" s="25">
        <v>-4451.53</v>
      </c>
      <c r="CB18" s="22">
        <v>6466.51</v>
      </c>
      <c r="CC18" s="22">
        <v>35616.93</v>
      </c>
      <c r="CD18" s="22">
        <v>43647.33</v>
      </c>
      <c r="CE18" s="22">
        <v>36082.06</v>
      </c>
      <c r="CF18" s="22">
        <v>59059.49</v>
      </c>
      <c r="CG18" s="22">
        <v>53212.44</v>
      </c>
      <c r="CH18" s="22">
        <v>51255.1</v>
      </c>
      <c r="CI18" s="22">
        <v>49271.43</v>
      </c>
      <c r="CJ18" s="22">
        <v>47461.42</v>
      </c>
      <c r="CK18" s="22">
        <v>46087.27</v>
      </c>
      <c r="CL18" s="22">
        <v>46252.1</v>
      </c>
      <c r="CM18" s="22">
        <v>49732.24</v>
      </c>
      <c r="CN18" s="22">
        <v>47097.27</v>
      </c>
      <c r="CO18" s="22">
        <v>22468.61</v>
      </c>
      <c r="CP18" s="22">
        <v>22917.21</v>
      </c>
      <c r="CQ18" s="22">
        <v>17559.53</v>
      </c>
      <c r="CR18" s="22">
        <v>5574.89</v>
      </c>
      <c r="CS18" s="22">
        <v>7546.54</v>
      </c>
      <c r="CT18" s="22">
        <v>8619.8799999999992</v>
      </c>
      <c r="CU18" s="22">
        <v>9241.44</v>
      </c>
      <c r="CV18" s="22">
        <v>8692.83</v>
      </c>
      <c r="CW18" s="22">
        <v>11727.21</v>
      </c>
      <c r="CX18" s="22">
        <v>12585.59</v>
      </c>
      <c r="CY18" s="22">
        <v>15890.36</v>
      </c>
      <c r="CZ18" s="26">
        <v>17806.900000000001</v>
      </c>
      <c r="DA18" s="22">
        <v>21550.41</v>
      </c>
      <c r="DB18" s="27">
        <v>20736.46</v>
      </c>
      <c r="DC18" s="27">
        <v>19349.12</v>
      </c>
      <c r="DD18" s="22">
        <v>19577.63</v>
      </c>
      <c r="DE18" s="22">
        <v>18493.27</v>
      </c>
      <c r="DF18" s="22">
        <v>14201.74</v>
      </c>
      <c r="DG18" s="22">
        <v>13227.19</v>
      </c>
      <c r="DH18" s="22">
        <v>11794.42</v>
      </c>
      <c r="DI18" s="22">
        <v>6108.64</v>
      </c>
      <c r="DJ18" s="22">
        <v>5792.7</v>
      </c>
      <c r="DK18" s="22">
        <v>5667.56</v>
      </c>
      <c r="DL18" s="22">
        <v>743.88</v>
      </c>
      <c r="DM18" s="22">
        <v>2674.25</v>
      </c>
      <c r="DN18" s="22">
        <v>4984.6000000000004</v>
      </c>
      <c r="DO18" s="22">
        <v>8019.87</v>
      </c>
      <c r="DP18" s="22">
        <v>7424.41</v>
      </c>
      <c r="DQ18" s="22">
        <v>5973.15</v>
      </c>
      <c r="DR18" s="22">
        <v>3556.06</v>
      </c>
      <c r="DS18" s="22">
        <v>5131.83</v>
      </c>
      <c r="DT18" s="22">
        <v>5455.46</v>
      </c>
      <c r="DU18" s="22">
        <v>4243.71</v>
      </c>
      <c r="DV18" s="22">
        <v>7404.97</v>
      </c>
      <c r="DW18" s="22">
        <v>9081.1</v>
      </c>
      <c r="DX18" s="22">
        <v>8790.5300000000007</v>
      </c>
      <c r="DY18" s="22">
        <v>6512.53</v>
      </c>
      <c r="DZ18" s="22">
        <v>5327.01</v>
      </c>
      <c r="EA18" s="22">
        <v>7873.99</v>
      </c>
      <c r="EB18" s="22">
        <v>9065.42</v>
      </c>
      <c r="EC18" s="22">
        <v>9474.31</v>
      </c>
      <c r="ED18" s="22">
        <v>10508</v>
      </c>
      <c r="EE18" s="22">
        <v>9996.0499999999993</v>
      </c>
      <c r="EF18" s="22">
        <v>26584.59</v>
      </c>
      <c r="EG18" s="22">
        <v>25942.38</v>
      </c>
      <c r="EH18" s="22">
        <v>36491.230000000003</v>
      </c>
      <c r="EI18" s="22">
        <v>9596.0300000000007</v>
      </c>
      <c r="EJ18" s="22">
        <v>7942.84</v>
      </c>
      <c r="EK18" s="22">
        <v>10518.43</v>
      </c>
      <c r="EL18" s="22">
        <v>-20053.689999999999</v>
      </c>
      <c r="EM18" s="22">
        <v>1510.13</v>
      </c>
      <c r="EN18" s="22">
        <v>0</v>
      </c>
      <c r="EO18" s="22">
        <v>1438.5700000000002</v>
      </c>
      <c r="EP18" s="22">
        <v>1069.42</v>
      </c>
      <c r="EQ18" s="22">
        <v>479</v>
      </c>
      <c r="ER18" s="22">
        <v>303.18</v>
      </c>
      <c r="ES18" s="22">
        <f>-140.4-152.22-303.18</f>
        <v>-595.79999999999995</v>
      </c>
      <c r="ET18" s="26">
        <v>282.20999999999998</v>
      </c>
      <c r="EU18" s="26">
        <v>9283.07</v>
      </c>
      <c r="EV18" s="26">
        <v>-273.98</v>
      </c>
      <c r="EW18" s="26">
        <v>0</v>
      </c>
      <c r="EX18" s="26">
        <v>0</v>
      </c>
      <c r="EY18" s="26">
        <v>-135.66</v>
      </c>
      <c r="EZ18" s="26">
        <v>690.42</v>
      </c>
      <c r="FA18" s="26">
        <v>-4849.1400000000003</v>
      </c>
      <c r="FB18" s="26">
        <v>-419.05</v>
      </c>
      <c r="FC18" s="26">
        <v>0</v>
      </c>
      <c r="FD18" s="26">
        <v>0</v>
      </c>
      <c r="FE18" s="22">
        <v>0</v>
      </c>
      <c r="FF18" s="22">
        <v>0</v>
      </c>
      <c r="FG18" s="22">
        <v>0</v>
      </c>
      <c r="FH18" s="22">
        <v>-3373.32</v>
      </c>
      <c r="FI18" s="22">
        <v>0</v>
      </c>
      <c r="FJ18" s="22">
        <v>0</v>
      </c>
      <c r="FK18" s="22">
        <v>0</v>
      </c>
      <c r="FL18" s="22">
        <v>0</v>
      </c>
      <c r="FM18" s="22">
        <v>0</v>
      </c>
      <c r="FN18" s="22">
        <v>0</v>
      </c>
      <c r="FO18" s="22">
        <v>11639.08</v>
      </c>
      <c r="FP18" s="22">
        <v>2306</v>
      </c>
      <c r="FQ18" s="22">
        <v>0</v>
      </c>
      <c r="FR18" s="22">
        <v>0</v>
      </c>
      <c r="FS18" s="22">
        <v>0</v>
      </c>
      <c r="FT18" s="22">
        <v>0</v>
      </c>
      <c r="FU18" s="22">
        <v>0</v>
      </c>
      <c r="FV18" s="22">
        <v>23762.1</v>
      </c>
      <c r="FW18" s="22">
        <v>-2958.16</v>
      </c>
      <c r="FX18" s="22">
        <v>0</v>
      </c>
      <c r="FY18" s="22">
        <v>0</v>
      </c>
      <c r="FZ18" s="22">
        <v>12832.62</v>
      </c>
      <c r="GA18" s="22">
        <v>3117.06</v>
      </c>
      <c r="GB18" s="22">
        <v>18839.45</v>
      </c>
      <c r="GC18" s="22">
        <v>0</v>
      </c>
      <c r="GD18" s="22">
        <v>0</v>
      </c>
      <c r="GE18" s="22">
        <v>0</v>
      </c>
      <c r="GF18" s="22">
        <v>0</v>
      </c>
      <c r="GG18" s="22">
        <v>0</v>
      </c>
      <c r="GH18" s="22">
        <v>2271</v>
      </c>
      <c r="GI18" s="22">
        <v>6468.37</v>
      </c>
      <c r="GJ18" s="22">
        <v>0</v>
      </c>
      <c r="GK18" s="22">
        <v>-165.88</v>
      </c>
      <c r="GL18" s="22">
        <v>0</v>
      </c>
      <c r="GM18" s="22">
        <v>0</v>
      </c>
      <c r="GN18" s="22">
        <v>2177.39</v>
      </c>
      <c r="GO18" s="22">
        <v>-1.66</v>
      </c>
      <c r="GP18" s="27">
        <v>0</v>
      </c>
      <c r="GQ18" s="22">
        <v>0</v>
      </c>
      <c r="GR18" s="22">
        <v>1334.23</v>
      </c>
      <c r="GS18" s="22">
        <v>1711.43</v>
      </c>
      <c r="GT18" s="22">
        <v>246.25</v>
      </c>
      <c r="GU18" s="22">
        <v>355.54</v>
      </c>
      <c r="GV18" s="22">
        <v>0</v>
      </c>
      <c r="GW18" s="26">
        <v>0</v>
      </c>
      <c r="GX18" s="22">
        <v>6251.25</v>
      </c>
      <c r="GY18" s="22">
        <v>42497.4</v>
      </c>
      <c r="GZ18" s="22">
        <v>0</v>
      </c>
      <c r="HA18" s="22">
        <v>2547.81</v>
      </c>
      <c r="HB18" s="22">
        <v>-108.28</v>
      </c>
      <c r="HC18" s="22">
        <v>0</v>
      </c>
      <c r="HD18" s="22">
        <v>-704.29</v>
      </c>
      <c r="HE18" s="22">
        <v>-949.78</v>
      </c>
      <c r="HF18" s="22">
        <v>-843.29</v>
      </c>
      <c r="HG18" s="22">
        <v>-650.54</v>
      </c>
      <c r="HH18" s="22">
        <v>-923.45</v>
      </c>
      <c r="HI18" s="22">
        <v>1021.37</v>
      </c>
      <c r="HJ18" s="22">
        <v>2722.82</v>
      </c>
      <c r="HK18" s="22">
        <v>2997.93</v>
      </c>
      <c r="HL18" s="22">
        <v>4147.5600000000004</v>
      </c>
      <c r="HM18" s="22">
        <v>5733.75</v>
      </c>
      <c r="HN18" s="22">
        <v>6362.54</v>
      </c>
      <c r="HO18" s="22">
        <v>6993.21</v>
      </c>
      <c r="HP18" s="22">
        <v>27231.27</v>
      </c>
      <c r="HQ18" s="22">
        <v>27416.62</v>
      </c>
      <c r="HR18" s="22">
        <v>27628.15</v>
      </c>
      <c r="HS18" s="22">
        <v>29960.080000000002</v>
      </c>
      <c r="HT18" s="22">
        <v>28847.94</v>
      </c>
      <c r="HU18" s="22">
        <v>20836.13</v>
      </c>
      <c r="HV18" s="22">
        <v>18668.45</v>
      </c>
      <c r="HW18" s="22">
        <v>24089.64</v>
      </c>
      <c r="HX18" s="22">
        <v>17484.689999999999</v>
      </c>
      <c r="HY18" s="467">
        <v>12212.94</v>
      </c>
      <c r="HZ18" s="467">
        <v>27729.119999999999</v>
      </c>
      <c r="IA18" s="467">
        <v>6231.05</v>
      </c>
      <c r="IB18" s="467">
        <v>6231.05</v>
      </c>
      <c r="IC18" s="467">
        <v>7818.12</v>
      </c>
      <c r="ID18" s="467">
        <v>7646.69</v>
      </c>
      <c r="IE18" s="467">
        <v>10917.02</v>
      </c>
      <c r="IF18" s="467">
        <v>18028.060000000001</v>
      </c>
      <c r="IG18" s="467">
        <v>4217.74</v>
      </c>
      <c r="IH18" s="467">
        <v>-23310.57</v>
      </c>
      <c r="II18" s="467">
        <v>6243.49</v>
      </c>
      <c r="IJ18" s="467">
        <v>13637.52</v>
      </c>
      <c r="IK18" s="467">
        <v>13458.29</v>
      </c>
      <c r="IL18" s="566"/>
      <c r="IM18" s="567"/>
      <c r="IN18" s="567"/>
      <c r="IO18" s="567"/>
      <c r="IP18" s="567"/>
      <c r="IQ18" s="567"/>
      <c r="IR18" s="567"/>
      <c r="IS18" s="567"/>
      <c r="IT18" s="567"/>
      <c r="IU18" s="567"/>
      <c r="IV18" s="567"/>
      <c r="IW18" s="567"/>
      <c r="IX18" s="567"/>
      <c r="IY18" s="568"/>
    </row>
    <row r="19" spans="1:271" x14ac:dyDescent="0.2">
      <c r="B19" s="1" t="s">
        <v>102</v>
      </c>
      <c r="D19" s="20"/>
      <c r="E19" s="20"/>
      <c r="F19" s="20"/>
      <c r="G19" s="20"/>
      <c r="H19" s="20"/>
      <c r="I19" s="20"/>
      <c r="J19" s="20"/>
      <c r="K19" s="20"/>
      <c r="L19" s="20"/>
      <c r="M19" s="20"/>
      <c r="N19" s="20"/>
      <c r="O19" s="20"/>
      <c r="P19" s="20"/>
      <c r="Q19" s="20"/>
      <c r="R19" s="20"/>
      <c r="S19" s="20"/>
      <c r="T19" s="20"/>
      <c r="U19" s="20"/>
      <c r="V19" s="20"/>
      <c r="W19" s="20"/>
      <c r="X19" s="20"/>
      <c r="Y19" s="20"/>
      <c r="Z19" s="20"/>
      <c r="AA19" s="20"/>
      <c r="AB19" s="20"/>
      <c r="AC19" s="20"/>
      <c r="AD19" s="20"/>
      <c r="AE19" s="21">
        <v>-26332.09</v>
      </c>
      <c r="AF19" s="21">
        <v>-42793.45</v>
      </c>
      <c r="AG19" s="21">
        <v>-36658.99</v>
      </c>
      <c r="AH19" s="21">
        <v>-28713.65</v>
      </c>
      <c r="AI19" s="21">
        <v>-19408.509999999998</v>
      </c>
      <c r="AJ19" s="21">
        <v>-15187.66</v>
      </c>
      <c r="AK19" s="21">
        <v>-10689.45</v>
      </c>
      <c r="AL19" s="21">
        <v>-8165.26</v>
      </c>
      <c r="AM19" s="21">
        <v>-5831.24</v>
      </c>
      <c r="AN19" s="21">
        <v>-4307.6099999999997</v>
      </c>
      <c r="AO19" s="21">
        <v>-2664.66</v>
      </c>
      <c r="AP19" s="21">
        <v>-721.04</v>
      </c>
      <c r="AQ19" s="21">
        <v>-243.25</v>
      </c>
      <c r="AR19" s="21">
        <v>20532.45</v>
      </c>
      <c r="AS19" s="21">
        <v>11230.13</v>
      </c>
      <c r="AT19" s="21">
        <v>10352.870000000001</v>
      </c>
      <c r="AU19" s="21">
        <v>7550.07</v>
      </c>
      <c r="AV19" s="21">
        <v>6660.79</v>
      </c>
      <c r="AW19" s="21">
        <v>-5792.85</v>
      </c>
      <c r="AX19" s="21">
        <v>16466.47</v>
      </c>
      <c r="AY19" s="21">
        <v>3991.46</v>
      </c>
      <c r="AZ19" s="22">
        <v>3805.72</v>
      </c>
      <c r="BA19" s="22">
        <v>3180.43</v>
      </c>
      <c r="BB19" s="22">
        <v>2392.33</v>
      </c>
      <c r="BC19" s="22">
        <v>65067.15</v>
      </c>
      <c r="BD19" s="22">
        <v>104843.79</v>
      </c>
      <c r="BE19" s="22">
        <v>90755.64</v>
      </c>
      <c r="BF19" s="22">
        <v>79631.48</v>
      </c>
      <c r="BG19" s="22">
        <v>56091.69</v>
      </c>
      <c r="BH19" s="22">
        <v>44016.69</v>
      </c>
      <c r="BI19" s="22">
        <v>32131.95</v>
      </c>
      <c r="BJ19" s="22">
        <v>23279.29</v>
      </c>
      <c r="BK19" s="30">
        <v>16365.72</v>
      </c>
      <c r="BL19" s="30">
        <v>12786.97</v>
      </c>
      <c r="BM19" s="30">
        <v>8041.06</v>
      </c>
      <c r="BN19" s="30">
        <v>2649.8</v>
      </c>
      <c r="BO19" s="30">
        <v>217045.7</v>
      </c>
      <c r="BP19" s="30">
        <v>369570.69</v>
      </c>
      <c r="BQ19" s="30">
        <v>352476.26</v>
      </c>
      <c r="BR19" s="30">
        <v>321690.52</v>
      </c>
      <c r="BS19" s="30">
        <v>263998.73</v>
      </c>
      <c r="BT19" s="30">
        <v>266554.59999999998</v>
      </c>
      <c r="BU19" s="30">
        <v>238789.45</v>
      </c>
      <c r="BV19" s="30">
        <v>231897.84</v>
      </c>
      <c r="BW19" s="30">
        <v>214609.76</v>
      </c>
      <c r="BX19" s="30">
        <v>214163.99999999642</v>
      </c>
      <c r="BY19" s="25">
        <v>207475.95</v>
      </c>
      <c r="BZ19" s="25">
        <v>193110.38</v>
      </c>
      <c r="CA19" s="25">
        <v>-187117.42</v>
      </c>
      <c r="CB19" s="30">
        <v>-787505.38</v>
      </c>
      <c r="CC19" s="22">
        <v>-398332.6</v>
      </c>
      <c r="CD19" s="30">
        <v>-296901.99</v>
      </c>
      <c r="CE19" s="30">
        <v>-213975.38</v>
      </c>
      <c r="CF19" s="30">
        <v>-164904.51</v>
      </c>
      <c r="CG19" s="30">
        <v>-93098.71</v>
      </c>
      <c r="CH19" s="30">
        <v>-62213.23</v>
      </c>
      <c r="CI19" s="30">
        <v>-38147.75</v>
      </c>
      <c r="CJ19" s="30">
        <v>-17219.54</v>
      </c>
      <c r="CK19" s="30">
        <v>-5362.42</v>
      </c>
      <c r="CL19" s="30">
        <v>6978.82</v>
      </c>
      <c r="CM19" s="30">
        <v>-103463.42</v>
      </c>
      <c r="CN19" s="30">
        <v>-91181.42</v>
      </c>
      <c r="CO19" s="30">
        <v>-80164.91</v>
      </c>
      <c r="CP19" s="30">
        <v>-57207.9</v>
      </c>
      <c r="CQ19" s="30">
        <v>-40128.22</v>
      </c>
      <c r="CR19" s="30">
        <v>-31537.99</v>
      </c>
      <c r="CS19" s="30">
        <v>-15630.89</v>
      </c>
      <c r="CT19" s="30">
        <v>-11277.03</v>
      </c>
      <c r="CU19" s="30">
        <v>-8065.57</v>
      </c>
      <c r="CV19" s="30">
        <v>-5993.45</v>
      </c>
      <c r="CW19" s="30">
        <v>-3827.18</v>
      </c>
      <c r="CX19" s="30">
        <v>-1470.35</v>
      </c>
      <c r="CY19" s="30">
        <v>-191547.21</v>
      </c>
      <c r="CZ19" s="26">
        <v>-168518.83</v>
      </c>
      <c r="DA19" s="30">
        <v>-145755.35999999999</v>
      </c>
      <c r="DB19" s="27">
        <v>-117820.61</v>
      </c>
      <c r="DC19" s="27">
        <v>-87848.66</v>
      </c>
      <c r="DD19" s="30">
        <v>-75839.86</v>
      </c>
      <c r="DE19" s="30">
        <v>-55638.12</v>
      </c>
      <c r="DF19" s="22">
        <v>-42497.26</v>
      </c>
      <c r="DG19" s="22">
        <v>-31018.53</v>
      </c>
      <c r="DH19" s="22">
        <v>-24434.54</v>
      </c>
      <c r="DI19" s="22">
        <v>-17235.25</v>
      </c>
      <c r="DJ19" s="22">
        <v>-9789.86</v>
      </c>
      <c r="DK19" s="22">
        <v>646.16</v>
      </c>
      <c r="DL19" s="22">
        <v>-75559.91</v>
      </c>
      <c r="DM19" s="22">
        <v>-65668.27</v>
      </c>
      <c r="DN19" s="22">
        <v>-53164.41</v>
      </c>
      <c r="DO19" s="22">
        <v>-37231.129999999997</v>
      </c>
      <c r="DP19" s="22">
        <v>-29219.35</v>
      </c>
      <c r="DQ19" s="22">
        <v>-18708.669999999998</v>
      </c>
      <c r="DR19" s="22">
        <v>-11661.5</v>
      </c>
      <c r="DS19" s="22">
        <v>-6779.92</v>
      </c>
      <c r="DT19" s="22">
        <v>-3636.2</v>
      </c>
      <c r="DU19" s="22">
        <v>-282.39999999999998</v>
      </c>
      <c r="DV19" s="22">
        <v>2848.3</v>
      </c>
      <c r="DW19" s="22">
        <v>7773.55</v>
      </c>
      <c r="DX19" s="22">
        <v>-47119.39</v>
      </c>
      <c r="DY19" s="22">
        <v>-39764.239999999998</v>
      </c>
      <c r="DZ19" s="22">
        <v>-30312.45</v>
      </c>
      <c r="EA19" s="22">
        <v>-20577.64</v>
      </c>
      <c r="EB19" s="22">
        <v>-13497.5</v>
      </c>
      <c r="EC19" s="22">
        <v>-6810.87</v>
      </c>
      <c r="ED19" s="22">
        <v>-2946.54</v>
      </c>
      <c r="EE19" s="22">
        <v>51.31</v>
      </c>
      <c r="EF19" s="22">
        <v>2421.48</v>
      </c>
      <c r="EG19" s="22">
        <v>4339.87</v>
      </c>
      <c r="EH19" s="22">
        <v>6077.67</v>
      </c>
      <c r="EI19" s="22">
        <v>9593.1200000000008</v>
      </c>
      <c r="EJ19" s="22">
        <v>-78925.09</v>
      </c>
      <c r="EK19" s="22">
        <v>-69550.149999999994</v>
      </c>
      <c r="EL19" s="22">
        <v>-54653.98</v>
      </c>
      <c r="EM19" s="22">
        <v>-37753.33</v>
      </c>
      <c r="EN19" s="22">
        <v>-30485.08</v>
      </c>
      <c r="EO19" s="22">
        <v>-21120.53</v>
      </c>
      <c r="EP19" s="22">
        <v>-15558.28</v>
      </c>
      <c r="EQ19" s="22">
        <v>-11225.5</v>
      </c>
      <c r="ER19" s="22">
        <v>-8541.1299999999992</v>
      </c>
      <c r="ES19" s="22">
        <v>-5900.28</v>
      </c>
      <c r="ET19" s="26">
        <v>-2763.52</v>
      </c>
      <c r="EU19" s="26">
        <v>3076.04</v>
      </c>
      <c r="EV19" s="26">
        <v>-18702.91</v>
      </c>
      <c r="EW19" s="26">
        <v>-14724.52</v>
      </c>
      <c r="EX19" s="26">
        <v>-10047.48</v>
      </c>
      <c r="EY19" s="26">
        <v>-5306.74</v>
      </c>
      <c r="EZ19" s="26">
        <v>-1857.46</v>
      </c>
      <c r="FA19" s="26">
        <v>826</v>
      </c>
      <c r="FB19" s="26">
        <v>2714.83</v>
      </c>
      <c r="FC19" s="26">
        <v>3818.25</v>
      </c>
      <c r="FD19" s="26">
        <v>4920.01</v>
      </c>
      <c r="FE19" s="22">
        <v>5781.28</v>
      </c>
      <c r="FF19" s="22">
        <v>6460.33</v>
      </c>
      <c r="FG19" s="22">
        <v>7966.27</v>
      </c>
      <c r="FH19" s="22">
        <v>84742.19</v>
      </c>
      <c r="FI19" s="22">
        <v>78095.710000000006</v>
      </c>
      <c r="FJ19" s="22">
        <v>68083.5</v>
      </c>
      <c r="FK19" s="22">
        <v>54111.78</v>
      </c>
      <c r="FL19" s="22">
        <v>52157.93</v>
      </c>
      <c r="FM19" s="22">
        <v>44087.37</v>
      </c>
      <c r="FN19" s="22">
        <v>40601.769999999997</v>
      </c>
      <c r="FO19" s="22">
        <v>36354.870000000003</v>
      </c>
      <c r="FP19" s="22">
        <v>35244.910000000003</v>
      </c>
      <c r="FQ19" s="22">
        <v>33091.620000000003</v>
      </c>
      <c r="FR19" s="22">
        <v>29529.68</v>
      </c>
      <c r="FS19" s="22">
        <v>26793.41</v>
      </c>
      <c r="FT19" s="22">
        <v>-99717.95</v>
      </c>
      <c r="FU19" s="22">
        <v>-89102.77</v>
      </c>
      <c r="FV19" s="22">
        <v>-73142.33</v>
      </c>
      <c r="FW19" s="22">
        <v>-56018.65</v>
      </c>
      <c r="FX19" s="22">
        <v>-47664.12</v>
      </c>
      <c r="FY19" s="22">
        <v>-40122.83</v>
      </c>
      <c r="FZ19" s="22">
        <v>-35318.49</v>
      </c>
      <c r="GA19" s="22">
        <v>-29680.55</v>
      </c>
      <c r="GB19" s="22">
        <v>-26840</v>
      </c>
      <c r="GC19" s="22">
        <v>-23195.25</v>
      </c>
      <c r="GD19" s="22">
        <v>-18742.88</v>
      </c>
      <c r="GE19" s="22">
        <v>-13148.98</v>
      </c>
      <c r="GF19" s="22">
        <v>-86427.77</v>
      </c>
      <c r="GG19" s="22">
        <v>-76373.63</v>
      </c>
      <c r="GH19" s="22">
        <v>-59406.15</v>
      </c>
      <c r="GI19" s="22">
        <v>-40170.769999999997</v>
      </c>
      <c r="GJ19" s="22">
        <v>-30750.46</v>
      </c>
      <c r="GK19" s="22">
        <v>-21059.25</v>
      </c>
      <c r="GL19" s="22">
        <v>-14069.13</v>
      </c>
      <c r="GM19" s="22">
        <v>-8905.56</v>
      </c>
      <c r="GN19" s="22">
        <v>-5983.99</v>
      </c>
      <c r="GO19" s="22">
        <v>-2739.14</v>
      </c>
      <c r="GP19" s="27">
        <v>695</v>
      </c>
      <c r="GQ19" s="22">
        <v>7603.25</v>
      </c>
      <c r="GR19" s="22">
        <v>-37855.83</v>
      </c>
      <c r="GS19" s="22">
        <v>-31292.91</v>
      </c>
      <c r="GT19" s="22">
        <v>-23708.11</v>
      </c>
      <c r="GU19" s="22">
        <v>-14991.21</v>
      </c>
      <c r="GV19" s="22">
        <v>-9150.2099999999991</v>
      </c>
      <c r="GW19" s="26">
        <v>-3719.3</v>
      </c>
      <c r="GX19" s="22">
        <v>-206.47</v>
      </c>
      <c r="GY19" s="22">
        <v>2176.39</v>
      </c>
      <c r="GZ19" s="22">
        <v>4414.38</v>
      </c>
      <c r="HA19" s="22">
        <v>6157.12</v>
      </c>
      <c r="HB19" s="22">
        <v>7886.75</v>
      </c>
      <c r="HC19" s="22">
        <f>-7886.75+7886.75+12222.28</f>
        <v>12222.28</v>
      </c>
      <c r="HD19" s="22">
        <v>-196097.87</v>
      </c>
      <c r="HE19" s="22">
        <v>-175744.57</v>
      </c>
      <c r="HF19" s="22">
        <v>-151727.16</v>
      </c>
      <c r="HG19" s="22">
        <v>-107674.67</v>
      </c>
      <c r="HH19" s="22">
        <v>-85628.82</v>
      </c>
      <c r="HI19" s="22">
        <v>-64853.73</v>
      </c>
      <c r="HJ19" s="22">
        <v>-51759.99</v>
      </c>
      <c r="HK19" s="22">
        <v>-40426.07</v>
      </c>
      <c r="HL19" s="22">
        <v>-34133.32</v>
      </c>
      <c r="HM19" s="22">
        <v>-27007.63</v>
      </c>
      <c r="HN19" s="22">
        <v>-18369.77</v>
      </c>
      <c r="HO19" s="22">
        <v>-2976.82</v>
      </c>
      <c r="HP19" s="22">
        <v>-37994.79</v>
      </c>
      <c r="HQ19" s="22">
        <v>-30712.51</v>
      </c>
      <c r="HR19" s="22">
        <v>-19380.63</v>
      </c>
      <c r="HS19" s="22">
        <v>-10502.45</v>
      </c>
      <c r="HT19" s="22">
        <v>-3097.78</v>
      </c>
      <c r="HU19" s="22">
        <v>2637.77</v>
      </c>
      <c r="HV19" s="22">
        <v>25877.37</v>
      </c>
      <c r="HW19" s="22">
        <v>27268.69</v>
      </c>
      <c r="HX19" s="22">
        <v>21897.84</v>
      </c>
      <c r="HY19" s="467">
        <v>23123.65</v>
      </c>
      <c r="HZ19" s="467">
        <v>23634.85</v>
      </c>
      <c r="IA19" s="467">
        <v>25199.9</v>
      </c>
      <c r="IB19" s="467">
        <v>59692.11</v>
      </c>
      <c r="IC19" s="467">
        <v>55437.04</v>
      </c>
      <c r="ID19" s="467">
        <v>48495.62</v>
      </c>
      <c r="IE19" s="467">
        <v>37609.410000000003</v>
      </c>
      <c r="IF19" s="467">
        <v>31371.25</v>
      </c>
      <c r="IG19" s="467">
        <v>31580.55</v>
      </c>
      <c r="IH19" s="467">
        <v>26144.95</v>
      </c>
      <c r="II19" s="467">
        <v>23154.26</v>
      </c>
      <c r="IJ19" s="467">
        <v>22376.31</v>
      </c>
      <c r="IK19" s="467">
        <v>21021.79</v>
      </c>
      <c r="IL19" s="569"/>
      <c r="IM19" s="570"/>
      <c r="IN19" s="570"/>
      <c r="IO19" s="570"/>
      <c r="IP19" s="570"/>
      <c r="IQ19" s="570"/>
      <c r="IR19" s="570"/>
      <c r="IS19" s="564"/>
      <c r="IT19" s="570"/>
      <c r="IU19" s="570"/>
      <c r="IV19" s="570"/>
      <c r="IW19" s="570"/>
      <c r="IX19" s="570"/>
      <c r="IY19" s="571"/>
    </row>
    <row r="20" spans="1:271" x14ac:dyDescent="0.2">
      <c r="B20" s="1" t="s">
        <v>167</v>
      </c>
      <c r="D20" s="31">
        <f t="shared" ref="D20:AI20" si="136">SUM(D16:D19)</f>
        <v>0</v>
      </c>
      <c r="E20" s="31">
        <f t="shared" si="136"/>
        <v>0</v>
      </c>
      <c r="F20" s="31">
        <f t="shared" si="136"/>
        <v>0</v>
      </c>
      <c r="G20" s="31">
        <f t="shared" si="136"/>
        <v>0</v>
      </c>
      <c r="H20" s="31">
        <f t="shared" si="136"/>
        <v>0</v>
      </c>
      <c r="I20" s="31">
        <f t="shared" si="136"/>
        <v>0</v>
      </c>
      <c r="J20" s="31">
        <f t="shared" si="136"/>
        <v>0</v>
      </c>
      <c r="K20" s="31">
        <f t="shared" si="136"/>
        <v>0</v>
      </c>
      <c r="L20" s="31">
        <f t="shared" si="136"/>
        <v>0</v>
      </c>
      <c r="M20" s="31">
        <f t="shared" si="136"/>
        <v>0</v>
      </c>
      <c r="N20" s="31">
        <f t="shared" si="136"/>
        <v>0</v>
      </c>
      <c r="O20" s="31">
        <f t="shared" si="136"/>
        <v>0</v>
      </c>
      <c r="P20" s="31">
        <f t="shared" si="136"/>
        <v>0</v>
      </c>
      <c r="Q20" s="31">
        <f t="shared" si="136"/>
        <v>0</v>
      </c>
      <c r="R20" s="31">
        <f t="shared" si="136"/>
        <v>0</v>
      </c>
      <c r="S20" s="31">
        <f t="shared" si="136"/>
        <v>0</v>
      </c>
      <c r="T20" s="31">
        <f t="shared" si="136"/>
        <v>0</v>
      </c>
      <c r="U20" s="31">
        <f t="shared" si="136"/>
        <v>0</v>
      </c>
      <c r="V20" s="31">
        <f t="shared" si="136"/>
        <v>0</v>
      </c>
      <c r="W20" s="31">
        <f t="shared" si="136"/>
        <v>0</v>
      </c>
      <c r="X20" s="31">
        <f t="shared" si="136"/>
        <v>0</v>
      </c>
      <c r="Y20" s="31">
        <f t="shared" si="136"/>
        <v>0</v>
      </c>
      <c r="Z20" s="31">
        <f t="shared" si="136"/>
        <v>0</v>
      </c>
      <c r="AA20" s="31">
        <f t="shared" si="136"/>
        <v>0</v>
      </c>
      <c r="AB20" s="31">
        <f t="shared" si="136"/>
        <v>0</v>
      </c>
      <c r="AC20" s="31">
        <f t="shared" si="136"/>
        <v>0</v>
      </c>
      <c r="AD20" s="31">
        <f t="shared" si="136"/>
        <v>0</v>
      </c>
      <c r="AE20" s="31">
        <f>SUM(AE16:AE19)</f>
        <v>1397053.9118453788</v>
      </c>
      <c r="AF20" s="31">
        <f t="shared" si="136"/>
        <v>2017023.6500000001</v>
      </c>
      <c r="AG20" s="31">
        <f t="shared" si="136"/>
        <v>2199103.4999999995</v>
      </c>
      <c r="AH20" s="31">
        <f t="shared" si="136"/>
        <v>2321498.3200000003</v>
      </c>
      <c r="AI20" s="31">
        <f t="shared" si="136"/>
        <v>1880803.17</v>
      </c>
      <c r="AJ20" s="31">
        <f t="shared" ref="AJ20:CU20" si="137">SUM(AJ16:AJ19)</f>
        <v>1579447.6700000002</v>
      </c>
      <c r="AK20" s="31">
        <f t="shared" si="137"/>
        <v>924989.06</v>
      </c>
      <c r="AL20" s="31">
        <f t="shared" si="137"/>
        <v>741741.29</v>
      </c>
      <c r="AM20" s="31">
        <f t="shared" si="137"/>
        <v>540071.44999999995</v>
      </c>
      <c r="AN20" s="31">
        <f t="shared" si="137"/>
        <v>448194.11</v>
      </c>
      <c r="AO20" s="31">
        <f t="shared" si="137"/>
        <v>502355.61000000004</v>
      </c>
      <c r="AP20" s="31">
        <f t="shared" si="137"/>
        <v>631089.30999999994</v>
      </c>
      <c r="AQ20" s="31">
        <f t="shared" si="137"/>
        <v>3801203.5729453173</v>
      </c>
      <c r="AR20" s="31">
        <f t="shared" si="137"/>
        <v>-423122.81999999995</v>
      </c>
      <c r="AS20" s="31">
        <f t="shared" si="137"/>
        <v>-526526.68000000005</v>
      </c>
      <c r="AT20" s="31">
        <f t="shared" si="137"/>
        <v>-580846.92999999993</v>
      </c>
      <c r="AU20" s="31">
        <f t="shared" si="137"/>
        <v>-446934.98000000004</v>
      </c>
      <c r="AV20" s="31">
        <f t="shared" si="137"/>
        <v>-346567.7</v>
      </c>
      <c r="AW20" s="31">
        <f t="shared" si="137"/>
        <v>-309047.80999999994</v>
      </c>
      <c r="AX20" s="31">
        <f t="shared" si="137"/>
        <v>-173179.94</v>
      </c>
      <c r="AY20" s="31">
        <f t="shared" si="137"/>
        <v>-150431.92000000001</v>
      </c>
      <c r="AZ20" s="31">
        <f t="shared" si="137"/>
        <v>-119506.57999999999</v>
      </c>
      <c r="BA20" s="31">
        <f t="shared" si="137"/>
        <v>-127942.80000000002</v>
      </c>
      <c r="BB20" s="31">
        <f t="shared" si="137"/>
        <v>-157601.09</v>
      </c>
      <c r="BC20" s="31">
        <f t="shared" si="137"/>
        <v>21705577.779999997</v>
      </c>
      <c r="BD20" s="31">
        <f t="shared" si="137"/>
        <v>-2886129.74</v>
      </c>
      <c r="BE20" s="31">
        <f t="shared" si="137"/>
        <v>-3423629.69</v>
      </c>
      <c r="BF20" s="31">
        <f t="shared" si="137"/>
        <v>-3086165.4000000004</v>
      </c>
      <c r="BG20" s="31">
        <f t="shared" si="137"/>
        <v>-3173008.07</v>
      </c>
      <c r="BH20" s="31">
        <f t="shared" si="137"/>
        <v>-2738826.95</v>
      </c>
      <c r="BI20" s="31">
        <f t="shared" si="137"/>
        <v>-1902626.37</v>
      </c>
      <c r="BJ20" s="31">
        <f t="shared" si="137"/>
        <v>-1249025.1299999999</v>
      </c>
      <c r="BK20" s="31">
        <f t="shared" si="137"/>
        <v>-832099.11</v>
      </c>
      <c r="BL20" s="31">
        <f t="shared" si="137"/>
        <v>-692001.87</v>
      </c>
      <c r="BM20" s="31">
        <f t="shared" si="137"/>
        <v>-728051.48</v>
      </c>
      <c r="BN20" s="31">
        <f t="shared" si="137"/>
        <v>-886588.37</v>
      </c>
      <c r="BO20" s="31">
        <f t="shared" si="137"/>
        <v>57253372.800000004</v>
      </c>
      <c r="BP20" s="31">
        <f t="shared" si="137"/>
        <v>-3383900.12</v>
      </c>
      <c r="BQ20" s="31">
        <f t="shared" si="137"/>
        <v>-4183184.74</v>
      </c>
      <c r="BR20" s="31">
        <f t="shared" si="137"/>
        <v>-4853267.67</v>
      </c>
      <c r="BS20" s="31">
        <f t="shared" si="137"/>
        <v>-3455403.42</v>
      </c>
      <c r="BT20" s="31">
        <f t="shared" si="137"/>
        <v>-3038371.59</v>
      </c>
      <c r="BU20" s="31">
        <f t="shared" si="137"/>
        <v>-2262545.36</v>
      </c>
      <c r="BV20" s="31">
        <f t="shared" si="137"/>
        <v>-1504546.58</v>
      </c>
      <c r="BW20" s="31">
        <f t="shared" si="137"/>
        <v>-1026938.3900000001</v>
      </c>
      <c r="BX20" s="31">
        <f t="shared" si="137"/>
        <v>-707047.84000000358</v>
      </c>
      <c r="BY20" s="31">
        <f t="shared" si="137"/>
        <v>-774441.8</v>
      </c>
      <c r="BZ20" s="31">
        <f t="shared" si="137"/>
        <v>-1097071.4300000002</v>
      </c>
      <c r="CA20" s="31">
        <f t="shared" si="137"/>
        <v>-99718544.38000001</v>
      </c>
      <c r="CB20" s="31">
        <f t="shared" si="137"/>
        <v>7861776.5100000007</v>
      </c>
      <c r="CC20" s="31">
        <f t="shared" si="137"/>
        <v>10827851.25</v>
      </c>
      <c r="CD20" s="31">
        <f t="shared" si="137"/>
        <v>11976200.359999999</v>
      </c>
      <c r="CE20" s="31">
        <f t="shared" si="137"/>
        <v>9067277.2300000004</v>
      </c>
      <c r="CF20" s="31">
        <f t="shared" si="137"/>
        <v>9324633.9800000004</v>
      </c>
      <c r="CG20" s="31">
        <f t="shared" si="137"/>
        <v>7414526.1400000006</v>
      </c>
      <c r="CH20" s="31">
        <f t="shared" si="137"/>
        <v>4328250.2999999989</v>
      </c>
      <c r="CI20" s="31">
        <f t="shared" si="137"/>
        <v>3677086.98</v>
      </c>
      <c r="CJ20" s="31">
        <f t="shared" si="137"/>
        <v>2347031.61</v>
      </c>
      <c r="CK20" s="31">
        <f t="shared" si="137"/>
        <v>2850989.67</v>
      </c>
      <c r="CL20" s="31">
        <f t="shared" si="137"/>
        <v>2826243.77</v>
      </c>
      <c r="CM20" s="31">
        <f t="shared" si="137"/>
        <v>-26437256.328647763</v>
      </c>
      <c r="CN20" s="31">
        <f t="shared" si="137"/>
        <v>2212013.31</v>
      </c>
      <c r="CO20" s="31">
        <f t="shared" si="137"/>
        <v>3995624.53</v>
      </c>
      <c r="CP20" s="31">
        <f t="shared" si="137"/>
        <v>3835518.72</v>
      </c>
      <c r="CQ20" s="31">
        <f t="shared" si="137"/>
        <v>3102129.0799999996</v>
      </c>
      <c r="CR20" s="31">
        <f t="shared" si="137"/>
        <v>3226232.05</v>
      </c>
      <c r="CS20" s="31">
        <f t="shared" si="137"/>
        <v>2048578.4000000001</v>
      </c>
      <c r="CT20" s="31">
        <f t="shared" si="137"/>
        <v>1337957.3899999999</v>
      </c>
      <c r="CU20" s="31">
        <f t="shared" si="137"/>
        <v>777122.16</v>
      </c>
      <c r="CV20" s="31">
        <f t="shared" ref="CV20:DJ20" si="138">SUM(CV16:CV19)</f>
        <v>676286.28</v>
      </c>
      <c r="CW20" s="31">
        <f t="shared" si="138"/>
        <v>865406.00999999989</v>
      </c>
      <c r="CX20" s="31">
        <f t="shared" si="138"/>
        <v>830140.69</v>
      </c>
      <c r="CY20" s="31">
        <f t="shared" si="138"/>
        <v>-67221992.329999998</v>
      </c>
      <c r="CZ20" s="31">
        <f t="shared" si="138"/>
        <v>7530726.8100000005</v>
      </c>
      <c r="DA20" s="31">
        <f t="shared" si="138"/>
        <v>12051619.550000001</v>
      </c>
      <c r="DB20" s="31">
        <f t="shared" si="138"/>
        <v>8291915.79</v>
      </c>
      <c r="DC20" s="31">
        <f t="shared" si="138"/>
        <v>7213039</v>
      </c>
      <c r="DD20" s="31">
        <f t="shared" si="138"/>
        <v>7419002.2899999991</v>
      </c>
      <c r="DE20" s="31">
        <f t="shared" si="138"/>
        <v>6060767.7199999997</v>
      </c>
      <c r="DF20" s="31">
        <f t="shared" si="138"/>
        <v>4659070.6700000009</v>
      </c>
      <c r="DG20" s="31">
        <f t="shared" si="138"/>
        <v>811778.60999999964</v>
      </c>
      <c r="DH20" s="31">
        <f t="shared" si="138"/>
        <v>2358480.98</v>
      </c>
      <c r="DI20" s="31">
        <f t="shared" si="138"/>
        <v>2610386.67</v>
      </c>
      <c r="DJ20" s="31">
        <f t="shared" si="138"/>
        <v>2601045.7300000004</v>
      </c>
      <c r="DK20" s="31">
        <f>SUM(DK16:DK19)</f>
        <v>4888846.13</v>
      </c>
      <c r="DL20" s="32">
        <f>SUM(DL16:DL19)</f>
        <v>-28737639.170000002</v>
      </c>
      <c r="DM20" s="32">
        <f t="shared" ref="DM20:DV20" si="139">SUM(DM16:DM19)</f>
        <v>4365364.9300000006</v>
      </c>
      <c r="DN20" s="32">
        <f t="shared" si="139"/>
        <v>4558216.8499999996</v>
      </c>
      <c r="DO20" s="32">
        <f t="shared" si="139"/>
        <v>4452027.8600000003</v>
      </c>
      <c r="DP20" s="32">
        <f t="shared" si="139"/>
        <v>3805782.25</v>
      </c>
      <c r="DQ20" s="32">
        <f t="shared" si="139"/>
        <v>3449997.32</v>
      </c>
      <c r="DR20" s="32">
        <f t="shared" si="139"/>
        <v>2104122.59</v>
      </c>
      <c r="DS20" s="32">
        <f t="shared" si="139"/>
        <v>1364074.6800000002</v>
      </c>
      <c r="DT20" s="32">
        <f t="shared" si="139"/>
        <v>1055939.8400000001</v>
      </c>
      <c r="DU20" s="32">
        <f t="shared" si="139"/>
        <v>1342758.6800000002</v>
      </c>
      <c r="DV20" s="32">
        <f t="shared" si="139"/>
        <v>1056711.29</v>
      </c>
      <c r="DW20" s="32">
        <f>SUM(DW16:DW19)</f>
        <v>2302020.1999999997</v>
      </c>
      <c r="DX20" s="32">
        <f>SUM(DX16:DX19)</f>
        <v>-20147056.41</v>
      </c>
      <c r="DY20" s="32">
        <f>SUM(DY16:DY19)</f>
        <v>3318624.3599999994</v>
      </c>
      <c r="DZ20" s="32">
        <f>SUM(DZ16:DZ19)</f>
        <v>3448126.55</v>
      </c>
      <c r="EA20" s="32">
        <f>SUM(EA16:EA19)</f>
        <v>2774607.5700000003</v>
      </c>
      <c r="EB20" s="32">
        <f t="shared" ref="EB20:GO20" si="140">SUM(EB16:EB19)</f>
        <v>3147680.6799999997</v>
      </c>
      <c r="EC20" s="32">
        <f t="shared" si="140"/>
        <v>1689498.3399999999</v>
      </c>
      <c r="ED20" s="32">
        <f t="shared" si="140"/>
        <v>1256417.69</v>
      </c>
      <c r="EE20" s="32">
        <f t="shared" si="140"/>
        <v>971195.1100000001</v>
      </c>
      <c r="EF20" s="32">
        <f t="shared" si="140"/>
        <v>740685.79999999993</v>
      </c>
      <c r="EG20" s="32">
        <f t="shared" si="140"/>
        <v>663708.61</v>
      </c>
      <c r="EH20" s="32">
        <f t="shared" si="140"/>
        <v>765806.66</v>
      </c>
      <c r="EI20" s="32">
        <f t="shared" si="140"/>
        <v>1551665.2500000002</v>
      </c>
      <c r="EJ20" s="32">
        <f>SUM(EJ16:EJ19)</f>
        <v>-32162941.759999998</v>
      </c>
      <c r="EK20" s="32">
        <f t="shared" si="140"/>
        <v>4881960.9399999995</v>
      </c>
      <c r="EL20" s="32">
        <f t="shared" si="140"/>
        <v>5708541.3299999991</v>
      </c>
      <c r="EM20" s="32">
        <f t="shared" si="140"/>
        <v>4071548.8</v>
      </c>
      <c r="EN20" s="32">
        <f t="shared" si="140"/>
        <v>3696705.92</v>
      </c>
      <c r="EO20" s="32">
        <f t="shared" si="140"/>
        <v>2705724.04</v>
      </c>
      <c r="EP20" s="32">
        <f t="shared" si="140"/>
        <v>1803651.14</v>
      </c>
      <c r="EQ20" s="32">
        <f t="shared" si="140"/>
        <v>1137315.5</v>
      </c>
      <c r="ER20" s="32">
        <f t="shared" si="140"/>
        <v>1034657.05</v>
      </c>
      <c r="ES20" s="32">
        <f t="shared" si="140"/>
        <v>879625.91999999993</v>
      </c>
      <c r="ET20" s="32">
        <f t="shared" si="140"/>
        <v>1315565.69</v>
      </c>
      <c r="EU20" s="32">
        <f t="shared" si="140"/>
        <v>2799866.11</v>
      </c>
      <c r="EV20" s="32">
        <f>SUM(EV16:EV19)</f>
        <v>-8731990.8900000006</v>
      </c>
      <c r="EW20" s="32">
        <f t="shared" si="140"/>
        <v>1811329.48</v>
      </c>
      <c r="EX20" s="32">
        <f t="shared" si="140"/>
        <v>1575947.52</v>
      </c>
      <c r="EY20" s="32">
        <f t="shared" si="140"/>
        <v>1585186.6</v>
      </c>
      <c r="EZ20" s="32">
        <f t="shared" si="140"/>
        <v>1202324.96</v>
      </c>
      <c r="FA20" s="32">
        <f t="shared" si="140"/>
        <v>822674.86</v>
      </c>
      <c r="FB20" s="32">
        <f t="shared" si="140"/>
        <v>532976.77999999991</v>
      </c>
      <c r="FC20" s="32">
        <f t="shared" si="140"/>
        <v>390790.25</v>
      </c>
      <c r="FD20" s="32">
        <f t="shared" si="140"/>
        <v>319392.01</v>
      </c>
      <c r="FE20" s="32">
        <f t="shared" si="140"/>
        <v>315791.28000000003</v>
      </c>
      <c r="FF20" s="32">
        <f t="shared" si="140"/>
        <v>351492.33</v>
      </c>
      <c r="FG20" s="32">
        <f t="shared" si="140"/>
        <v>566961.27</v>
      </c>
      <c r="FH20" s="32">
        <f t="shared" si="140"/>
        <v>27282744.870000001</v>
      </c>
      <c r="FI20" s="32">
        <f t="shared" si="140"/>
        <v>-3648752.29</v>
      </c>
      <c r="FJ20" s="32">
        <f t="shared" si="140"/>
        <v>-3477146.5</v>
      </c>
      <c r="FK20" s="32">
        <f t="shared" si="140"/>
        <v>-2666371.2200000002</v>
      </c>
      <c r="FL20" s="32">
        <f t="shared" si="140"/>
        <v>-2588330.0699999998</v>
      </c>
      <c r="FM20" s="32">
        <f t="shared" si="140"/>
        <v>-2203933.63</v>
      </c>
      <c r="FN20" s="32">
        <f t="shared" si="140"/>
        <v>-1319933.23</v>
      </c>
      <c r="FO20" s="32">
        <f t="shared" si="140"/>
        <v>-873244.05</v>
      </c>
      <c r="FP20" s="32">
        <f t="shared" si="140"/>
        <v>-724555.09</v>
      </c>
      <c r="FQ20" s="32">
        <f t="shared" si="140"/>
        <v>-763726.38</v>
      </c>
      <c r="FR20" s="32">
        <f t="shared" si="140"/>
        <v>-1046664.32</v>
      </c>
      <c r="FS20" s="32">
        <f t="shared" si="140"/>
        <v>-1515339.59</v>
      </c>
      <c r="FT20" s="32">
        <f t="shared" si="140"/>
        <v>-44653957.950000003</v>
      </c>
      <c r="FU20" s="32">
        <f t="shared" si="140"/>
        <v>5861962.2300000004</v>
      </c>
      <c r="FV20" s="32">
        <f t="shared" si="140"/>
        <v>5569979.7699999996</v>
      </c>
      <c r="FW20" s="32">
        <f t="shared" si="140"/>
        <v>4304581.1899999995</v>
      </c>
      <c r="FX20" s="32">
        <f t="shared" si="140"/>
        <v>4185136.88</v>
      </c>
      <c r="FY20" s="32">
        <f t="shared" si="140"/>
        <v>2299133.17</v>
      </c>
      <c r="FZ20" s="32">
        <f t="shared" si="140"/>
        <v>1785219.1300000001</v>
      </c>
      <c r="GA20" s="32">
        <f t="shared" si="140"/>
        <v>1394774.51</v>
      </c>
      <c r="GB20" s="32">
        <f t="shared" si="140"/>
        <v>1327918.45</v>
      </c>
      <c r="GC20" s="32">
        <f t="shared" si="140"/>
        <v>1096977.75</v>
      </c>
      <c r="GD20" s="32">
        <f t="shared" si="140"/>
        <v>1447025.12</v>
      </c>
      <c r="GE20" s="32">
        <f t="shared" si="140"/>
        <v>2554325.02</v>
      </c>
      <c r="GF20" s="32">
        <f t="shared" si="140"/>
        <v>-25494357.77</v>
      </c>
      <c r="GG20" s="32">
        <f t="shared" si="140"/>
        <v>5356472.37</v>
      </c>
      <c r="GH20" s="32">
        <f t="shared" si="140"/>
        <v>5875109.8499999996</v>
      </c>
      <c r="GI20" s="32">
        <f t="shared" si="140"/>
        <v>4645611.6000000006</v>
      </c>
      <c r="GJ20" s="32">
        <f t="shared" si="140"/>
        <v>4116038.54</v>
      </c>
      <c r="GK20" s="32">
        <f t="shared" si="140"/>
        <v>2914547.87</v>
      </c>
      <c r="GL20" s="32">
        <f t="shared" si="140"/>
        <v>1939375.87</v>
      </c>
      <c r="GM20" s="32">
        <f t="shared" si="140"/>
        <v>1232941.44</v>
      </c>
      <c r="GN20" s="32">
        <f t="shared" si="140"/>
        <v>1018426.4</v>
      </c>
      <c r="GO20" s="32">
        <f t="shared" si="140"/>
        <v>912941.2</v>
      </c>
      <c r="GP20" s="32">
        <f t="shared" ref="GP20:HA20" si="141">SUM(GP16:GP19)</f>
        <v>1152738</v>
      </c>
      <c r="GQ20" s="32">
        <f t="shared" si="141"/>
        <v>2515437.25</v>
      </c>
      <c r="GR20" s="32">
        <f t="shared" si="141"/>
        <v>-13324528.6</v>
      </c>
      <c r="GS20" s="32">
        <f t="shared" si="141"/>
        <v>2295412.52</v>
      </c>
      <c r="GT20" s="32">
        <f t="shared" si="141"/>
        <v>2042153.14</v>
      </c>
      <c r="GU20" s="32">
        <f t="shared" si="141"/>
        <v>2058962.33</v>
      </c>
      <c r="GV20" s="32">
        <f t="shared" si="141"/>
        <v>1862145.79</v>
      </c>
      <c r="GW20" s="32">
        <f t="shared" si="141"/>
        <v>1266653.7</v>
      </c>
      <c r="GX20" s="32">
        <f t="shared" si="141"/>
        <v>665587.78</v>
      </c>
      <c r="GY20" s="32">
        <f t="shared" si="141"/>
        <v>651084.79</v>
      </c>
      <c r="GZ20" s="32">
        <f t="shared" si="141"/>
        <v>392864.38</v>
      </c>
      <c r="HA20" s="32">
        <f t="shared" si="141"/>
        <v>484072.93</v>
      </c>
      <c r="HB20" s="32">
        <f t="shared" ref="HB20:HM20" si="142">SUM(HB16:HB19)</f>
        <v>541112.47</v>
      </c>
      <c r="HC20" s="32">
        <f t="shared" si="142"/>
        <v>1118308.28</v>
      </c>
      <c r="HD20" s="32">
        <f t="shared" si="142"/>
        <v>-49368573.159999996</v>
      </c>
      <c r="HE20" s="32">
        <f t="shared" si="142"/>
        <v>7214713.6499999994</v>
      </c>
      <c r="HF20" s="32">
        <f t="shared" si="142"/>
        <v>6947992.5499999998</v>
      </c>
      <c r="HG20" s="32">
        <f t="shared" si="142"/>
        <v>8261479.79</v>
      </c>
      <c r="HH20" s="32">
        <f t="shared" si="142"/>
        <v>6203252.7299999995</v>
      </c>
      <c r="HI20" s="32">
        <f t="shared" si="142"/>
        <v>3957636.64</v>
      </c>
      <c r="HJ20" s="32">
        <f t="shared" si="142"/>
        <v>2535184.8299999996</v>
      </c>
      <c r="HK20" s="32">
        <f t="shared" si="142"/>
        <v>1814255.8599999999</v>
      </c>
      <c r="HL20" s="32">
        <f t="shared" si="142"/>
        <v>1519748.24</v>
      </c>
      <c r="HM20" s="32">
        <f t="shared" si="142"/>
        <v>1475012.12</v>
      </c>
      <c r="HN20" s="32">
        <f t="shared" ref="HN20:HY20" si="143">SUM(HN16:HN19)</f>
        <v>1931151.77</v>
      </c>
      <c r="HO20" s="32">
        <f t="shared" si="143"/>
        <v>4568914.3899999997</v>
      </c>
      <c r="HP20" s="32">
        <f t="shared" si="143"/>
        <v>-9254572.2599999998</v>
      </c>
      <c r="HQ20" s="32">
        <f t="shared" si="143"/>
        <v>2023788.11</v>
      </c>
      <c r="HR20" s="32">
        <f t="shared" si="143"/>
        <v>2065633.52</v>
      </c>
      <c r="HS20" s="32">
        <f t="shared" si="143"/>
        <v>1911172.6300000001</v>
      </c>
      <c r="HT20" s="32">
        <f t="shared" si="143"/>
        <v>1824034.16</v>
      </c>
      <c r="HU20" s="32">
        <f t="shared" si="143"/>
        <v>1101094.8999999999</v>
      </c>
      <c r="HV20" s="32">
        <f t="shared" si="143"/>
        <v>5486328.9800000004</v>
      </c>
      <c r="HW20" s="32">
        <f t="shared" si="143"/>
        <v>657093.32999999996</v>
      </c>
      <c r="HX20" s="32">
        <f t="shared" si="143"/>
        <v>456561.53</v>
      </c>
      <c r="HY20" s="32">
        <f t="shared" si="143"/>
        <v>432477.59</v>
      </c>
      <c r="HZ20" s="32">
        <f t="shared" ref="HZ20:IK20" si="144">SUM(HZ16:HZ19)</f>
        <v>513102.97</v>
      </c>
      <c r="IA20" s="32">
        <f t="shared" si="144"/>
        <v>968834.95000000007</v>
      </c>
      <c r="IB20" s="32">
        <f t="shared" si="144"/>
        <v>11956455.82</v>
      </c>
      <c r="IC20" s="32">
        <f t="shared" si="144"/>
        <v>-2440105.84</v>
      </c>
      <c r="ID20" s="32">
        <f t="shared" si="144"/>
        <v>-2482089.69</v>
      </c>
      <c r="IE20" s="32">
        <f t="shared" si="144"/>
        <v>-2644774.5699999998</v>
      </c>
      <c r="IF20" s="32">
        <f t="shared" si="144"/>
        <v>-2290482.69</v>
      </c>
      <c r="IG20" s="32">
        <f t="shared" si="144"/>
        <v>-1359283.71</v>
      </c>
      <c r="IH20" s="32">
        <f t="shared" si="144"/>
        <v>-993785.62</v>
      </c>
      <c r="II20" s="32">
        <f t="shared" si="144"/>
        <v>-620439.25</v>
      </c>
      <c r="IJ20" s="32">
        <f t="shared" si="144"/>
        <v>-453755.17</v>
      </c>
      <c r="IK20" s="32">
        <f t="shared" si="144"/>
        <v>-481713.92000000004</v>
      </c>
      <c r="IL20" s="572"/>
      <c r="IM20" s="573"/>
      <c r="IN20" s="573"/>
      <c r="IO20" s="573"/>
      <c r="IP20" s="573"/>
      <c r="IQ20" s="573"/>
      <c r="IR20" s="573"/>
      <c r="IS20" s="573"/>
      <c r="IT20" s="573"/>
      <c r="IU20" s="573"/>
      <c r="IV20" s="573"/>
      <c r="IW20" s="573"/>
      <c r="IX20" s="573"/>
      <c r="IY20" s="574"/>
    </row>
    <row r="21" spans="1:271" x14ac:dyDescent="0.2">
      <c r="B21" s="1" t="s">
        <v>168</v>
      </c>
      <c r="D21" s="15">
        <f t="shared" ref="D21:BO21" si="145">+D15+D20</f>
        <v>0</v>
      </c>
      <c r="E21" s="15">
        <f t="shared" si="145"/>
        <v>0</v>
      </c>
      <c r="F21" s="15">
        <f t="shared" si="145"/>
        <v>0</v>
      </c>
      <c r="G21" s="15">
        <f t="shared" si="145"/>
        <v>0</v>
      </c>
      <c r="H21" s="15">
        <f t="shared" si="145"/>
        <v>0</v>
      </c>
      <c r="I21" s="15">
        <f t="shared" si="145"/>
        <v>0</v>
      </c>
      <c r="J21" s="15">
        <f t="shared" si="145"/>
        <v>0</v>
      </c>
      <c r="K21" s="15">
        <f t="shared" si="145"/>
        <v>0</v>
      </c>
      <c r="L21" s="15">
        <f t="shared" si="145"/>
        <v>0</v>
      </c>
      <c r="M21" s="15">
        <f t="shared" si="145"/>
        <v>0</v>
      </c>
      <c r="N21" s="15">
        <f t="shared" si="145"/>
        <v>0</v>
      </c>
      <c r="O21" s="15">
        <f t="shared" si="145"/>
        <v>0</v>
      </c>
      <c r="P21" s="15">
        <f t="shared" si="145"/>
        <v>0</v>
      </c>
      <c r="Q21" s="15">
        <f t="shared" si="145"/>
        <v>0</v>
      </c>
      <c r="R21" s="15">
        <f t="shared" si="145"/>
        <v>0</v>
      </c>
      <c r="S21" s="15">
        <f t="shared" si="145"/>
        <v>0</v>
      </c>
      <c r="T21" s="15">
        <f t="shared" si="145"/>
        <v>0</v>
      </c>
      <c r="U21" s="15">
        <f t="shared" si="145"/>
        <v>0</v>
      </c>
      <c r="V21" s="15">
        <f t="shared" si="145"/>
        <v>0</v>
      </c>
      <c r="W21" s="15">
        <f t="shared" si="145"/>
        <v>0</v>
      </c>
      <c r="X21" s="15">
        <f t="shared" si="145"/>
        <v>0</v>
      </c>
      <c r="Y21" s="15">
        <f t="shared" si="145"/>
        <v>0</v>
      </c>
      <c r="Z21" s="15">
        <f t="shared" si="145"/>
        <v>0</v>
      </c>
      <c r="AA21" s="15">
        <f t="shared" si="145"/>
        <v>0</v>
      </c>
      <c r="AB21" s="15">
        <f t="shared" si="145"/>
        <v>0</v>
      </c>
      <c r="AC21" s="15">
        <f t="shared" si="145"/>
        <v>0</v>
      </c>
      <c r="AD21" s="15">
        <f t="shared" si="145"/>
        <v>0</v>
      </c>
      <c r="AE21" s="15">
        <f>+AE15+AE20</f>
        <v>-13917373.388154622</v>
      </c>
      <c r="AF21" s="15">
        <f t="shared" si="145"/>
        <v>-11900349.74</v>
      </c>
      <c r="AG21" s="15">
        <f t="shared" si="145"/>
        <v>-9701246.2400000002</v>
      </c>
      <c r="AH21" s="15">
        <f t="shared" si="145"/>
        <v>-7379747.9199999999</v>
      </c>
      <c r="AI21" s="15">
        <f t="shared" si="145"/>
        <v>-5498944.75</v>
      </c>
      <c r="AJ21" s="15">
        <f t="shared" si="145"/>
        <v>-3919497.08</v>
      </c>
      <c r="AK21" s="15">
        <f t="shared" si="145"/>
        <v>-2994508.02</v>
      </c>
      <c r="AL21" s="15">
        <f t="shared" si="145"/>
        <v>-2252766.73</v>
      </c>
      <c r="AM21" s="15">
        <f t="shared" si="145"/>
        <v>-1712695.28</v>
      </c>
      <c r="AN21" s="15">
        <f t="shared" si="145"/>
        <v>-1264501.17</v>
      </c>
      <c r="AO21" s="15">
        <f t="shared" si="145"/>
        <v>-762145.55999999982</v>
      </c>
      <c r="AP21" s="15">
        <f t="shared" si="145"/>
        <v>-131056.25000000012</v>
      </c>
      <c r="AQ21" s="15">
        <f t="shared" si="145"/>
        <v>3670147.3229453173</v>
      </c>
      <c r="AR21" s="15">
        <f t="shared" si="145"/>
        <v>3247024.5</v>
      </c>
      <c r="AS21" s="15">
        <f t="shared" si="145"/>
        <v>2720497.82</v>
      </c>
      <c r="AT21" s="15">
        <f t="shared" si="145"/>
        <v>2139650.8899999997</v>
      </c>
      <c r="AU21" s="15">
        <f t="shared" si="145"/>
        <v>1692715.9100000001</v>
      </c>
      <c r="AV21" s="15">
        <f t="shared" si="145"/>
        <v>1346148.21</v>
      </c>
      <c r="AW21" s="15">
        <f t="shared" si="145"/>
        <v>1037100.4</v>
      </c>
      <c r="AX21" s="15">
        <f t="shared" si="145"/>
        <v>863920.46</v>
      </c>
      <c r="AY21" s="15">
        <f t="shared" si="145"/>
        <v>713488.53999999992</v>
      </c>
      <c r="AZ21" s="16">
        <f t="shared" si="145"/>
        <v>593981.96000000008</v>
      </c>
      <c r="BA21" s="16">
        <f t="shared" si="145"/>
        <v>466039.15999999992</v>
      </c>
      <c r="BB21" s="16">
        <f t="shared" si="145"/>
        <v>308438.06999999995</v>
      </c>
      <c r="BC21" s="16">
        <f t="shared" si="145"/>
        <v>22014015.849999998</v>
      </c>
      <c r="BD21" s="16">
        <f t="shared" si="145"/>
        <v>19127886.109999999</v>
      </c>
      <c r="BE21" s="16">
        <f t="shared" si="145"/>
        <v>15704256.42</v>
      </c>
      <c r="BF21" s="16">
        <f t="shared" si="145"/>
        <v>12618091.02</v>
      </c>
      <c r="BG21" s="16">
        <f t="shared" si="145"/>
        <v>9445082.9499999993</v>
      </c>
      <c r="BH21" s="16">
        <f t="shared" si="145"/>
        <v>6706255.9999999991</v>
      </c>
      <c r="BI21" s="16">
        <f t="shared" si="145"/>
        <v>4803629.63</v>
      </c>
      <c r="BJ21" s="16">
        <f t="shared" si="145"/>
        <v>3554604.5</v>
      </c>
      <c r="BK21" s="16">
        <f t="shared" si="145"/>
        <v>2722505.39</v>
      </c>
      <c r="BL21" s="16">
        <f t="shared" si="145"/>
        <v>2030503.52</v>
      </c>
      <c r="BM21" s="16">
        <f t="shared" si="145"/>
        <v>1302452.04</v>
      </c>
      <c r="BN21" s="16">
        <f t="shared" si="145"/>
        <v>415863.67000000004</v>
      </c>
      <c r="BO21" s="16">
        <f t="shared" si="145"/>
        <v>57669236.470000006</v>
      </c>
      <c r="BP21" s="16">
        <f t="shared" ref="BP21:DV21" si="146">+BP15+BP20</f>
        <v>54285336.350000001</v>
      </c>
      <c r="BQ21" s="16">
        <f t="shared" si="146"/>
        <v>50102151.609999999</v>
      </c>
      <c r="BR21" s="16">
        <v>45248884.359999999</v>
      </c>
      <c r="BS21" s="16">
        <f t="shared" si="146"/>
        <v>41793480.939999998</v>
      </c>
      <c r="BT21" s="16">
        <f t="shared" si="146"/>
        <v>38755109.349999994</v>
      </c>
      <c r="BU21" s="16">
        <f t="shared" si="146"/>
        <v>36492563.990000002</v>
      </c>
      <c r="BV21" s="16">
        <f t="shared" si="146"/>
        <v>34988017.410000004</v>
      </c>
      <c r="BW21" s="16">
        <f t="shared" si="146"/>
        <v>33961079.019999996</v>
      </c>
      <c r="BX21" s="16">
        <f t="shared" si="146"/>
        <v>33254031.18</v>
      </c>
      <c r="BY21" s="16">
        <f t="shared" si="146"/>
        <v>32479589.379999999</v>
      </c>
      <c r="BZ21" s="16">
        <f t="shared" si="146"/>
        <v>31382517.949999999</v>
      </c>
      <c r="CA21" s="16">
        <f t="shared" si="146"/>
        <v>-68336026.430000007</v>
      </c>
      <c r="CB21" s="16">
        <f t="shared" si="146"/>
        <v>-60474249.920000009</v>
      </c>
      <c r="CC21" s="16">
        <f t="shared" si="146"/>
        <v>-49646398.670000002</v>
      </c>
      <c r="CD21" s="16">
        <f t="shared" si="146"/>
        <v>-37670198.310000002</v>
      </c>
      <c r="CE21" s="16">
        <f t="shared" si="146"/>
        <v>-28602921.080000002</v>
      </c>
      <c r="CF21" s="16">
        <f t="shared" si="146"/>
        <v>-19278287.099999998</v>
      </c>
      <c r="CG21" s="16">
        <f t="shared" si="146"/>
        <v>-11863760.960000001</v>
      </c>
      <c r="CH21" s="16">
        <f t="shared" si="146"/>
        <v>-7535510.660000002</v>
      </c>
      <c r="CI21" s="34">
        <f t="shared" si="146"/>
        <v>-3858423.68</v>
      </c>
      <c r="CJ21" s="16">
        <f t="shared" si="146"/>
        <v>-1511392.0700000003</v>
      </c>
      <c r="CK21" s="16">
        <f t="shared" si="146"/>
        <v>1339597.5999999999</v>
      </c>
      <c r="CL21" s="16">
        <f t="shared" si="146"/>
        <v>4165841.37</v>
      </c>
      <c r="CM21" s="16">
        <f t="shared" si="146"/>
        <v>-22271414.958647761</v>
      </c>
      <c r="CN21" s="16">
        <f t="shared" si="146"/>
        <v>-20059401.650000002</v>
      </c>
      <c r="CO21" s="16">
        <f t="shared" si="146"/>
        <v>-16063777.119999999</v>
      </c>
      <c r="CP21" s="16">
        <f t="shared" si="146"/>
        <v>-12228258.399999999</v>
      </c>
      <c r="CQ21" s="16">
        <f t="shared" si="146"/>
        <v>-9126129.3200000003</v>
      </c>
      <c r="CR21" s="16">
        <f t="shared" si="146"/>
        <v>-5899897.2700000005</v>
      </c>
      <c r="CS21" s="16">
        <f t="shared" si="146"/>
        <v>-3851318.8699999992</v>
      </c>
      <c r="CT21" s="16">
        <f t="shared" si="146"/>
        <v>-2513361.4800000004</v>
      </c>
      <c r="CU21" s="16">
        <f t="shared" si="146"/>
        <v>-1736239.3199999998</v>
      </c>
      <c r="CV21" s="16">
        <v>-1059952.3899999999</v>
      </c>
      <c r="CW21" s="16">
        <f t="shared" si="146"/>
        <v>-194546.38</v>
      </c>
      <c r="CX21" s="16">
        <f t="shared" si="146"/>
        <v>635594.30999999994</v>
      </c>
      <c r="CY21" s="16">
        <f t="shared" si="146"/>
        <v>-66586398.019999996</v>
      </c>
      <c r="CZ21" s="16">
        <f t="shared" si="146"/>
        <v>-59055671.210000001</v>
      </c>
      <c r="DA21" s="16">
        <f t="shared" si="146"/>
        <v>-47004051.659999996</v>
      </c>
      <c r="DB21" s="16">
        <f t="shared" si="146"/>
        <v>-38712135.869999997</v>
      </c>
      <c r="DC21" s="16">
        <f t="shared" si="146"/>
        <v>-31499096.869999997</v>
      </c>
      <c r="DD21" s="16">
        <f t="shared" si="146"/>
        <v>-24080094.580000002</v>
      </c>
      <c r="DE21" s="16">
        <f t="shared" si="146"/>
        <v>-18019326.859999999</v>
      </c>
      <c r="DF21" s="16">
        <f t="shared" si="146"/>
        <v>-13360256.189999998</v>
      </c>
      <c r="DG21" s="16">
        <f t="shared" si="146"/>
        <v>-12548477.58</v>
      </c>
      <c r="DH21" s="16">
        <f t="shared" si="146"/>
        <v>-10189996.6</v>
      </c>
      <c r="DI21" s="16">
        <f t="shared" si="146"/>
        <v>-7579609.9299999997</v>
      </c>
      <c r="DJ21" s="16">
        <f t="shared" si="146"/>
        <v>-4978564.1999999993</v>
      </c>
      <c r="DK21" s="16">
        <f t="shared" si="146"/>
        <v>-89718.070000000298</v>
      </c>
      <c r="DL21" s="18">
        <f>+DL15+DL20</f>
        <v>-28827357.240000002</v>
      </c>
      <c r="DM21" s="18">
        <f t="shared" si="146"/>
        <v>-24461992.309999999</v>
      </c>
      <c r="DN21" s="18">
        <f t="shared" si="146"/>
        <v>-19903775.460000001</v>
      </c>
      <c r="DO21" s="18">
        <f t="shared" si="146"/>
        <v>-15451747.600000001</v>
      </c>
      <c r="DP21" s="18">
        <f t="shared" si="146"/>
        <v>-11645965.35</v>
      </c>
      <c r="DQ21" s="18">
        <f t="shared" si="146"/>
        <v>-8195968.0299999993</v>
      </c>
      <c r="DR21" s="18">
        <f t="shared" si="146"/>
        <v>-6091845.4400000004</v>
      </c>
      <c r="DS21" s="18">
        <f t="shared" si="146"/>
        <v>-4727770.76</v>
      </c>
      <c r="DT21" s="18">
        <f t="shared" si="146"/>
        <v>-3671830.92</v>
      </c>
      <c r="DU21" s="18">
        <f t="shared" si="146"/>
        <v>-2329072.2399999998</v>
      </c>
      <c r="DV21" s="18">
        <f t="shared" si="146"/>
        <v>-1272360.9500000002</v>
      </c>
      <c r="DW21" s="18">
        <f>+DW15+DW20</f>
        <v>1029659.2499999998</v>
      </c>
      <c r="DX21" s="18">
        <f>+DX15+DX20</f>
        <v>-19117397.16</v>
      </c>
      <c r="DY21" s="18">
        <f>+DY15+DY20</f>
        <v>-15798772.800000001</v>
      </c>
      <c r="DZ21" s="18">
        <f>+DZ15+DZ20</f>
        <v>-12350646.25</v>
      </c>
      <c r="EA21" s="18">
        <f>+EA15+EA20</f>
        <v>-9576038.6799999997</v>
      </c>
      <c r="EB21" s="18">
        <f t="shared" ref="EB21:GO21" si="147">+EB15+EB20</f>
        <v>-6428358</v>
      </c>
      <c r="EC21" s="18">
        <f t="shared" si="147"/>
        <v>-4738859.66</v>
      </c>
      <c r="ED21" s="18">
        <f t="shared" si="147"/>
        <v>-3482441.97</v>
      </c>
      <c r="EE21" s="18">
        <f t="shared" si="147"/>
        <v>-2511246.8600000003</v>
      </c>
      <c r="EF21" s="18">
        <f t="shared" si="147"/>
        <v>-1770561.06</v>
      </c>
      <c r="EG21" s="18">
        <f t="shared" si="147"/>
        <v>-1106852.4500000002</v>
      </c>
      <c r="EH21" s="18">
        <f t="shared" si="147"/>
        <v>-341045.78999999992</v>
      </c>
      <c r="EI21" s="18">
        <f t="shared" si="147"/>
        <v>1210619.4600000002</v>
      </c>
      <c r="EJ21" s="18">
        <f t="shared" si="147"/>
        <v>-30952322.299999997</v>
      </c>
      <c r="EK21" s="18">
        <f t="shared" si="147"/>
        <v>-26070361.359999999</v>
      </c>
      <c r="EL21" s="18">
        <f t="shared" si="147"/>
        <v>-20361820.030000001</v>
      </c>
      <c r="EM21" s="18">
        <f t="shared" si="147"/>
        <v>-16290271.23</v>
      </c>
      <c r="EN21" s="18">
        <f t="shared" si="147"/>
        <v>-12593565.310000001</v>
      </c>
      <c r="EO21" s="18">
        <f t="shared" si="147"/>
        <v>-9887841.2699999996</v>
      </c>
      <c r="EP21" s="18">
        <f t="shared" si="147"/>
        <v>-8084190.1299999999</v>
      </c>
      <c r="EQ21" s="18">
        <f t="shared" si="147"/>
        <v>-6946874.6299999999</v>
      </c>
      <c r="ER21" s="18">
        <f t="shared" si="147"/>
        <v>-5912217.5800000001</v>
      </c>
      <c r="ES21" s="18">
        <f t="shared" si="147"/>
        <v>-5032591.66</v>
      </c>
      <c r="ET21" s="18">
        <f t="shared" si="147"/>
        <v>-3717025.97</v>
      </c>
      <c r="EU21" s="18">
        <f t="shared" si="147"/>
        <v>-917159.86000000034</v>
      </c>
      <c r="EV21" s="18">
        <f>+EV15+EV20</f>
        <v>-9649150.75</v>
      </c>
      <c r="EW21" s="18">
        <f t="shared" si="147"/>
        <v>-7837821.2699999996</v>
      </c>
      <c r="EX21" s="18">
        <f t="shared" si="147"/>
        <v>-6261873.75</v>
      </c>
      <c r="EY21" s="18">
        <f t="shared" si="147"/>
        <v>-4676687.1500000004</v>
      </c>
      <c r="EZ21" s="18">
        <f t="shared" si="147"/>
        <v>-3474362.1900000004</v>
      </c>
      <c r="FA21" s="18">
        <f t="shared" si="147"/>
        <v>-2651687.33</v>
      </c>
      <c r="FB21" s="18">
        <f t="shared" si="147"/>
        <v>-2118710.5500000003</v>
      </c>
      <c r="FC21" s="18">
        <f t="shared" si="147"/>
        <v>-1727920.2999999998</v>
      </c>
      <c r="FD21" s="18">
        <f t="shared" si="147"/>
        <v>-1408528.29</v>
      </c>
      <c r="FE21" s="18">
        <f t="shared" si="147"/>
        <v>-1092737.01</v>
      </c>
      <c r="FF21" s="18">
        <f t="shared" si="147"/>
        <v>-741244.67999999993</v>
      </c>
      <c r="FG21" s="18">
        <f t="shared" si="147"/>
        <v>-174283.41000000003</v>
      </c>
      <c r="FH21" s="18">
        <f t="shared" si="147"/>
        <v>27108461.460000001</v>
      </c>
      <c r="FI21" s="18">
        <f t="shared" si="147"/>
        <v>23459709.170000002</v>
      </c>
      <c r="FJ21" s="18">
        <f t="shared" si="147"/>
        <v>19982562.670000002</v>
      </c>
      <c r="FK21" s="18">
        <f t="shared" si="147"/>
        <v>17316191.450000003</v>
      </c>
      <c r="FL21" s="18">
        <f t="shared" si="147"/>
        <v>14727861.379999999</v>
      </c>
      <c r="FM21" s="18">
        <f t="shared" si="147"/>
        <v>12523927.75</v>
      </c>
      <c r="FN21" s="18">
        <f t="shared" si="147"/>
        <v>11203994.52</v>
      </c>
      <c r="FO21" s="18">
        <f t="shared" si="147"/>
        <v>10330750.469999999</v>
      </c>
      <c r="FP21" s="18">
        <f t="shared" si="147"/>
        <v>9606195.3800000008</v>
      </c>
      <c r="FQ21" s="18">
        <f t="shared" si="147"/>
        <v>8842469</v>
      </c>
      <c r="FR21" s="18">
        <f t="shared" si="147"/>
        <v>7795804.6799999997</v>
      </c>
      <c r="FS21" s="18">
        <f t="shared" si="147"/>
        <v>6280465.0899999999</v>
      </c>
      <c r="FT21" s="18">
        <f t="shared" si="147"/>
        <v>-38373492.859999999</v>
      </c>
      <c r="FU21" s="18">
        <f t="shared" si="147"/>
        <v>-32511530.629999999</v>
      </c>
      <c r="FV21" s="18">
        <f t="shared" si="147"/>
        <v>-26941550.859999999</v>
      </c>
      <c r="FW21" s="18">
        <f t="shared" si="147"/>
        <v>-22636969.670000002</v>
      </c>
      <c r="FX21" s="18">
        <f t="shared" si="147"/>
        <v>-18451832.790000003</v>
      </c>
      <c r="FY21" s="18">
        <f t="shared" si="147"/>
        <v>-16152699.619999999</v>
      </c>
      <c r="FZ21" s="18">
        <f t="shared" si="147"/>
        <v>-14367480.489999998</v>
      </c>
      <c r="GA21" s="18">
        <f t="shared" si="147"/>
        <v>-12972705.98</v>
      </c>
      <c r="GB21" s="18">
        <f t="shared" si="147"/>
        <v>-11644787.530000001</v>
      </c>
      <c r="GC21" s="18">
        <f t="shared" si="147"/>
        <v>-10547809.779999999</v>
      </c>
      <c r="GD21" s="18">
        <f t="shared" si="147"/>
        <v>-9100784.6600000001</v>
      </c>
      <c r="GE21" s="18">
        <f t="shared" si="147"/>
        <v>-6546459.6400000006</v>
      </c>
      <c r="GF21" s="18">
        <f t="shared" si="147"/>
        <v>-32040817.41</v>
      </c>
      <c r="GG21" s="18">
        <f t="shared" si="147"/>
        <v>-26684345.039999999</v>
      </c>
      <c r="GH21" s="18">
        <f t="shared" si="147"/>
        <v>-20809235.189999998</v>
      </c>
      <c r="GI21" s="18">
        <f t="shared" si="147"/>
        <v>-16163623.59</v>
      </c>
      <c r="GJ21" s="18">
        <f t="shared" si="147"/>
        <v>-12047585.050000001</v>
      </c>
      <c r="GK21" s="18">
        <f t="shared" si="147"/>
        <v>-9133037.1799999997</v>
      </c>
      <c r="GL21" s="18">
        <f t="shared" si="147"/>
        <v>-7193661.3099999996</v>
      </c>
      <c r="GM21" s="18">
        <f t="shared" si="147"/>
        <v>-5960719.8699999992</v>
      </c>
      <c r="GN21" s="18">
        <f t="shared" si="147"/>
        <v>-4942293.47</v>
      </c>
      <c r="GO21" s="18">
        <f t="shared" si="147"/>
        <v>-4029352.2699999996</v>
      </c>
      <c r="GP21" s="18">
        <f t="shared" ref="GP21:HA21" si="148">+GP15+GP20</f>
        <v>-2876614.27</v>
      </c>
      <c r="GQ21" s="18">
        <f t="shared" si="148"/>
        <v>-361177.02</v>
      </c>
      <c r="GR21" s="18">
        <f t="shared" si="148"/>
        <v>-13685705.619999999</v>
      </c>
      <c r="GS21" s="18">
        <f t="shared" si="148"/>
        <v>-11390293.1</v>
      </c>
      <c r="GT21" s="18">
        <f t="shared" si="148"/>
        <v>-9348139.959999999</v>
      </c>
      <c r="GU21" s="18">
        <f t="shared" si="148"/>
        <v>-7289177.6300000008</v>
      </c>
      <c r="GV21" s="18">
        <f t="shared" si="148"/>
        <v>-5427031.8399999999</v>
      </c>
      <c r="GW21" s="18">
        <f t="shared" si="148"/>
        <v>-4160378.1399999997</v>
      </c>
      <c r="GX21" s="18">
        <f t="shared" si="148"/>
        <v>-3494790.3600000003</v>
      </c>
      <c r="GY21" s="18">
        <f t="shared" si="148"/>
        <v>-2843705.57</v>
      </c>
      <c r="GZ21" s="18">
        <f t="shared" si="148"/>
        <v>-2450841.19</v>
      </c>
      <c r="HA21" s="18">
        <f t="shared" si="148"/>
        <v>-1966768.26</v>
      </c>
      <c r="HB21" s="18">
        <f t="shared" ref="HB21:HM21" si="149">+HB15+HB20</f>
        <v>-1425655.79</v>
      </c>
      <c r="HC21" s="18">
        <f t="shared" si="149"/>
        <v>-307347.51</v>
      </c>
      <c r="HD21" s="18">
        <f t="shared" si="149"/>
        <v>-49675920.669999994</v>
      </c>
      <c r="HE21" s="18">
        <f t="shared" si="149"/>
        <v>-42461207.020000003</v>
      </c>
      <c r="HF21" s="18">
        <f t="shared" si="149"/>
        <v>-35513214.470000006</v>
      </c>
      <c r="HG21" s="18">
        <f t="shared" si="149"/>
        <v>-27251734.68</v>
      </c>
      <c r="HH21" s="18">
        <f t="shared" si="149"/>
        <v>-21048481.949999999</v>
      </c>
      <c r="HI21" s="18">
        <f t="shared" si="149"/>
        <v>-17090845.309999999</v>
      </c>
      <c r="HJ21" s="18">
        <f t="shared" si="149"/>
        <v>-14555660.479999999</v>
      </c>
      <c r="HK21" s="18">
        <f t="shared" si="149"/>
        <v>-12741404.620000001</v>
      </c>
      <c r="HL21" s="18">
        <f t="shared" si="149"/>
        <v>-11221656.379999999</v>
      </c>
      <c r="HM21" s="18">
        <f t="shared" si="149"/>
        <v>-9746644.2600000016</v>
      </c>
      <c r="HN21" s="18">
        <f t="shared" ref="HN21:HY21" si="150">+HN15+HN20</f>
        <v>-7815492.4900000002</v>
      </c>
      <c r="HO21" s="18">
        <f t="shared" si="150"/>
        <v>-3246578.1000000006</v>
      </c>
      <c r="HP21" s="18">
        <f t="shared" si="150"/>
        <v>-12501150.359999999</v>
      </c>
      <c r="HQ21" s="18">
        <f t="shared" si="150"/>
        <v>-10477362.25</v>
      </c>
      <c r="HR21" s="18">
        <f t="shared" si="150"/>
        <v>-8411728.7300000004</v>
      </c>
      <c r="HS21" s="18">
        <f t="shared" si="150"/>
        <v>-6500556.1000000006</v>
      </c>
      <c r="HT21" s="18">
        <f t="shared" si="150"/>
        <v>-4676521.9399999995</v>
      </c>
      <c r="HU21" s="18">
        <f t="shared" si="150"/>
        <v>-3575427.0400000005</v>
      </c>
      <c r="HV21" s="18">
        <f t="shared" si="150"/>
        <v>1910901.9400000004</v>
      </c>
      <c r="HW21" s="18">
        <f t="shared" si="150"/>
        <v>2567995.27</v>
      </c>
      <c r="HX21" s="18">
        <f t="shared" si="150"/>
        <v>3024556.8</v>
      </c>
      <c r="HY21" s="18">
        <f t="shared" si="150"/>
        <v>3457034.3899999997</v>
      </c>
      <c r="HZ21" s="18">
        <f t="shared" ref="HZ21:IK21" si="151">+HZ15+HZ20</f>
        <v>3970137.3600000003</v>
      </c>
      <c r="IA21" s="18">
        <f t="shared" si="151"/>
        <v>4938972.3099999996</v>
      </c>
      <c r="IB21" s="18">
        <f t="shared" si="151"/>
        <v>16895428.129999999</v>
      </c>
      <c r="IC21" s="18">
        <f t="shared" si="151"/>
        <v>14455322.289999999</v>
      </c>
      <c r="ID21" s="18">
        <f t="shared" si="151"/>
        <v>11973232.6</v>
      </c>
      <c r="IE21" s="18">
        <f t="shared" si="151"/>
        <v>9328458.0299999993</v>
      </c>
      <c r="IF21" s="18">
        <f t="shared" si="151"/>
        <v>7037975.3399999999</v>
      </c>
      <c r="IG21" s="18">
        <f t="shared" si="151"/>
        <v>5678691.6299999999</v>
      </c>
      <c r="IH21" s="18">
        <f t="shared" si="151"/>
        <v>4684906.01</v>
      </c>
      <c r="II21" s="18">
        <f t="shared" si="151"/>
        <v>4064466.76</v>
      </c>
      <c r="IJ21" s="18">
        <f t="shared" si="151"/>
        <v>3610711.59</v>
      </c>
      <c r="IK21" s="18">
        <f t="shared" si="151"/>
        <v>3128997.67</v>
      </c>
      <c r="IL21" s="560"/>
      <c r="IM21" s="561"/>
      <c r="IN21" s="561"/>
      <c r="IO21" s="561"/>
      <c r="IP21" s="561"/>
      <c r="IQ21" s="561"/>
      <c r="IR21" s="561"/>
      <c r="IS21" s="561"/>
      <c r="IT21" s="561"/>
      <c r="IU21" s="561"/>
      <c r="IV21" s="561"/>
      <c r="IW21" s="561"/>
      <c r="IX21" s="561"/>
      <c r="IY21" s="562"/>
    </row>
    <row r="22" spans="1:271" x14ac:dyDescent="0.2">
      <c r="D22" s="15"/>
      <c r="E22" s="15"/>
      <c r="F22" s="15"/>
      <c r="G22" s="15"/>
      <c r="H22" s="15"/>
      <c r="I22" s="15"/>
      <c r="J22" s="15"/>
      <c r="K22" s="15"/>
      <c r="L22" s="15"/>
      <c r="M22" s="15"/>
      <c r="N22" s="15"/>
      <c r="O22" s="15"/>
      <c r="P22" s="15"/>
      <c r="Q22" s="15"/>
      <c r="R22" s="15"/>
      <c r="S22" s="15"/>
      <c r="T22" s="15"/>
      <c r="U22" s="15"/>
      <c r="V22" s="15"/>
      <c r="W22" s="15"/>
      <c r="X22" s="15"/>
      <c r="Y22" s="15"/>
      <c r="Z22" s="15"/>
      <c r="AA22" s="15"/>
      <c r="AB22" s="15"/>
      <c r="AC22" s="15"/>
      <c r="AD22" s="15"/>
      <c r="AE22" s="15"/>
      <c r="AF22" s="15"/>
      <c r="AG22" s="15"/>
      <c r="AH22" s="15"/>
      <c r="AI22" s="15"/>
      <c r="AJ22" s="15"/>
      <c r="AK22" s="15"/>
      <c r="AL22" s="15"/>
      <c r="AM22" s="15"/>
      <c r="AN22" s="15"/>
      <c r="AO22" s="15"/>
      <c r="AP22" s="15"/>
      <c r="AQ22" s="15"/>
      <c r="AR22" s="15"/>
      <c r="AS22" s="15"/>
      <c r="AT22" s="15"/>
      <c r="AU22" s="15"/>
      <c r="AV22" s="15"/>
      <c r="AW22" s="15"/>
      <c r="AX22" s="15"/>
      <c r="AY22" s="15"/>
      <c r="AZ22" s="16"/>
      <c r="BA22" s="16"/>
      <c r="BB22" s="16"/>
      <c r="BC22" s="16"/>
      <c r="BD22" s="16"/>
      <c r="BE22" s="16"/>
      <c r="BF22" s="16"/>
      <c r="BG22" s="16"/>
      <c r="BH22" s="16"/>
      <c r="BI22" s="16"/>
      <c r="BJ22" s="16"/>
      <c r="BK22" s="16"/>
      <c r="BL22" s="16"/>
      <c r="BM22" s="16"/>
      <c r="BN22" s="16"/>
      <c r="BO22" s="16"/>
      <c r="BP22" s="16"/>
      <c r="BQ22" s="16"/>
      <c r="BR22" s="16"/>
      <c r="BS22" s="16"/>
      <c r="BT22" s="16"/>
      <c r="BU22" s="16"/>
      <c r="BV22" s="16"/>
      <c r="BW22" s="16"/>
      <c r="BX22" s="16"/>
      <c r="BY22" s="16"/>
      <c r="BZ22" s="16"/>
      <c r="CA22" s="16"/>
      <c r="CB22" s="16"/>
      <c r="CC22" s="16"/>
      <c r="CD22" s="16"/>
      <c r="CE22" s="16"/>
      <c r="CF22" s="16"/>
      <c r="CG22" s="16"/>
      <c r="CH22" s="16"/>
      <c r="CI22" s="16"/>
      <c r="CJ22" s="16"/>
      <c r="CK22" s="16"/>
      <c r="CL22" s="16"/>
      <c r="CM22" s="16"/>
      <c r="CN22" s="16"/>
      <c r="CO22" s="16"/>
      <c r="CP22" s="16"/>
      <c r="CQ22" s="16"/>
      <c r="CR22" s="16"/>
      <c r="CS22" s="16"/>
      <c r="CT22" s="16"/>
      <c r="CU22" s="16"/>
      <c r="CV22" s="16"/>
      <c r="CW22" s="16"/>
      <c r="CX22" s="16"/>
      <c r="CY22" s="16"/>
      <c r="CZ22" s="16"/>
      <c r="DA22" s="16"/>
      <c r="DB22" s="16"/>
      <c r="DC22" s="16"/>
      <c r="DD22" s="16"/>
      <c r="DE22" s="16"/>
      <c r="DF22" s="16"/>
      <c r="DG22" s="16"/>
      <c r="DH22" s="16"/>
      <c r="DI22" s="16"/>
      <c r="DJ22" s="16"/>
      <c r="DK22" s="16"/>
      <c r="DL22" s="18"/>
      <c r="DM22" s="18"/>
      <c r="DN22" s="18"/>
      <c r="DO22" s="18"/>
      <c r="DP22" s="18"/>
      <c r="DQ22" s="18"/>
      <c r="DR22" s="18"/>
      <c r="DS22" s="18"/>
      <c r="DT22" s="18"/>
      <c r="DU22" s="18"/>
      <c r="DV22" s="18"/>
      <c r="DW22" s="18"/>
      <c r="DX22" s="18"/>
      <c r="DY22" s="18"/>
      <c r="DZ22" s="18"/>
      <c r="EA22" s="18"/>
      <c r="EB22" s="18"/>
      <c r="EC22" s="18"/>
      <c r="ED22" s="18"/>
      <c r="EE22" s="18"/>
      <c r="EF22" s="18"/>
      <c r="EG22" s="18"/>
      <c r="EH22" s="18"/>
      <c r="EI22" s="18"/>
      <c r="EJ22" s="18"/>
      <c r="EK22" s="18"/>
      <c r="EL22" s="18"/>
      <c r="EM22" s="18"/>
      <c r="EN22" s="18"/>
      <c r="EO22" s="18"/>
      <c r="EP22" s="18"/>
      <c r="EQ22" s="18"/>
      <c r="ER22" s="18"/>
      <c r="ES22" s="18"/>
      <c r="ET22" s="18"/>
      <c r="EU22" s="18"/>
      <c r="EV22" s="18"/>
      <c r="EW22" s="18"/>
      <c r="EX22" s="18"/>
      <c r="EY22" s="18"/>
      <c r="EZ22" s="18"/>
      <c r="FA22" s="18"/>
      <c r="FB22" s="18"/>
      <c r="FC22" s="18"/>
      <c r="FD22" s="18"/>
      <c r="FE22" s="18"/>
      <c r="FF22" s="18"/>
      <c r="FG22" s="18"/>
      <c r="FH22" s="18"/>
      <c r="FI22" s="18"/>
      <c r="FJ22" s="18"/>
      <c r="FK22" s="18"/>
      <c r="FL22" s="18"/>
      <c r="FM22" s="18"/>
      <c r="FN22" s="18"/>
      <c r="FO22" s="18"/>
      <c r="FP22" s="18"/>
      <c r="FQ22" s="18"/>
      <c r="FR22" s="18"/>
      <c r="FS22" s="18"/>
      <c r="FT22" s="18"/>
      <c r="FU22" s="18"/>
      <c r="FV22" s="18"/>
      <c r="FW22" s="18"/>
      <c r="FX22" s="18"/>
      <c r="FY22" s="18"/>
      <c r="FZ22" s="18"/>
      <c r="GA22" s="18"/>
      <c r="GB22" s="18"/>
      <c r="GC22" s="18"/>
      <c r="GD22" s="18"/>
      <c r="GE22" s="18"/>
      <c r="GF22" s="18"/>
      <c r="GG22" s="18"/>
      <c r="GH22" s="18"/>
      <c r="GI22" s="18"/>
      <c r="GJ22" s="18"/>
      <c r="GK22" s="18"/>
      <c r="GL22" s="18"/>
      <c r="GM22" s="18"/>
      <c r="GN22" s="18"/>
      <c r="GO22" s="18"/>
      <c r="GP22" s="18"/>
      <c r="GQ22" s="18"/>
      <c r="GR22" s="18"/>
      <c r="GS22" s="18"/>
      <c r="GT22" s="18"/>
      <c r="GU22" s="18"/>
      <c r="GV22" s="18"/>
      <c r="GW22" s="18"/>
      <c r="GX22" s="18"/>
      <c r="GY22" s="18"/>
      <c r="GZ22" s="18"/>
      <c r="HA22" s="18"/>
      <c r="HB22" s="18"/>
      <c r="HC22" s="18"/>
      <c r="HD22" s="18"/>
      <c r="HE22" s="18"/>
      <c r="HF22" s="18"/>
      <c r="HG22" s="18"/>
      <c r="HH22" s="18"/>
      <c r="HI22" s="18"/>
      <c r="HJ22" s="18"/>
      <c r="HK22" s="18"/>
      <c r="HL22" s="18"/>
      <c r="HM22" s="18"/>
      <c r="HN22" s="18"/>
      <c r="HO22" s="18"/>
      <c r="HP22" s="18"/>
      <c r="HQ22" s="18"/>
      <c r="HR22" s="18"/>
      <c r="HS22" s="18"/>
      <c r="HT22" s="18"/>
      <c r="HU22" s="18"/>
      <c r="HV22" s="18"/>
      <c r="HW22" s="18"/>
      <c r="HX22" s="18"/>
      <c r="HY22" s="18"/>
      <c r="HZ22" s="18"/>
      <c r="IA22" s="18"/>
      <c r="IB22" s="18"/>
      <c r="IC22" s="18"/>
      <c r="ID22" s="18"/>
      <c r="IE22" s="18"/>
      <c r="IF22" s="18"/>
      <c r="IG22" s="18"/>
      <c r="IH22" s="18"/>
      <c r="II22" s="18"/>
      <c r="IJ22" s="18"/>
      <c r="IK22" s="18"/>
      <c r="IL22" s="560"/>
      <c r="IM22" s="561"/>
      <c r="IN22" s="561"/>
      <c r="IO22" s="561"/>
      <c r="IP22" s="561"/>
      <c r="IQ22" s="561"/>
      <c r="IR22" s="561"/>
      <c r="IS22" s="561"/>
      <c r="IT22" s="561"/>
      <c r="IU22" s="561"/>
      <c r="IV22" s="561"/>
      <c r="IW22" s="561"/>
      <c r="IX22" s="561"/>
      <c r="IY22" s="562"/>
    </row>
    <row r="23" spans="1:271" s="37" customFormat="1" x14ac:dyDescent="0.2">
      <c r="A23" s="7" t="s">
        <v>310</v>
      </c>
      <c r="C23" s="1">
        <v>19100172</v>
      </c>
      <c r="D23" s="38"/>
      <c r="F23" s="39"/>
      <c r="G23" s="40"/>
      <c r="CW23" s="41"/>
      <c r="CX23" s="41"/>
      <c r="CY23" s="41"/>
      <c r="CZ23" s="41"/>
      <c r="DA23" s="41"/>
      <c r="DB23" s="41"/>
      <c r="DC23" s="41"/>
      <c r="DD23" s="41"/>
      <c r="DE23" s="41"/>
      <c r="DF23" s="41"/>
      <c r="DG23" s="6"/>
      <c r="DH23" s="6"/>
      <c r="DI23" s="6"/>
      <c r="DJ23" s="6"/>
      <c r="DK23" s="6"/>
      <c r="DL23" s="18"/>
      <c r="DM23" s="18"/>
      <c r="DN23" s="18"/>
      <c r="DO23" s="18"/>
      <c r="DP23" s="18"/>
      <c r="DQ23" s="18"/>
      <c r="DR23" s="18"/>
      <c r="DS23" s="18"/>
      <c r="DT23" s="18"/>
      <c r="DU23" s="18"/>
      <c r="DV23" s="18"/>
      <c r="DW23" s="18"/>
      <c r="DX23" s="18"/>
      <c r="DY23" s="18"/>
      <c r="DZ23" s="18"/>
      <c r="EA23" s="18"/>
      <c r="EB23" s="18"/>
      <c r="EC23" s="18"/>
      <c r="ED23" s="18"/>
      <c r="EE23" s="18"/>
      <c r="EF23" s="18"/>
      <c r="EG23" s="18"/>
      <c r="EH23" s="18"/>
      <c r="EI23" s="18"/>
      <c r="EJ23" s="18"/>
      <c r="EK23" s="18"/>
      <c r="EL23" s="18"/>
      <c r="EM23" s="18"/>
      <c r="EN23" s="18"/>
      <c r="EO23" s="18"/>
      <c r="EP23" s="18"/>
      <c r="EQ23" s="18"/>
      <c r="ER23" s="18"/>
      <c r="ES23" s="18"/>
      <c r="ET23" s="18"/>
      <c r="EU23" s="18"/>
      <c r="EV23" s="18"/>
      <c r="EW23" s="18"/>
      <c r="EX23" s="18"/>
      <c r="EY23" s="18"/>
      <c r="EZ23" s="18"/>
      <c r="FA23" s="18"/>
      <c r="FB23" s="18"/>
      <c r="FC23" s="18"/>
      <c r="FD23" s="18"/>
      <c r="FE23" s="18"/>
      <c r="FF23" s="18"/>
      <c r="FG23" s="18"/>
      <c r="FH23" s="18"/>
      <c r="FI23" s="18"/>
      <c r="FJ23" s="18"/>
      <c r="FK23" s="18"/>
      <c r="FL23" s="18"/>
      <c r="FM23" s="18"/>
      <c r="FN23" s="18"/>
      <c r="FO23" s="18"/>
      <c r="FP23" s="18"/>
      <c r="FQ23" s="18"/>
      <c r="FR23" s="18"/>
      <c r="FS23" s="18"/>
      <c r="FT23" s="18"/>
      <c r="FU23" s="18"/>
      <c r="FV23" s="18"/>
      <c r="FW23" s="18"/>
      <c r="FX23" s="18"/>
      <c r="FY23" s="18"/>
      <c r="FZ23" s="18"/>
      <c r="GA23" s="18"/>
      <c r="GB23" s="18"/>
      <c r="GC23" s="18"/>
      <c r="GD23" s="18"/>
      <c r="GE23" s="18"/>
      <c r="GF23" s="18"/>
      <c r="GG23" s="18"/>
      <c r="GH23" s="18"/>
      <c r="GI23" s="18"/>
      <c r="GJ23" s="18"/>
      <c r="GK23" s="18"/>
      <c r="GL23" s="18"/>
      <c r="GM23" s="18"/>
      <c r="GN23" s="18"/>
      <c r="GO23" s="18"/>
      <c r="GP23" s="18"/>
      <c r="GQ23" s="18"/>
      <c r="GR23" s="18"/>
      <c r="GS23" s="18"/>
      <c r="GT23" s="18"/>
      <c r="GU23" s="18"/>
      <c r="GV23" s="18"/>
      <c r="GW23" s="18"/>
      <c r="GX23" s="18"/>
      <c r="GY23" s="18"/>
      <c r="GZ23" s="18"/>
      <c r="HA23" s="18"/>
      <c r="HB23" s="18"/>
      <c r="HC23" s="18"/>
      <c r="HD23" s="18"/>
      <c r="HE23" s="18"/>
      <c r="HF23" s="18"/>
      <c r="HG23" s="18"/>
      <c r="HH23" s="18"/>
      <c r="HI23" s="18"/>
      <c r="HJ23" s="18"/>
      <c r="HK23" s="18"/>
      <c r="HL23" s="18"/>
      <c r="HM23" s="18"/>
      <c r="HN23" s="18"/>
      <c r="HO23" s="18"/>
      <c r="HP23" s="18"/>
      <c r="HQ23" s="18"/>
      <c r="HR23" s="18"/>
      <c r="HS23" s="18"/>
      <c r="HT23" s="18"/>
      <c r="HU23" s="18"/>
      <c r="HV23" s="18"/>
      <c r="HW23" s="18"/>
      <c r="HX23" s="18"/>
      <c r="HY23" s="18"/>
      <c r="HZ23" s="18"/>
      <c r="IA23" s="18"/>
      <c r="IB23" s="18"/>
      <c r="IC23" s="18"/>
      <c r="ID23" s="18"/>
      <c r="IE23" s="18"/>
      <c r="IF23" s="18"/>
      <c r="IG23" s="18"/>
      <c r="IH23" s="18"/>
      <c r="II23" s="18"/>
      <c r="IJ23" s="18"/>
      <c r="IK23" s="18"/>
      <c r="IL23" s="560"/>
      <c r="IM23" s="561"/>
      <c r="IN23" s="561"/>
      <c r="IO23" s="561"/>
      <c r="IP23" s="561"/>
      <c r="IQ23" s="561"/>
      <c r="IR23" s="561"/>
      <c r="IS23" s="561"/>
      <c r="IT23" s="561"/>
      <c r="IU23" s="561"/>
      <c r="IV23" s="561"/>
      <c r="IW23" s="561"/>
      <c r="IX23" s="561"/>
      <c r="IY23" s="562"/>
      <c r="IZ23" s="1"/>
      <c r="JA23" s="1"/>
      <c r="JB23" s="1"/>
      <c r="JC23" s="1"/>
      <c r="JD23" s="1"/>
      <c r="JE23" s="1"/>
      <c r="JF23" s="1"/>
      <c r="JG23" s="1"/>
      <c r="JH23" s="1"/>
      <c r="JI23" s="1"/>
      <c r="JJ23" s="1"/>
      <c r="JK23" s="1"/>
    </row>
    <row r="24" spans="1:271" s="37" customFormat="1" x14ac:dyDescent="0.2">
      <c r="B24" s="37" t="s">
        <v>163</v>
      </c>
      <c r="C24" s="1">
        <v>19100192</v>
      </c>
      <c r="D24" s="38">
        <v>0</v>
      </c>
      <c r="E24" s="18">
        <f t="shared" ref="E24:BP24" si="152">D32</f>
        <v>-20585607.530000001</v>
      </c>
      <c r="F24" s="18">
        <f t="shared" si="152"/>
        <v>0</v>
      </c>
      <c r="G24" s="18">
        <f t="shared" si="152"/>
        <v>0</v>
      </c>
      <c r="H24" s="18">
        <f t="shared" si="152"/>
        <v>0</v>
      </c>
      <c r="I24" s="18">
        <f t="shared" si="152"/>
        <v>0</v>
      </c>
      <c r="J24" s="18">
        <f t="shared" si="152"/>
        <v>0</v>
      </c>
      <c r="K24" s="18">
        <f t="shared" si="152"/>
        <v>0</v>
      </c>
      <c r="L24" s="18">
        <f t="shared" si="152"/>
        <v>0</v>
      </c>
      <c r="M24" s="18">
        <f t="shared" si="152"/>
        <v>0</v>
      </c>
      <c r="N24" s="18">
        <f t="shared" si="152"/>
        <v>0</v>
      </c>
      <c r="O24" s="18">
        <f t="shared" si="152"/>
        <v>0</v>
      </c>
      <c r="P24" s="18">
        <f t="shared" si="152"/>
        <v>0</v>
      </c>
      <c r="Q24" s="18">
        <f t="shared" si="152"/>
        <v>0</v>
      </c>
      <c r="R24" s="18">
        <f t="shared" si="152"/>
        <v>0</v>
      </c>
      <c r="S24" s="18">
        <f t="shared" si="152"/>
        <v>0</v>
      </c>
      <c r="T24" s="18">
        <f t="shared" si="152"/>
        <v>0</v>
      </c>
      <c r="U24" s="18">
        <f t="shared" si="152"/>
        <v>0</v>
      </c>
      <c r="V24" s="18">
        <f t="shared" si="152"/>
        <v>0</v>
      </c>
      <c r="W24" s="18">
        <f t="shared" si="152"/>
        <v>0</v>
      </c>
      <c r="X24" s="18">
        <f t="shared" si="152"/>
        <v>0</v>
      </c>
      <c r="Y24" s="18">
        <f t="shared" si="152"/>
        <v>0</v>
      </c>
      <c r="Z24" s="18">
        <f t="shared" si="152"/>
        <v>0</v>
      </c>
      <c r="AA24" s="18">
        <f t="shared" si="152"/>
        <v>0</v>
      </c>
      <c r="AB24" s="18">
        <f t="shared" si="152"/>
        <v>0</v>
      </c>
      <c r="AC24" s="18">
        <f t="shared" si="152"/>
        <v>0</v>
      </c>
      <c r="AD24" s="18">
        <f t="shared" si="152"/>
        <v>0</v>
      </c>
      <c r="AE24" s="18">
        <f t="shared" si="152"/>
        <v>0</v>
      </c>
      <c r="AF24" s="18">
        <f t="shared" si="152"/>
        <v>0</v>
      </c>
      <c r="AG24" s="18">
        <f t="shared" si="152"/>
        <v>0</v>
      </c>
      <c r="AH24" s="18">
        <f t="shared" si="152"/>
        <v>0</v>
      </c>
      <c r="AI24" s="18">
        <f t="shared" si="152"/>
        <v>0</v>
      </c>
      <c r="AJ24" s="18">
        <f t="shared" si="152"/>
        <v>0</v>
      </c>
      <c r="AK24" s="18">
        <f t="shared" si="152"/>
        <v>0</v>
      </c>
      <c r="AL24" s="18">
        <f t="shared" si="152"/>
        <v>0</v>
      </c>
      <c r="AM24" s="18">
        <f t="shared" si="152"/>
        <v>0</v>
      </c>
      <c r="AN24" s="18">
        <f t="shared" si="152"/>
        <v>0</v>
      </c>
      <c r="AO24" s="18">
        <f t="shared" si="152"/>
        <v>0</v>
      </c>
      <c r="AP24" s="18">
        <f t="shared" si="152"/>
        <v>0</v>
      </c>
      <c r="AQ24" s="18">
        <f t="shared" si="152"/>
        <v>0</v>
      </c>
      <c r="AR24" s="18">
        <f t="shared" si="152"/>
        <v>0</v>
      </c>
      <c r="AS24" s="18">
        <f t="shared" si="152"/>
        <v>0</v>
      </c>
      <c r="AT24" s="18">
        <f t="shared" si="152"/>
        <v>0</v>
      </c>
      <c r="AU24" s="18">
        <f t="shared" si="152"/>
        <v>0</v>
      </c>
      <c r="AV24" s="18">
        <f t="shared" si="152"/>
        <v>0</v>
      </c>
      <c r="AW24" s="18">
        <f t="shared" si="152"/>
        <v>0</v>
      </c>
      <c r="AX24" s="18">
        <f t="shared" si="152"/>
        <v>0</v>
      </c>
      <c r="AY24" s="18">
        <f t="shared" si="152"/>
        <v>0</v>
      </c>
      <c r="AZ24" s="18">
        <f t="shared" si="152"/>
        <v>0</v>
      </c>
      <c r="BA24" s="18">
        <f t="shared" si="152"/>
        <v>0</v>
      </c>
      <c r="BB24" s="18">
        <f t="shared" si="152"/>
        <v>0</v>
      </c>
      <c r="BC24" s="18">
        <f t="shared" si="152"/>
        <v>0</v>
      </c>
      <c r="BD24" s="18">
        <f t="shared" si="152"/>
        <v>0</v>
      </c>
      <c r="BE24" s="18">
        <f t="shared" si="152"/>
        <v>0</v>
      </c>
      <c r="BF24" s="18">
        <f t="shared" si="152"/>
        <v>0</v>
      </c>
      <c r="BG24" s="18">
        <f t="shared" si="152"/>
        <v>0</v>
      </c>
      <c r="BH24" s="18">
        <f t="shared" si="152"/>
        <v>0</v>
      </c>
      <c r="BI24" s="18">
        <f t="shared" si="152"/>
        <v>0</v>
      </c>
      <c r="BJ24" s="18">
        <f t="shared" si="152"/>
        <v>0</v>
      </c>
      <c r="BK24" s="18">
        <f t="shared" si="152"/>
        <v>0</v>
      </c>
      <c r="BL24" s="18">
        <f t="shared" si="152"/>
        <v>0</v>
      </c>
      <c r="BM24" s="18">
        <f t="shared" si="152"/>
        <v>0</v>
      </c>
      <c r="BN24" s="18">
        <f t="shared" si="152"/>
        <v>0</v>
      </c>
      <c r="BO24" s="18">
        <f t="shared" si="152"/>
        <v>0</v>
      </c>
      <c r="BP24" s="18">
        <f t="shared" si="152"/>
        <v>0</v>
      </c>
      <c r="BQ24" s="18">
        <f t="shared" ref="BQ24:EB24" si="153">BP32</f>
        <v>0</v>
      </c>
      <c r="BR24" s="18">
        <f t="shared" si="153"/>
        <v>0</v>
      </c>
      <c r="BS24" s="18">
        <f t="shared" si="153"/>
        <v>0</v>
      </c>
      <c r="BT24" s="18">
        <f t="shared" si="153"/>
        <v>0</v>
      </c>
      <c r="BU24" s="18">
        <f t="shared" si="153"/>
        <v>0</v>
      </c>
      <c r="BV24" s="18">
        <f t="shared" si="153"/>
        <v>0</v>
      </c>
      <c r="BW24" s="18">
        <f t="shared" si="153"/>
        <v>0</v>
      </c>
      <c r="BX24" s="18">
        <f t="shared" si="153"/>
        <v>0</v>
      </c>
      <c r="BY24" s="18">
        <f t="shared" si="153"/>
        <v>0</v>
      </c>
      <c r="BZ24" s="18">
        <f t="shared" si="153"/>
        <v>0</v>
      </c>
      <c r="CA24" s="18">
        <f t="shared" si="153"/>
        <v>0</v>
      </c>
      <c r="CB24" s="18">
        <f t="shared" si="153"/>
        <v>0</v>
      </c>
      <c r="CC24" s="18">
        <f t="shared" si="153"/>
        <v>0</v>
      </c>
      <c r="CD24" s="18">
        <f t="shared" si="153"/>
        <v>0</v>
      </c>
      <c r="CE24" s="18">
        <f t="shared" si="153"/>
        <v>0</v>
      </c>
      <c r="CF24" s="18">
        <f t="shared" si="153"/>
        <v>0</v>
      </c>
      <c r="CG24" s="18">
        <f t="shared" si="153"/>
        <v>0</v>
      </c>
      <c r="CH24" s="18">
        <f t="shared" si="153"/>
        <v>0</v>
      </c>
      <c r="CI24" s="18">
        <f t="shared" si="153"/>
        <v>0</v>
      </c>
      <c r="CJ24" s="18">
        <f t="shared" si="153"/>
        <v>0</v>
      </c>
      <c r="CK24" s="18">
        <f t="shared" si="153"/>
        <v>0</v>
      </c>
      <c r="CL24" s="18">
        <f t="shared" si="153"/>
        <v>0</v>
      </c>
      <c r="CM24" s="18">
        <f t="shared" si="153"/>
        <v>0</v>
      </c>
      <c r="CN24" s="18">
        <f t="shared" si="153"/>
        <v>0</v>
      </c>
      <c r="CO24" s="18">
        <f t="shared" si="153"/>
        <v>0</v>
      </c>
      <c r="CP24" s="18">
        <f t="shared" si="153"/>
        <v>0</v>
      </c>
      <c r="CQ24" s="18">
        <f t="shared" si="153"/>
        <v>0</v>
      </c>
      <c r="CR24" s="18">
        <f t="shared" si="153"/>
        <v>0</v>
      </c>
      <c r="CS24" s="18">
        <f t="shared" si="153"/>
        <v>0</v>
      </c>
      <c r="CT24" s="18">
        <f t="shared" si="153"/>
        <v>0</v>
      </c>
      <c r="CU24" s="18">
        <f t="shared" si="153"/>
        <v>0</v>
      </c>
      <c r="CV24" s="18">
        <f t="shared" si="153"/>
        <v>-20701303.469999999</v>
      </c>
      <c r="CW24" s="18">
        <f t="shared" si="153"/>
        <v>-20192865.699999999</v>
      </c>
      <c r="CX24" s="18">
        <f t="shared" si="153"/>
        <v>-19528681.640000001</v>
      </c>
      <c r="CY24" s="18">
        <f t="shared" si="153"/>
        <v>-18893205.93</v>
      </c>
      <c r="CZ24" s="18">
        <f t="shared" si="153"/>
        <v>-17456473.41</v>
      </c>
      <c r="DA24" s="18">
        <f t="shared" si="153"/>
        <v>-15336384.050000001</v>
      </c>
      <c r="DB24" s="18">
        <f t="shared" si="153"/>
        <v>-11944227.4</v>
      </c>
      <c r="DC24" s="18">
        <f t="shared" si="153"/>
        <v>-9610510.7300000004</v>
      </c>
      <c r="DD24" s="18">
        <f t="shared" si="153"/>
        <v>-7580661.9900000002</v>
      </c>
      <c r="DE24" s="18">
        <f t="shared" si="153"/>
        <v>-5492441.4900000002</v>
      </c>
      <c r="DF24" s="18">
        <f t="shared" si="153"/>
        <v>-3786536.89</v>
      </c>
      <c r="DG24" s="18">
        <f t="shared" si="153"/>
        <v>-2473987.4500000002</v>
      </c>
      <c r="DH24" s="18">
        <f t="shared" si="153"/>
        <v>0</v>
      </c>
      <c r="DI24" s="18">
        <f t="shared" si="153"/>
        <v>0</v>
      </c>
      <c r="DJ24" s="18">
        <f t="shared" si="153"/>
        <v>0</v>
      </c>
      <c r="DK24" s="18">
        <f t="shared" si="153"/>
        <v>0</v>
      </c>
      <c r="DL24" s="18">
        <f t="shared" si="153"/>
        <v>0</v>
      </c>
      <c r="DM24" s="18">
        <f t="shared" si="153"/>
        <v>0</v>
      </c>
      <c r="DN24" s="18">
        <f t="shared" si="153"/>
        <v>0</v>
      </c>
      <c r="DO24" s="18">
        <f t="shared" si="153"/>
        <v>0</v>
      </c>
      <c r="DP24" s="18">
        <f t="shared" si="153"/>
        <v>0</v>
      </c>
      <c r="DQ24" s="18">
        <f t="shared" si="153"/>
        <v>0</v>
      </c>
      <c r="DR24" s="18">
        <f t="shared" si="153"/>
        <v>0</v>
      </c>
      <c r="DS24" s="18">
        <f t="shared" si="153"/>
        <v>0</v>
      </c>
      <c r="DT24" s="18">
        <f t="shared" si="153"/>
        <v>0</v>
      </c>
      <c r="DU24" s="18">
        <f t="shared" si="153"/>
        <v>0</v>
      </c>
      <c r="DV24" s="18">
        <f t="shared" si="153"/>
        <v>0</v>
      </c>
      <c r="DW24" s="18">
        <f t="shared" si="153"/>
        <v>0</v>
      </c>
      <c r="DX24" s="18">
        <f t="shared" si="153"/>
        <v>0</v>
      </c>
      <c r="DY24" s="18">
        <f t="shared" si="153"/>
        <v>0</v>
      </c>
      <c r="DZ24" s="18">
        <f t="shared" si="153"/>
        <v>0</v>
      </c>
      <c r="EA24" s="18">
        <f t="shared" si="153"/>
        <v>0</v>
      </c>
      <c r="EB24" s="18">
        <f t="shared" si="153"/>
        <v>0</v>
      </c>
      <c r="EC24" s="18">
        <f t="shared" ref="EC24:GN24" si="154">EB32</f>
        <v>0</v>
      </c>
      <c r="ED24" s="18">
        <f t="shared" si="154"/>
        <v>0</v>
      </c>
      <c r="EE24" s="18">
        <f t="shared" si="154"/>
        <v>0</v>
      </c>
      <c r="EF24" s="18">
        <f t="shared" si="154"/>
        <v>0</v>
      </c>
      <c r="EG24" s="18">
        <f t="shared" si="154"/>
        <v>0</v>
      </c>
      <c r="EH24" s="18">
        <f t="shared" si="154"/>
        <v>0</v>
      </c>
      <c r="EI24" s="18">
        <f t="shared" si="154"/>
        <v>0</v>
      </c>
      <c r="EJ24" s="18">
        <f t="shared" si="154"/>
        <v>0</v>
      </c>
      <c r="EK24" s="18">
        <f t="shared" si="154"/>
        <v>0</v>
      </c>
      <c r="EL24" s="18">
        <f t="shared" si="154"/>
        <v>0</v>
      </c>
      <c r="EM24" s="18">
        <f t="shared" si="154"/>
        <v>0</v>
      </c>
      <c r="EN24" s="18">
        <f t="shared" si="154"/>
        <v>0</v>
      </c>
      <c r="EO24" s="18">
        <f t="shared" si="154"/>
        <v>0</v>
      </c>
      <c r="EP24" s="18">
        <f t="shared" si="154"/>
        <v>0</v>
      </c>
      <c r="EQ24" s="18">
        <f t="shared" si="154"/>
        <v>0</v>
      </c>
      <c r="ER24" s="18">
        <f t="shared" si="154"/>
        <v>0</v>
      </c>
      <c r="ES24" s="18">
        <f t="shared" si="154"/>
        <v>0</v>
      </c>
      <c r="ET24" s="18">
        <f t="shared" si="154"/>
        <v>0</v>
      </c>
      <c r="EU24" s="18">
        <f t="shared" si="154"/>
        <v>0</v>
      </c>
      <c r="EV24" s="18">
        <f t="shared" si="154"/>
        <v>0</v>
      </c>
      <c r="EW24" s="18">
        <f t="shared" si="154"/>
        <v>0</v>
      </c>
      <c r="EX24" s="18">
        <f t="shared" si="154"/>
        <v>0</v>
      </c>
      <c r="EY24" s="18">
        <f t="shared" si="154"/>
        <v>0</v>
      </c>
      <c r="EZ24" s="18">
        <f t="shared" si="154"/>
        <v>0</v>
      </c>
      <c r="FA24" s="18">
        <f t="shared" si="154"/>
        <v>0</v>
      </c>
      <c r="FB24" s="18">
        <f t="shared" si="154"/>
        <v>0</v>
      </c>
      <c r="FC24" s="18">
        <f t="shared" si="154"/>
        <v>0</v>
      </c>
      <c r="FD24" s="18">
        <f t="shared" si="154"/>
        <v>0</v>
      </c>
      <c r="FE24" s="18">
        <f t="shared" si="154"/>
        <v>0</v>
      </c>
      <c r="FF24" s="18">
        <f t="shared" si="154"/>
        <v>0</v>
      </c>
      <c r="FG24" s="18">
        <f t="shared" si="154"/>
        <v>0</v>
      </c>
      <c r="FH24" s="18">
        <f t="shared" si="154"/>
        <v>0</v>
      </c>
      <c r="FI24" s="18">
        <f t="shared" si="154"/>
        <v>0</v>
      </c>
      <c r="FJ24" s="18">
        <f t="shared" si="154"/>
        <v>0</v>
      </c>
      <c r="FK24" s="18">
        <f t="shared" si="154"/>
        <v>0</v>
      </c>
      <c r="FL24" s="18">
        <f t="shared" si="154"/>
        <v>0</v>
      </c>
      <c r="FM24" s="18">
        <f t="shared" si="154"/>
        <v>0</v>
      </c>
      <c r="FN24" s="18">
        <f t="shared" si="154"/>
        <v>0</v>
      </c>
      <c r="FO24" s="18">
        <f t="shared" si="154"/>
        <v>0</v>
      </c>
      <c r="FP24" s="18">
        <f t="shared" si="154"/>
        <v>0</v>
      </c>
      <c r="FQ24" s="18">
        <f t="shared" si="154"/>
        <v>0</v>
      </c>
      <c r="FR24" s="18">
        <f t="shared" si="154"/>
        <v>0</v>
      </c>
      <c r="FS24" s="18">
        <f t="shared" si="154"/>
        <v>0</v>
      </c>
      <c r="FT24" s="18">
        <f t="shared" si="154"/>
        <v>0</v>
      </c>
      <c r="FU24" s="18">
        <f t="shared" si="154"/>
        <v>0</v>
      </c>
      <c r="FV24" s="18">
        <f t="shared" si="154"/>
        <v>0</v>
      </c>
      <c r="FW24" s="18">
        <f t="shared" si="154"/>
        <v>0</v>
      </c>
      <c r="FX24" s="18">
        <f t="shared" si="154"/>
        <v>0</v>
      </c>
      <c r="FY24" s="18">
        <f t="shared" si="154"/>
        <v>0</v>
      </c>
      <c r="FZ24" s="18">
        <f t="shared" si="154"/>
        <v>0</v>
      </c>
      <c r="GA24" s="18">
        <f t="shared" si="154"/>
        <v>0</v>
      </c>
      <c r="GB24" s="18">
        <f t="shared" si="154"/>
        <v>0</v>
      </c>
      <c r="GC24" s="18">
        <f t="shared" si="154"/>
        <v>0</v>
      </c>
      <c r="GD24" s="18">
        <f t="shared" si="154"/>
        <v>0</v>
      </c>
      <c r="GE24" s="18">
        <f t="shared" si="154"/>
        <v>0</v>
      </c>
      <c r="GF24" s="18">
        <f t="shared" si="154"/>
        <v>0</v>
      </c>
      <c r="GG24" s="18">
        <f t="shared" si="154"/>
        <v>0</v>
      </c>
      <c r="GH24" s="18">
        <f t="shared" si="154"/>
        <v>0</v>
      </c>
      <c r="GI24" s="18">
        <f t="shared" si="154"/>
        <v>0</v>
      </c>
      <c r="GJ24" s="18">
        <f t="shared" si="154"/>
        <v>0</v>
      </c>
      <c r="GK24" s="18">
        <f t="shared" si="154"/>
        <v>0</v>
      </c>
      <c r="GL24" s="18">
        <f t="shared" si="154"/>
        <v>0</v>
      </c>
      <c r="GM24" s="18">
        <f t="shared" si="154"/>
        <v>0</v>
      </c>
      <c r="GN24" s="18">
        <f t="shared" si="154"/>
        <v>0</v>
      </c>
      <c r="GO24" s="18">
        <f t="shared" ref="GO24:GZ24" si="155">GN32</f>
        <v>0</v>
      </c>
      <c r="GP24" s="18">
        <f t="shared" si="155"/>
        <v>0</v>
      </c>
      <c r="GQ24" s="18">
        <f t="shared" si="155"/>
        <v>0</v>
      </c>
      <c r="GR24" s="18">
        <f t="shared" si="155"/>
        <v>0</v>
      </c>
      <c r="GS24" s="18">
        <f t="shared" si="155"/>
        <v>0</v>
      </c>
      <c r="GT24" s="18">
        <f t="shared" si="155"/>
        <v>0</v>
      </c>
      <c r="GU24" s="18">
        <f t="shared" si="155"/>
        <v>0</v>
      </c>
      <c r="GV24" s="18">
        <f t="shared" si="155"/>
        <v>0</v>
      </c>
      <c r="GW24" s="18">
        <f t="shared" si="155"/>
        <v>0</v>
      </c>
      <c r="GX24" s="18">
        <f t="shared" si="155"/>
        <v>0</v>
      </c>
      <c r="GY24" s="18">
        <f t="shared" si="155"/>
        <v>0</v>
      </c>
      <c r="GZ24" s="18">
        <f t="shared" si="155"/>
        <v>0</v>
      </c>
      <c r="HA24" s="18">
        <f>GZ32</f>
        <v>0</v>
      </c>
      <c r="HB24" s="18">
        <f t="shared" ref="HB24:HH24" si="156">HA32</f>
        <v>0</v>
      </c>
      <c r="HC24" s="18">
        <f t="shared" si="156"/>
        <v>0</v>
      </c>
      <c r="HD24" s="18">
        <f t="shared" si="156"/>
        <v>0</v>
      </c>
      <c r="HE24" s="18">
        <f t="shared" si="156"/>
        <v>0</v>
      </c>
      <c r="HF24" s="18">
        <f t="shared" si="156"/>
        <v>0</v>
      </c>
      <c r="HG24" s="18">
        <f t="shared" si="156"/>
        <v>0</v>
      </c>
      <c r="HH24" s="18">
        <f t="shared" si="156"/>
        <v>0</v>
      </c>
      <c r="HI24" s="18">
        <f>HH32</f>
        <v>0</v>
      </c>
      <c r="HJ24" s="18">
        <f t="shared" ref="HJ24:HM24" si="157">HI32</f>
        <v>0</v>
      </c>
      <c r="HK24" s="18">
        <f t="shared" si="157"/>
        <v>49363062.650000006</v>
      </c>
      <c r="HL24" s="18">
        <f t="shared" si="157"/>
        <v>47841343.420000009</v>
      </c>
      <c r="HM24" s="18">
        <f t="shared" si="157"/>
        <v>46604707.460000008</v>
      </c>
      <c r="HN24" s="18">
        <f t="shared" ref="HN24" si="158">HM32</f>
        <v>45411565.650000006</v>
      </c>
      <c r="HO24" s="18">
        <f t="shared" ref="HO24" si="159">HN32</f>
        <v>43784998.650000006</v>
      </c>
      <c r="HP24" s="18">
        <f t="shared" ref="HP24" si="160">HO32</f>
        <v>39687031.870000005</v>
      </c>
      <c r="HQ24" s="18">
        <f t="shared" ref="HQ24" si="161">HP32</f>
        <v>34631536.780000001</v>
      </c>
      <c r="HR24" s="18">
        <f t="shared" ref="HR24" si="162">HQ32</f>
        <v>27887430.760000002</v>
      </c>
      <c r="HS24" s="18">
        <f t="shared" ref="HS24" si="163">HR32</f>
        <v>20999735.090000004</v>
      </c>
      <c r="HT24" s="18">
        <f t="shared" ref="HT24" si="164">HS32</f>
        <v>14642688.580000004</v>
      </c>
      <c r="HU24" s="18">
        <f t="shared" ref="HU24" si="165">HT32</f>
        <v>8579939.070000004</v>
      </c>
      <c r="HV24" s="18">
        <f t="shared" ref="HV24" si="166">HU32</f>
        <v>4941687.1600000039</v>
      </c>
      <c r="HW24" s="18">
        <f t="shared" ref="HW24" si="167">HV32</f>
        <v>0</v>
      </c>
      <c r="HX24" s="18">
        <f t="shared" ref="HX24" si="168">HW32</f>
        <v>0</v>
      </c>
      <c r="HY24" s="18">
        <f t="shared" ref="HY24" si="169">HX32</f>
        <v>0</v>
      </c>
      <c r="HZ24" s="18">
        <f t="shared" ref="HZ24" si="170">HY32</f>
        <v>0</v>
      </c>
      <c r="IA24" s="18">
        <f t="shared" ref="IA24" si="171">HZ32</f>
        <v>0</v>
      </c>
      <c r="IB24" s="18">
        <f t="shared" ref="IB24" si="172">IA32</f>
        <v>0</v>
      </c>
      <c r="IC24" s="18">
        <f t="shared" ref="IC24" si="173">IB32</f>
        <v>0</v>
      </c>
      <c r="ID24" s="18">
        <f t="shared" ref="ID24" si="174">IC32</f>
        <v>0</v>
      </c>
      <c r="IE24" s="18">
        <f t="shared" ref="IE24" si="175">ID32</f>
        <v>0</v>
      </c>
      <c r="IF24" s="18">
        <f t="shared" ref="IF24" si="176">IE32</f>
        <v>0</v>
      </c>
      <c r="IG24" s="18">
        <f t="shared" ref="IG24" si="177">IF32</f>
        <v>0</v>
      </c>
      <c r="IH24" s="18">
        <f t="shared" ref="IH24" si="178">IG32</f>
        <v>0</v>
      </c>
      <c r="II24" s="18">
        <f t="shared" ref="II24" si="179">IH32</f>
        <v>0</v>
      </c>
      <c r="IJ24" s="18">
        <f t="shared" ref="IJ24" si="180">II32</f>
        <v>0</v>
      </c>
      <c r="IK24" s="18">
        <f t="shared" ref="IK24" si="181">IJ32</f>
        <v>0</v>
      </c>
      <c r="IL24" s="560"/>
      <c r="IM24" s="561"/>
      <c r="IN24" s="561"/>
      <c r="IO24" s="561"/>
      <c r="IP24" s="561"/>
      <c r="IQ24" s="561"/>
      <c r="IR24" s="561"/>
      <c r="IS24" s="561"/>
      <c r="IT24" s="561"/>
      <c r="IU24" s="561"/>
      <c r="IV24" s="561"/>
      <c r="IW24" s="561"/>
      <c r="IX24" s="561"/>
      <c r="IY24" s="562"/>
      <c r="IZ24" s="1"/>
      <c r="JA24" s="1"/>
      <c r="JB24" s="1"/>
      <c r="JC24" s="1"/>
      <c r="JD24" s="1"/>
      <c r="JE24" s="1"/>
      <c r="JF24" s="1"/>
      <c r="JG24" s="1"/>
      <c r="JH24" s="1"/>
      <c r="JI24" s="1"/>
      <c r="JJ24" s="1"/>
      <c r="JK24" s="1"/>
    </row>
    <row r="25" spans="1:271" s="37" customFormat="1" x14ac:dyDescent="0.2">
      <c r="B25" s="37" t="s">
        <v>164</v>
      </c>
      <c r="D25" s="42">
        <v>-20784449</v>
      </c>
      <c r="E25" s="18">
        <f>-E24</f>
        <v>20585607.530000001</v>
      </c>
      <c r="F25" s="39"/>
      <c r="G25" s="40"/>
      <c r="CU25" s="22">
        <v>-21160568</v>
      </c>
      <c r="CW25" s="41"/>
      <c r="CX25" s="41"/>
      <c r="CY25" s="41"/>
      <c r="CZ25" s="41"/>
      <c r="DA25" s="41"/>
      <c r="DB25" s="41"/>
      <c r="DC25" s="41"/>
      <c r="DD25" s="41"/>
      <c r="DE25" s="41"/>
      <c r="DF25" s="43"/>
      <c r="DG25" s="25">
        <v>2270966.9500000002</v>
      </c>
      <c r="DH25" s="25"/>
      <c r="DI25" s="25"/>
      <c r="DJ25" s="25"/>
      <c r="DK25" s="25"/>
      <c r="DL25" s="22"/>
      <c r="DM25" s="22"/>
      <c r="DN25" s="22"/>
      <c r="DO25" s="22"/>
      <c r="DP25" s="22"/>
      <c r="DQ25" s="22"/>
      <c r="DR25" s="22"/>
      <c r="DS25" s="22"/>
      <c r="DT25" s="22"/>
      <c r="DU25" s="22"/>
      <c r="DV25" s="22"/>
      <c r="DW25" s="22"/>
      <c r="DX25" s="22"/>
      <c r="DY25" s="22"/>
      <c r="DZ25" s="22"/>
      <c r="EA25" s="22"/>
      <c r="EB25" s="22"/>
      <c r="EC25" s="22"/>
      <c r="ED25" s="22"/>
      <c r="EE25" s="22"/>
      <c r="EF25" s="22"/>
      <c r="EG25" s="22"/>
      <c r="EH25" s="22"/>
      <c r="EI25" s="22"/>
      <c r="EJ25" s="22"/>
      <c r="EK25" s="22"/>
      <c r="EL25" s="22"/>
      <c r="EM25" s="22"/>
      <c r="EN25" s="22"/>
      <c r="EO25" s="22"/>
      <c r="EP25" s="22"/>
      <c r="EQ25" s="22"/>
      <c r="ER25" s="22"/>
      <c r="ES25" s="22"/>
      <c r="ET25" s="22"/>
      <c r="EU25" s="22"/>
      <c r="EV25" s="22"/>
      <c r="EW25" s="22"/>
      <c r="EX25" s="22"/>
      <c r="EY25" s="22"/>
      <c r="EZ25" s="22"/>
      <c r="FA25" s="22"/>
      <c r="FB25" s="22"/>
      <c r="FC25" s="22"/>
      <c r="FD25" s="22"/>
      <c r="FE25" s="22"/>
      <c r="FF25" s="22"/>
      <c r="FG25" s="22"/>
      <c r="FH25" s="22"/>
      <c r="FI25" s="22"/>
      <c r="FJ25" s="22"/>
      <c r="FK25" s="22"/>
      <c r="FL25" s="22"/>
      <c r="FM25" s="22"/>
      <c r="FN25" s="22"/>
      <c r="FO25" s="22"/>
      <c r="FP25" s="22"/>
      <c r="FQ25" s="22"/>
      <c r="FR25" s="22"/>
      <c r="FS25" s="22"/>
      <c r="FT25" s="22"/>
      <c r="FU25" s="22"/>
      <c r="FV25" s="22"/>
      <c r="FW25" s="22"/>
      <c r="FX25" s="22"/>
      <c r="FY25" s="22"/>
      <c r="FZ25" s="22"/>
      <c r="GA25" s="22"/>
      <c r="GB25" s="22"/>
      <c r="GC25" s="22"/>
      <c r="GD25" s="22"/>
      <c r="GE25" s="22"/>
      <c r="GF25" s="22"/>
      <c r="GG25" s="22"/>
      <c r="GH25" s="22"/>
      <c r="GI25" s="22"/>
      <c r="GJ25" s="22"/>
      <c r="GK25" s="22"/>
      <c r="GL25" s="22"/>
      <c r="GM25" s="22"/>
      <c r="GN25" s="22"/>
      <c r="GO25" s="22"/>
      <c r="GP25" s="22"/>
      <c r="GQ25" s="22"/>
      <c r="GR25" s="22"/>
      <c r="GS25" s="22"/>
      <c r="GT25" s="22"/>
      <c r="GU25" s="22"/>
      <c r="GV25" s="22"/>
      <c r="GW25" s="22"/>
      <c r="GX25" s="22"/>
      <c r="GY25" s="22"/>
      <c r="GZ25" s="22"/>
      <c r="HA25" s="22"/>
      <c r="HB25" s="22"/>
      <c r="HC25" s="22"/>
      <c r="HD25" s="22"/>
      <c r="HE25" s="22"/>
      <c r="HF25" s="22"/>
      <c r="HG25" s="22"/>
      <c r="HH25" s="22"/>
      <c r="HI25" s="22"/>
      <c r="HJ25" s="23">
        <v>51555672.200000003</v>
      </c>
      <c r="HK25" s="22"/>
      <c r="HL25" s="22"/>
      <c r="HM25" s="22"/>
      <c r="HN25" s="22"/>
      <c r="HO25" s="22"/>
      <c r="HP25" s="22"/>
      <c r="HQ25" s="22"/>
      <c r="HR25" s="22"/>
      <c r="HS25" s="22"/>
      <c r="HT25" s="22"/>
      <c r="HU25" s="22"/>
      <c r="HV25" s="22">
        <v>-4758978.16</v>
      </c>
      <c r="HW25" s="22"/>
      <c r="HX25" s="22"/>
      <c r="HY25" s="22"/>
      <c r="HZ25" s="22"/>
      <c r="IA25" s="22"/>
      <c r="IB25" s="22"/>
      <c r="IC25" s="22"/>
      <c r="ID25" s="22"/>
      <c r="IE25" s="22"/>
      <c r="IF25" s="22"/>
      <c r="IG25" s="22"/>
      <c r="IH25" s="22"/>
      <c r="II25" s="22"/>
      <c r="IJ25" s="22"/>
      <c r="IK25" s="22"/>
      <c r="IL25" s="566"/>
      <c r="IM25" s="567"/>
      <c r="IN25" s="567"/>
      <c r="IO25" s="567"/>
      <c r="IP25" s="567"/>
      <c r="IQ25" s="567"/>
      <c r="IR25" s="567"/>
      <c r="IS25" s="567"/>
      <c r="IT25" s="561"/>
      <c r="IU25" s="561"/>
      <c r="IV25" s="561"/>
      <c r="IW25" s="561"/>
      <c r="IX25" s="561"/>
      <c r="IY25" s="568"/>
      <c r="IZ25" s="1"/>
      <c r="JA25" s="1"/>
      <c r="JB25" s="1"/>
      <c r="JC25" s="1"/>
      <c r="JD25" s="1"/>
      <c r="JE25" s="1"/>
      <c r="JF25" s="1"/>
      <c r="JG25" s="1"/>
      <c r="JH25" s="1"/>
      <c r="JI25" s="1"/>
      <c r="JJ25" s="1"/>
      <c r="JK25" s="1"/>
    </row>
    <row r="26" spans="1:271" s="37" customFormat="1" x14ac:dyDescent="0.2">
      <c r="B26" s="37" t="s">
        <v>170</v>
      </c>
      <c r="D26" s="44">
        <v>0</v>
      </c>
      <c r="F26" s="39"/>
      <c r="G26" s="40"/>
      <c r="CU26" s="22">
        <v>0</v>
      </c>
      <c r="CW26" s="41"/>
      <c r="CX26" s="41"/>
      <c r="CY26" s="41"/>
      <c r="CZ26" s="41"/>
      <c r="DA26" s="41"/>
      <c r="DB26" s="41"/>
      <c r="DC26" s="41"/>
      <c r="DD26" s="41"/>
      <c r="DE26" s="41"/>
      <c r="DF26" s="43"/>
      <c r="DG26" s="45"/>
      <c r="DH26" s="45"/>
      <c r="DI26" s="45"/>
      <c r="DJ26" s="45"/>
      <c r="DK26" s="45"/>
      <c r="DL26" s="18"/>
      <c r="DM26" s="18"/>
      <c r="DN26" s="18"/>
      <c r="DO26" s="18"/>
      <c r="DP26" s="18"/>
      <c r="DQ26" s="18"/>
      <c r="DR26" s="18"/>
      <c r="DS26" s="18"/>
      <c r="DT26" s="18"/>
      <c r="DU26" s="18"/>
      <c r="DV26" s="18"/>
      <c r="DW26" s="18"/>
      <c r="DX26" s="18"/>
      <c r="DY26" s="18"/>
      <c r="DZ26" s="18"/>
      <c r="EA26" s="18"/>
      <c r="EB26" s="18"/>
      <c r="EC26" s="18"/>
      <c r="ED26" s="18"/>
      <c r="EE26" s="18"/>
      <c r="EF26" s="18"/>
      <c r="EG26" s="18"/>
      <c r="EH26" s="18"/>
      <c r="EI26" s="18"/>
      <c r="EJ26" s="18"/>
      <c r="EK26" s="18"/>
      <c r="EL26" s="18"/>
      <c r="EM26" s="18"/>
      <c r="EN26" s="18"/>
      <c r="EO26" s="18"/>
      <c r="EP26" s="18"/>
      <c r="EQ26" s="18"/>
      <c r="ER26" s="18"/>
      <c r="ES26" s="18"/>
      <c r="ET26" s="18"/>
      <c r="EU26" s="18"/>
      <c r="EV26" s="18"/>
      <c r="EW26" s="18"/>
      <c r="EX26" s="18"/>
      <c r="EY26" s="18"/>
      <c r="EZ26" s="18"/>
      <c r="FA26" s="18"/>
      <c r="FB26" s="18"/>
      <c r="FC26" s="18"/>
      <c r="FD26" s="18"/>
      <c r="FE26" s="18"/>
      <c r="FF26" s="18"/>
      <c r="FG26" s="18"/>
      <c r="FH26" s="18"/>
      <c r="FI26" s="18"/>
      <c r="FJ26" s="18"/>
      <c r="FK26" s="18"/>
      <c r="FL26" s="18"/>
      <c r="FM26" s="18"/>
      <c r="FN26" s="18"/>
      <c r="FO26" s="18"/>
      <c r="FP26" s="18"/>
      <c r="FQ26" s="18"/>
      <c r="FR26" s="18"/>
      <c r="FS26" s="18"/>
      <c r="FT26" s="18"/>
      <c r="FU26" s="18"/>
      <c r="FV26" s="18"/>
      <c r="FW26" s="18"/>
      <c r="FX26" s="18"/>
      <c r="FY26" s="18"/>
      <c r="FZ26" s="18"/>
      <c r="GA26" s="18"/>
      <c r="GB26" s="18"/>
      <c r="GC26" s="18"/>
      <c r="GD26" s="18"/>
      <c r="GE26" s="18"/>
      <c r="GF26" s="18"/>
      <c r="GG26" s="18"/>
      <c r="GH26" s="18"/>
      <c r="GI26" s="18"/>
      <c r="GJ26" s="18"/>
      <c r="GK26" s="18"/>
      <c r="GL26" s="18"/>
      <c r="GM26" s="18"/>
      <c r="GN26" s="18"/>
      <c r="GO26" s="18"/>
      <c r="GP26" s="18"/>
      <c r="GQ26" s="18"/>
      <c r="GR26" s="18"/>
      <c r="GS26" s="18"/>
      <c r="GT26" s="18"/>
      <c r="GU26" s="18"/>
      <c r="GV26" s="18"/>
      <c r="GW26" s="18"/>
      <c r="GX26" s="18"/>
      <c r="GY26" s="18"/>
      <c r="GZ26" s="18"/>
      <c r="HA26" s="18"/>
      <c r="HB26" s="18"/>
      <c r="HC26" s="18"/>
      <c r="HD26" s="18"/>
      <c r="HE26" s="18"/>
      <c r="HF26" s="18"/>
      <c r="HG26" s="18"/>
      <c r="HH26" s="18"/>
      <c r="HI26" s="18"/>
      <c r="HJ26" s="18"/>
      <c r="HK26" s="18"/>
      <c r="HL26" s="18"/>
      <c r="HM26" s="18"/>
      <c r="HN26" s="18"/>
      <c r="HO26" s="18"/>
      <c r="HP26" s="18"/>
      <c r="HQ26" s="18"/>
      <c r="HR26" s="18"/>
      <c r="HS26" s="18"/>
      <c r="HT26" s="18"/>
      <c r="HU26" s="18"/>
      <c r="HV26" s="18"/>
      <c r="HW26" s="18"/>
      <c r="HX26" s="18"/>
      <c r="HY26" s="18"/>
      <c r="HZ26" s="18"/>
      <c r="IA26" s="18"/>
      <c r="IB26" s="18"/>
      <c r="IC26" s="18"/>
      <c r="ID26" s="18"/>
      <c r="IE26" s="18"/>
      <c r="IF26" s="18"/>
      <c r="IG26" s="18"/>
      <c r="IH26" s="18"/>
      <c r="II26" s="18"/>
      <c r="IJ26" s="18"/>
      <c r="IK26" s="18"/>
      <c r="IL26" s="560"/>
      <c r="IM26" s="561"/>
      <c r="IN26" s="561"/>
      <c r="IO26" s="561"/>
      <c r="IP26" s="561"/>
      <c r="IQ26" s="561"/>
      <c r="IR26" s="561"/>
      <c r="IS26" s="561"/>
      <c r="IT26" s="561"/>
      <c r="IU26" s="561"/>
      <c r="IV26" s="561"/>
      <c r="IW26" s="561"/>
      <c r="IX26" s="561"/>
      <c r="IY26" s="562"/>
      <c r="IZ26" s="1"/>
      <c r="JA26" s="1"/>
      <c r="JB26" s="1"/>
      <c r="JC26" s="1"/>
      <c r="JD26" s="1"/>
      <c r="JE26" s="1"/>
      <c r="JF26" s="1"/>
      <c r="JG26" s="1"/>
      <c r="JH26" s="1"/>
      <c r="JI26" s="1"/>
      <c r="JJ26" s="1"/>
      <c r="JK26" s="1"/>
    </row>
    <row r="27" spans="1:271" s="37" customFormat="1" x14ac:dyDescent="0.2">
      <c r="B27" s="37" t="s">
        <v>171</v>
      </c>
      <c r="D27" s="44">
        <v>0</v>
      </c>
      <c r="F27" s="39"/>
      <c r="G27" s="40"/>
      <c r="CU27" s="22">
        <v>0</v>
      </c>
      <c r="CW27" s="41"/>
      <c r="CX27" s="41"/>
      <c r="CY27" s="41"/>
      <c r="CZ27" s="41"/>
      <c r="DA27" s="41"/>
      <c r="DB27" s="41"/>
      <c r="DC27" s="41"/>
      <c r="DD27" s="41"/>
      <c r="DE27" s="41"/>
      <c r="DF27" s="43"/>
      <c r="DG27" s="45"/>
      <c r="DH27" s="45"/>
      <c r="DI27" s="45"/>
      <c r="DJ27" s="45"/>
      <c r="DK27" s="45"/>
      <c r="DL27" s="18"/>
      <c r="DM27" s="18"/>
      <c r="DN27" s="18"/>
      <c r="DO27" s="18"/>
      <c r="DP27" s="18"/>
      <c r="DQ27" s="18"/>
      <c r="DR27" s="18"/>
      <c r="DS27" s="18"/>
      <c r="DT27" s="18"/>
      <c r="DU27" s="18"/>
      <c r="DV27" s="18"/>
      <c r="DW27" s="18"/>
      <c r="DX27" s="18"/>
      <c r="DY27" s="18"/>
      <c r="DZ27" s="18"/>
      <c r="EA27" s="18"/>
      <c r="EB27" s="18"/>
      <c r="EC27" s="18"/>
      <c r="ED27" s="18"/>
      <c r="EE27" s="18"/>
      <c r="EF27" s="18"/>
      <c r="EG27" s="18"/>
      <c r="EH27" s="18"/>
      <c r="EI27" s="18"/>
      <c r="EJ27" s="18"/>
      <c r="EK27" s="18"/>
      <c r="EL27" s="18"/>
      <c r="EM27" s="18"/>
      <c r="EN27" s="18"/>
      <c r="EO27" s="18"/>
      <c r="EP27" s="18"/>
      <c r="EQ27" s="18"/>
      <c r="ER27" s="18"/>
      <c r="ES27" s="18"/>
      <c r="ET27" s="18"/>
      <c r="EU27" s="18"/>
      <c r="EV27" s="18"/>
      <c r="EW27" s="18"/>
      <c r="EX27" s="18"/>
      <c r="EY27" s="18"/>
      <c r="EZ27" s="18"/>
      <c r="FA27" s="18"/>
      <c r="FB27" s="18"/>
      <c r="FC27" s="18"/>
      <c r="FD27" s="18"/>
      <c r="FE27" s="18"/>
      <c r="FF27" s="18"/>
      <c r="FG27" s="18"/>
      <c r="FH27" s="18"/>
      <c r="FI27" s="18"/>
      <c r="FJ27" s="18"/>
      <c r="FK27" s="18"/>
      <c r="FL27" s="18"/>
      <c r="FM27" s="18"/>
      <c r="FN27" s="18"/>
      <c r="FO27" s="18"/>
      <c r="FP27" s="18"/>
      <c r="FQ27" s="18"/>
      <c r="FR27" s="18"/>
      <c r="FS27" s="18"/>
      <c r="FT27" s="18"/>
      <c r="FU27" s="18"/>
      <c r="FV27" s="18"/>
      <c r="FW27" s="18"/>
      <c r="FX27" s="18"/>
      <c r="FY27" s="18"/>
      <c r="FZ27" s="18"/>
      <c r="GA27" s="18"/>
      <c r="GB27" s="18"/>
      <c r="GC27" s="18"/>
      <c r="GD27" s="18"/>
      <c r="GE27" s="18"/>
      <c r="GF27" s="18"/>
      <c r="GG27" s="18"/>
      <c r="GH27" s="18"/>
      <c r="GI27" s="18"/>
      <c r="GJ27" s="18"/>
      <c r="GK27" s="18"/>
      <c r="GL27" s="18"/>
      <c r="GM27" s="18"/>
      <c r="GN27" s="18"/>
      <c r="GO27" s="18"/>
      <c r="GP27" s="18"/>
      <c r="GQ27" s="18"/>
      <c r="GR27" s="18"/>
      <c r="GS27" s="18"/>
      <c r="GT27" s="18"/>
      <c r="GU27" s="18"/>
      <c r="GV27" s="18"/>
      <c r="GW27" s="18"/>
      <c r="GX27" s="18"/>
      <c r="GY27" s="18"/>
      <c r="GZ27" s="18"/>
      <c r="HA27" s="18"/>
      <c r="HB27" s="18"/>
      <c r="HC27" s="18"/>
      <c r="HD27" s="18"/>
      <c r="HE27" s="18"/>
      <c r="HF27" s="18"/>
      <c r="HG27" s="18"/>
      <c r="HH27" s="18"/>
      <c r="HI27" s="18"/>
      <c r="HJ27" s="23"/>
      <c r="HK27" s="18"/>
      <c r="HL27" s="18"/>
      <c r="HM27" s="18"/>
      <c r="HN27" s="18"/>
      <c r="HO27" s="18"/>
      <c r="HP27" s="18"/>
      <c r="HQ27" s="18"/>
      <c r="HR27" s="18"/>
      <c r="HS27" s="18"/>
      <c r="HT27" s="18"/>
      <c r="HU27" s="18"/>
      <c r="HV27" s="18"/>
      <c r="HW27" s="18"/>
      <c r="HX27" s="18"/>
      <c r="HY27" s="18"/>
      <c r="HZ27" s="18"/>
      <c r="IA27" s="18"/>
      <c r="IB27" s="18"/>
      <c r="IC27" s="18"/>
      <c r="ID27" s="18"/>
      <c r="IE27" s="18"/>
      <c r="IF27" s="18"/>
      <c r="IG27" s="18"/>
      <c r="IH27" s="18"/>
      <c r="II27" s="18"/>
      <c r="IJ27" s="18"/>
      <c r="IK27" s="18"/>
      <c r="IL27" s="560"/>
      <c r="IM27" s="561"/>
      <c r="IN27" s="561"/>
      <c r="IO27" s="561"/>
      <c r="IP27" s="561"/>
      <c r="IQ27" s="561"/>
      <c r="IR27" s="561"/>
      <c r="IS27" s="561"/>
      <c r="IT27" s="561"/>
      <c r="IU27" s="561"/>
      <c r="IV27" s="561"/>
      <c r="IW27" s="561"/>
      <c r="IX27" s="561"/>
      <c r="IY27" s="562"/>
      <c r="IZ27" s="1"/>
      <c r="JA27" s="1"/>
      <c r="JB27" s="1"/>
      <c r="JC27" s="1"/>
      <c r="JD27" s="1"/>
      <c r="JE27" s="1"/>
      <c r="JF27" s="1"/>
      <c r="JG27" s="1"/>
      <c r="JH27" s="1"/>
      <c r="JI27" s="1"/>
      <c r="JJ27" s="1"/>
      <c r="JK27" s="1"/>
    </row>
    <row r="28" spans="1:271" s="37" customFormat="1" x14ac:dyDescent="0.2">
      <c r="B28" s="37" t="s">
        <v>172</v>
      </c>
      <c r="D28" s="44">
        <v>517112.5</v>
      </c>
      <c r="F28" s="39"/>
      <c r="G28" s="40"/>
      <c r="CU28" s="22">
        <v>517112.5</v>
      </c>
      <c r="CV28" s="22">
        <v>564564.78</v>
      </c>
      <c r="CW28" s="22">
        <v>718519.68</v>
      </c>
      <c r="CX28" s="22">
        <v>686214.15</v>
      </c>
      <c r="CY28" s="22">
        <v>1486028.91</v>
      </c>
      <c r="CZ28" s="26">
        <v>2162921.4300000002</v>
      </c>
      <c r="DA28" s="22">
        <v>3428440.71</v>
      </c>
      <c r="DB28" s="27">
        <v>2362151.33</v>
      </c>
      <c r="DC28" s="27">
        <v>2050316.15</v>
      </c>
      <c r="DD28" s="22">
        <v>2104865</v>
      </c>
      <c r="DE28" s="22">
        <v>1717026.78</v>
      </c>
      <c r="DF28" s="25">
        <v>1319832.77</v>
      </c>
      <c r="DG28" s="25">
        <v>208180.1</v>
      </c>
      <c r="DH28" s="25"/>
      <c r="DI28" s="25"/>
      <c r="DJ28" s="25"/>
      <c r="DK28" s="25"/>
      <c r="DL28" s="22"/>
      <c r="DM28" s="22"/>
      <c r="DN28" s="22"/>
      <c r="DO28" s="22"/>
      <c r="DP28" s="22"/>
      <c r="DQ28" s="22"/>
      <c r="DR28" s="22"/>
      <c r="DS28" s="22"/>
      <c r="DT28" s="22"/>
      <c r="DU28" s="22"/>
      <c r="DV28" s="22"/>
      <c r="DW28" s="22"/>
      <c r="DX28" s="22"/>
      <c r="DY28" s="22"/>
      <c r="DZ28" s="22"/>
      <c r="EA28" s="22"/>
      <c r="EB28" s="22"/>
      <c r="EC28" s="22"/>
      <c r="ED28" s="22"/>
      <c r="EE28" s="22"/>
      <c r="EF28" s="22"/>
      <c r="EG28" s="22"/>
      <c r="EH28" s="22"/>
      <c r="EI28" s="22"/>
      <c r="EJ28" s="22"/>
      <c r="EK28" s="22"/>
      <c r="EL28" s="22"/>
      <c r="EM28" s="22"/>
      <c r="EN28" s="22"/>
      <c r="EO28" s="22"/>
      <c r="EP28" s="22"/>
      <c r="EQ28" s="22"/>
      <c r="ER28" s="22"/>
      <c r="ES28" s="22"/>
      <c r="ET28" s="22"/>
      <c r="EU28" s="22"/>
      <c r="EV28" s="22"/>
      <c r="EW28" s="22"/>
      <c r="EX28" s="22"/>
      <c r="EY28" s="22"/>
      <c r="EZ28" s="22"/>
      <c r="FA28" s="22"/>
      <c r="FB28" s="22"/>
      <c r="FC28" s="22"/>
      <c r="FD28" s="22"/>
      <c r="FE28" s="22"/>
      <c r="FF28" s="22"/>
      <c r="FG28" s="22"/>
      <c r="FH28" s="22"/>
      <c r="FI28" s="22"/>
      <c r="FJ28" s="22"/>
      <c r="FK28" s="22"/>
      <c r="FL28" s="22"/>
      <c r="FM28" s="22"/>
      <c r="FN28" s="22"/>
      <c r="FO28" s="22"/>
      <c r="FP28" s="22"/>
      <c r="FQ28" s="22"/>
      <c r="FR28" s="22"/>
      <c r="FS28" s="22"/>
      <c r="FT28" s="22"/>
      <c r="FU28" s="22"/>
      <c r="FV28" s="22"/>
      <c r="FW28" s="22"/>
      <c r="FX28" s="22"/>
      <c r="FY28" s="22"/>
      <c r="FZ28" s="22"/>
      <c r="GA28" s="22"/>
      <c r="GB28" s="22"/>
      <c r="GC28" s="22"/>
      <c r="GD28" s="22"/>
      <c r="GE28" s="22"/>
      <c r="GF28" s="22"/>
      <c r="GG28" s="22"/>
      <c r="GH28" s="22"/>
      <c r="GI28" s="22"/>
      <c r="GJ28" s="22"/>
      <c r="GK28" s="22"/>
      <c r="GL28" s="22"/>
      <c r="GM28" s="22"/>
      <c r="GN28" s="22"/>
      <c r="GO28" s="22"/>
      <c r="GP28" s="22"/>
      <c r="GQ28" s="22"/>
      <c r="GR28" s="22"/>
      <c r="GS28" s="22"/>
      <c r="GT28" s="22"/>
      <c r="GU28" s="22"/>
      <c r="GV28" s="22"/>
      <c r="GW28" s="22"/>
      <c r="GX28" s="22"/>
      <c r="GY28" s="22"/>
      <c r="GZ28" s="22"/>
      <c r="HA28" s="22"/>
      <c r="HB28" s="22"/>
      <c r="HC28" s="22"/>
      <c r="HD28" s="22"/>
      <c r="HE28" s="22"/>
      <c r="HF28" s="22"/>
      <c r="HG28" s="22"/>
      <c r="HH28" s="22"/>
      <c r="HI28" s="22"/>
      <c r="HJ28" s="22">
        <v>-2425093</v>
      </c>
      <c r="HK28" s="22">
        <v>-1737646</v>
      </c>
      <c r="HL28" s="22">
        <v>-1454294</v>
      </c>
      <c r="HM28" s="22">
        <v>-1404135</v>
      </c>
      <c r="HN28" s="22">
        <v>-1823491</v>
      </c>
      <c r="HO28" s="22">
        <v>-4283764</v>
      </c>
      <c r="HP28" s="22">
        <v>-5214292</v>
      </c>
      <c r="HQ28" s="22">
        <v>-6879628</v>
      </c>
      <c r="HR28" s="22">
        <v>-6982497</v>
      </c>
      <c r="HS28" s="22">
        <v>-6420218</v>
      </c>
      <c r="HT28" s="22">
        <v>-6103122</v>
      </c>
      <c r="HU28" s="22">
        <v>-3657292</v>
      </c>
      <c r="HV28" s="22"/>
      <c r="HW28" s="22"/>
      <c r="HX28" s="22"/>
      <c r="HY28" s="22"/>
      <c r="HZ28" s="22"/>
      <c r="IA28" s="22"/>
      <c r="IB28" s="22"/>
      <c r="IC28" s="22"/>
      <c r="ID28" s="22"/>
      <c r="IE28" s="22"/>
      <c r="IF28" s="22"/>
      <c r="IG28" s="22"/>
      <c r="IH28" s="22"/>
      <c r="II28" s="22"/>
      <c r="IJ28" s="22"/>
      <c r="IK28" s="22"/>
      <c r="IL28" s="563"/>
      <c r="IM28" s="564"/>
      <c r="IN28" s="564"/>
      <c r="IO28" s="564"/>
      <c r="IP28" s="564"/>
      <c r="IQ28" s="564"/>
      <c r="IR28" s="564"/>
      <c r="IS28" s="564"/>
      <c r="IT28" s="564"/>
      <c r="IU28" s="564"/>
      <c r="IV28" s="564"/>
      <c r="IW28" s="564"/>
      <c r="IX28" s="564"/>
      <c r="IY28" s="565"/>
      <c r="IZ28" s="1"/>
      <c r="JA28" s="1"/>
      <c r="JB28" s="1"/>
      <c r="JC28" s="1"/>
      <c r="JD28" s="1"/>
      <c r="JE28" s="1"/>
      <c r="JF28" s="1"/>
      <c r="JG28" s="1"/>
      <c r="JH28" s="1"/>
      <c r="JI28" s="1"/>
      <c r="JJ28" s="1"/>
      <c r="JK28" s="1"/>
    </row>
    <row r="29" spans="1:271" s="37" customFormat="1" x14ac:dyDescent="0.2">
      <c r="B29" s="1" t="s">
        <v>166</v>
      </c>
      <c r="D29" s="44">
        <v>0</v>
      </c>
      <c r="F29" s="39"/>
      <c r="G29" s="40"/>
      <c r="CU29" s="22">
        <v>0</v>
      </c>
      <c r="CV29" s="22">
        <v>0</v>
      </c>
      <c r="CW29" s="41"/>
      <c r="CX29" s="41"/>
      <c r="CY29" s="41"/>
      <c r="CZ29" s="26">
        <v>0</v>
      </c>
      <c r="DA29" s="26">
        <v>0</v>
      </c>
      <c r="DB29" s="27">
        <v>0</v>
      </c>
      <c r="DC29" s="27">
        <v>0</v>
      </c>
      <c r="DD29" s="46">
        <v>0</v>
      </c>
      <c r="DE29" s="46">
        <v>0</v>
      </c>
      <c r="DF29" s="25">
        <v>0</v>
      </c>
      <c r="DG29" s="25"/>
      <c r="DH29" s="25"/>
      <c r="DI29" s="25"/>
      <c r="DJ29" s="25"/>
      <c r="DK29" s="25"/>
      <c r="DL29" s="22"/>
      <c r="DM29" s="22"/>
      <c r="DN29" s="22"/>
      <c r="DO29" s="22"/>
      <c r="DP29" s="22"/>
      <c r="DQ29" s="22"/>
      <c r="DR29" s="22"/>
      <c r="DS29" s="22"/>
      <c r="DT29" s="22"/>
      <c r="DU29" s="22"/>
      <c r="DV29" s="22"/>
      <c r="DW29" s="22"/>
      <c r="DX29" s="22"/>
      <c r="DY29" s="22"/>
      <c r="DZ29" s="22"/>
      <c r="EA29" s="22"/>
      <c r="EB29" s="22"/>
      <c r="EC29" s="22"/>
      <c r="ED29" s="22"/>
      <c r="EE29" s="22"/>
      <c r="EF29" s="22"/>
      <c r="EG29" s="22"/>
      <c r="EH29" s="22"/>
      <c r="EI29" s="22"/>
      <c r="EJ29" s="22"/>
      <c r="EK29" s="22"/>
      <c r="EL29" s="22"/>
      <c r="EM29" s="22"/>
      <c r="EN29" s="22"/>
      <c r="EO29" s="22"/>
      <c r="EP29" s="22"/>
      <c r="EQ29" s="22"/>
      <c r="ER29" s="22"/>
      <c r="ES29" s="22"/>
      <c r="ET29" s="22"/>
      <c r="EU29" s="22"/>
      <c r="EV29" s="22"/>
      <c r="EW29" s="22"/>
      <c r="EX29" s="22"/>
      <c r="EY29" s="22"/>
      <c r="EZ29" s="22"/>
      <c r="FA29" s="22"/>
      <c r="FB29" s="22"/>
      <c r="FC29" s="22"/>
      <c r="FD29" s="22"/>
      <c r="FE29" s="22"/>
      <c r="FF29" s="22"/>
      <c r="FG29" s="22"/>
      <c r="FH29" s="22"/>
      <c r="FI29" s="22"/>
      <c r="FJ29" s="22"/>
      <c r="FK29" s="22"/>
      <c r="FL29" s="22"/>
      <c r="FM29" s="22"/>
      <c r="FN29" s="22"/>
      <c r="FO29" s="22"/>
      <c r="FP29" s="22"/>
      <c r="FQ29" s="22"/>
      <c r="FR29" s="22"/>
      <c r="FS29" s="22"/>
      <c r="FT29" s="22"/>
      <c r="FU29" s="22"/>
      <c r="FV29" s="22"/>
      <c r="FW29" s="22"/>
      <c r="FX29" s="22"/>
      <c r="FY29" s="22"/>
      <c r="FZ29" s="22"/>
      <c r="GA29" s="22"/>
      <c r="GB29" s="22"/>
      <c r="GC29" s="22"/>
      <c r="GD29" s="22"/>
      <c r="GE29" s="22"/>
      <c r="GF29" s="22"/>
      <c r="GG29" s="22"/>
      <c r="GH29" s="22"/>
      <c r="GI29" s="22"/>
      <c r="GJ29" s="22"/>
      <c r="GK29" s="22"/>
      <c r="GL29" s="22"/>
      <c r="GM29" s="22"/>
      <c r="GN29" s="22"/>
      <c r="GO29" s="22"/>
      <c r="GP29" s="22"/>
      <c r="GQ29" s="22"/>
      <c r="GR29" s="22"/>
      <c r="GS29" s="22"/>
      <c r="GT29" s="22"/>
      <c r="GU29" s="22"/>
      <c r="GV29" s="22"/>
      <c r="GW29" s="22"/>
      <c r="GX29" s="22"/>
      <c r="GY29" s="22"/>
      <c r="GZ29" s="22"/>
      <c r="HA29" s="22"/>
      <c r="HB29" s="22"/>
      <c r="HC29" s="22"/>
      <c r="HD29" s="22"/>
      <c r="HE29" s="22"/>
      <c r="HF29" s="22"/>
      <c r="HG29" s="22"/>
      <c r="HH29" s="22"/>
      <c r="HI29" s="22"/>
      <c r="HJ29" s="22"/>
      <c r="HK29" s="22"/>
      <c r="HL29" s="22"/>
      <c r="HM29" s="22"/>
      <c r="HN29" s="22"/>
      <c r="HO29" s="22"/>
      <c r="HP29" s="22"/>
      <c r="HQ29" s="22"/>
      <c r="HR29" s="22"/>
      <c r="HS29" s="22"/>
      <c r="HT29" s="22"/>
      <c r="HU29" s="22"/>
      <c r="HV29" s="22"/>
      <c r="HW29" s="22"/>
      <c r="HX29" s="22"/>
      <c r="HY29" s="22"/>
      <c r="HZ29" s="22"/>
      <c r="IA29" s="22"/>
      <c r="IB29" s="22"/>
      <c r="IC29" s="22"/>
      <c r="ID29" s="22"/>
      <c r="IE29" s="22"/>
      <c r="IF29" s="22"/>
      <c r="IG29" s="22"/>
      <c r="IH29" s="22"/>
      <c r="II29" s="22"/>
      <c r="IJ29" s="22"/>
      <c r="IK29" s="22"/>
      <c r="IL29" s="566"/>
      <c r="IM29" s="567"/>
      <c r="IN29" s="567"/>
      <c r="IO29" s="567"/>
      <c r="IP29" s="567"/>
      <c r="IQ29" s="567"/>
      <c r="IR29" s="567"/>
      <c r="IS29" s="567"/>
      <c r="IT29" s="567"/>
      <c r="IU29" s="567"/>
      <c r="IV29" s="567"/>
      <c r="IW29" s="567"/>
      <c r="IX29" s="567"/>
      <c r="IY29" s="568"/>
      <c r="IZ29" s="1"/>
      <c r="JA29" s="1"/>
      <c r="JB29" s="1"/>
      <c r="JC29" s="1"/>
      <c r="JD29" s="1"/>
      <c r="JE29" s="1"/>
      <c r="JF29" s="1"/>
      <c r="JG29" s="1"/>
      <c r="JH29" s="1"/>
      <c r="JI29" s="1"/>
      <c r="JJ29" s="1"/>
      <c r="JK29" s="1"/>
    </row>
    <row r="30" spans="1:271" s="37" customFormat="1" x14ac:dyDescent="0.2">
      <c r="B30" s="37" t="s">
        <v>102</v>
      </c>
      <c r="D30" s="44">
        <v>-318271.03000000003</v>
      </c>
      <c r="F30" s="39"/>
      <c r="G30" s="40"/>
      <c r="CU30" s="22">
        <v>-57847.97</v>
      </c>
      <c r="CV30" s="22">
        <v>-56127.01</v>
      </c>
      <c r="CW30" s="47">
        <v>-54335.62</v>
      </c>
      <c r="CX30" s="47">
        <v>-50738.44</v>
      </c>
      <c r="CY30" s="47">
        <v>-49296.39</v>
      </c>
      <c r="CZ30" s="26">
        <v>-42832.07</v>
      </c>
      <c r="DA30" s="47">
        <v>-36284.06</v>
      </c>
      <c r="DB30" s="27">
        <v>-28434.66</v>
      </c>
      <c r="DC30" s="27">
        <v>-20467.41</v>
      </c>
      <c r="DD30" s="47">
        <v>-16644.5</v>
      </c>
      <c r="DE30" s="47">
        <v>-11122.18</v>
      </c>
      <c r="DF30" s="25">
        <v>-7283.33</v>
      </c>
      <c r="DG30" s="25">
        <v>-5159.6000000000004</v>
      </c>
      <c r="DH30" s="25"/>
      <c r="DI30" s="25"/>
      <c r="DJ30" s="25"/>
      <c r="DK30" s="25"/>
      <c r="DL30" s="22"/>
      <c r="DM30" s="22"/>
      <c r="DN30" s="22"/>
      <c r="DO30" s="22"/>
      <c r="DP30" s="22"/>
      <c r="DQ30" s="22"/>
      <c r="DR30" s="22"/>
      <c r="DS30" s="22"/>
      <c r="DT30" s="22"/>
      <c r="DU30" s="22"/>
      <c r="DV30" s="22"/>
      <c r="DW30" s="22"/>
      <c r="DX30" s="22"/>
      <c r="DY30" s="22"/>
      <c r="DZ30" s="22"/>
      <c r="EA30" s="22"/>
      <c r="EB30" s="22"/>
      <c r="EC30" s="22"/>
      <c r="ED30" s="22"/>
      <c r="EE30" s="22"/>
      <c r="EF30" s="22"/>
      <c r="EG30" s="22"/>
      <c r="EH30" s="22"/>
      <c r="EI30" s="22"/>
      <c r="EJ30" s="22"/>
      <c r="EK30" s="22"/>
      <c r="EL30" s="22"/>
      <c r="EM30" s="22"/>
      <c r="EN30" s="22"/>
      <c r="EO30" s="22"/>
      <c r="EP30" s="22"/>
      <c r="EQ30" s="22"/>
      <c r="ER30" s="22"/>
      <c r="ES30" s="22"/>
      <c r="ET30" s="22"/>
      <c r="EU30" s="22"/>
      <c r="EV30" s="22"/>
      <c r="EW30" s="22"/>
      <c r="EX30" s="22"/>
      <c r="EY30" s="22"/>
      <c r="EZ30" s="22"/>
      <c r="FA30" s="22"/>
      <c r="FB30" s="22"/>
      <c r="FC30" s="22"/>
      <c r="FD30" s="22"/>
      <c r="FE30" s="22"/>
      <c r="FF30" s="22"/>
      <c r="FG30" s="22"/>
      <c r="FH30" s="22"/>
      <c r="FI30" s="22"/>
      <c r="FJ30" s="22"/>
      <c r="FK30" s="22"/>
      <c r="FL30" s="22"/>
      <c r="FM30" s="22"/>
      <c r="FN30" s="22"/>
      <c r="FO30" s="22"/>
      <c r="FP30" s="22"/>
      <c r="FQ30" s="22"/>
      <c r="FR30" s="22"/>
      <c r="FS30" s="22"/>
      <c r="FT30" s="22"/>
      <c r="FU30" s="22"/>
      <c r="FV30" s="22"/>
      <c r="FW30" s="22"/>
      <c r="FX30" s="22"/>
      <c r="FY30" s="22"/>
      <c r="FZ30" s="22"/>
      <c r="GA30" s="22"/>
      <c r="GB30" s="22"/>
      <c r="GC30" s="22"/>
      <c r="GD30" s="22"/>
      <c r="GE30" s="22"/>
      <c r="GF30" s="22"/>
      <c r="GG30" s="22"/>
      <c r="GH30" s="22"/>
      <c r="GI30" s="22"/>
      <c r="GJ30" s="22"/>
      <c r="GK30" s="22"/>
      <c r="GL30" s="22"/>
      <c r="GM30" s="22"/>
      <c r="GN30" s="22"/>
      <c r="GO30" s="22"/>
      <c r="GP30" s="22"/>
      <c r="GQ30" s="22"/>
      <c r="GR30" s="22"/>
      <c r="GS30" s="22"/>
      <c r="GT30" s="22"/>
      <c r="GU30" s="22"/>
      <c r="GV30" s="22"/>
      <c r="GW30" s="22"/>
      <c r="GX30" s="22"/>
      <c r="GY30" s="22"/>
      <c r="GZ30" s="22"/>
      <c r="HA30" s="22"/>
      <c r="HB30" s="22"/>
      <c r="HC30" s="22"/>
      <c r="HD30" s="22"/>
      <c r="HE30" s="22"/>
      <c r="HF30" s="22"/>
      <c r="HG30" s="22"/>
      <c r="HH30" s="22"/>
      <c r="HI30" s="22"/>
      <c r="HJ30" s="22">
        <v>232483.45</v>
      </c>
      <c r="HK30" s="22">
        <v>215926.77</v>
      </c>
      <c r="HL30" s="22">
        <v>217658.04</v>
      </c>
      <c r="HM30" s="22">
        <v>210993.19</v>
      </c>
      <c r="HN30" s="22">
        <v>196924</v>
      </c>
      <c r="HO30" s="22">
        <v>185797.22</v>
      </c>
      <c r="HP30" s="22">
        <v>158796.91</v>
      </c>
      <c r="HQ30" s="22">
        <v>135521.98000000001</v>
      </c>
      <c r="HR30" s="22">
        <v>94801.33</v>
      </c>
      <c r="HS30" s="22">
        <v>63171.49</v>
      </c>
      <c r="HT30" s="22">
        <v>40372.49</v>
      </c>
      <c r="HU30" s="22">
        <v>19040.09</v>
      </c>
      <c r="HV30" s="22">
        <v>-182709</v>
      </c>
      <c r="HW30" s="22">
        <v>0</v>
      </c>
      <c r="HX30" s="22">
        <v>0</v>
      </c>
      <c r="HY30" s="22"/>
      <c r="HZ30" s="22"/>
      <c r="IA30" s="22"/>
      <c r="IB30" s="22"/>
      <c r="IC30" s="22"/>
      <c r="ID30" s="22"/>
      <c r="IE30" s="22"/>
      <c r="IF30" s="22"/>
      <c r="IG30" s="22"/>
      <c r="IH30" s="22"/>
      <c r="II30" s="22"/>
      <c r="IJ30" s="22"/>
      <c r="IK30" s="22"/>
      <c r="IL30" s="569"/>
      <c r="IM30" s="570"/>
      <c r="IN30" s="564"/>
      <c r="IO30" s="570"/>
      <c r="IP30" s="570"/>
      <c r="IQ30" s="570"/>
      <c r="IR30" s="570"/>
      <c r="IS30" s="564"/>
      <c r="IT30" s="564"/>
      <c r="IU30" s="564"/>
      <c r="IV30" s="564"/>
      <c r="IW30" s="564"/>
      <c r="IX30" s="564"/>
      <c r="IY30" s="571"/>
      <c r="IZ30" s="1"/>
      <c r="JA30" s="1"/>
      <c r="JB30" s="1"/>
      <c r="JC30" s="1"/>
      <c r="JD30" s="1"/>
      <c r="JE30" s="1"/>
      <c r="JF30" s="1"/>
      <c r="JG30" s="1"/>
      <c r="JH30" s="1"/>
      <c r="JI30" s="1"/>
      <c r="JJ30" s="1"/>
      <c r="JK30" s="1"/>
    </row>
    <row r="31" spans="1:271" s="37" customFormat="1" x14ac:dyDescent="0.2">
      <c r="B31" s="37" t="s">
        <v>167</v>
      </c>
      <c r="D31" s="31">
        <f>SUM(D25:D30)</f>
        <v>-20585607.530000001</v>
      </c>
      <c r="E31" s="31">
        <f t="shared" ref="E31:BP31" si="182">SUM(E25:E30)</f>
        <v>20585607.530000001</v>
      </c>
      <c r="F31" s="31">
        <f t="shared" si="182"/>
        <v>0</v>
      </c>
      <c r="G31" s="31">
        <f t="shared" si="182"/>
        <v>0</v>
      </c>
      <c r="H31" s="31">
        <f t="shared" si="182"/>
        <v>0</v>
      </c>
      <c r="I31" s="31">
        <f t="shared" si="182"/>
        <v>0</v>
      </c>
      <c r="J31" s="31">
        <f t="shared" si="182"/>
        <v>0</v>
      </c>
      <c r="K31" s="31">
        <f t="shared" si="182"/>
        <v>0</v>
      </c>
      <c r="L31" s="31">
        <f t="shared" si="182"/>
        <v>0</v>
      </c>
      <c r="M31" s="31">
        <f t="shared" si="182"/>
        <v>0</v>
      </c>
      <c r="N31" s="31">
        <f t="shared" si="182"/>
        <v>0</v>
      </c>
      <c r="O31" s="31">
        <f t="shared" si="182"/>
        <v>0</v>
      </c>
      <c r="P31" s="31">
        <f t="shared" si="182"/>
        <v>0</v>
      </c>
      <c r="Q31" s="31">
        <f t="shared" si="182"/>
        <v>0</v>
      </c>
      <c r="R31" s="31">
        <f t="shared" si="182"/>
        <v>0</v>
      </c>
      <c r="S31" s="31">
        <f t="shared" si="182"/>
        <v>0</v>
      </c>
      <c r="T31" s="31">
        <f t="shared" si="182"/>
        <v>0</v>
      </c>
      <c r="U31" s="31">
        <f t="shared" si="182"/>
        <v>0</v>
      </c>
      <c r="V31" s="31">
        <f t="shared" si="182"/>
        <v>0</v>
      </c>
      <c r="W31" s="31">
        <f t="shared" si="182"/>
        <v>0</v>
      </c>
      <c r="X31" s="31">
        <f t="shared" si="182"/>
        <v>0</v>
      </c>
      <c r="Y31" s="31">
        <f t="shared" si="182"/>
        <v>0</v>
      </c>
      <c r="Z31" s="31">
        <f t="shared" si="182"/>
        <v>0</v>
      </c>
      <c r="AA31" s="31">
        <f t="shared" si="182"/>
        <v>0</v>
      </c>
      <c r="AB31" s="31">
        <f t="shared" si="182"/>
        <v>0</v>
      </c>
      <c r="AC31" s="31">
        <f t="shared" si="182"/>
        <v>0</v>
      </c>
      <c r="AD31" s="31">
        <f t="shared" si="182"/>
        <v>0</v>
      </c>
      <c r="AE31" s="31">
        <f t="shared" si="182"/>
        <v>0</v>
      </c>
      <c r="AF31" s="31">
        <f t="shared" si="182"/>
        <v>0</v>
      </c>
      <c r="AG31" s="31">
        <f t="shared" si="182"/>
        <v>0</v>
      </c>
      <c r="AH31" s="31">
        <f t="shared" si="182"/>
        <v>0</v>
      </c>
      <c r="AI31" s="31">
        <f t="shared" si="182"/>
        <v>0</v>
      </c>
      <c r="AJ31" s="31">
        <f t="shared" si="182"/>
        <v>0</v>
      </c>
      <c r="AK31" s="31">
        <f t="shared" si="182"/>
        <v>0</v>
      </c>
      <c r="AL31" s="31">
        <f t="shared" si="182"/>
        <v>0</v>
      </c>
      <c r="AM31" s="31">
        <f t="shared" si="182"/>
        <v>0</v>
      </c>
      <c r="AN31" s="31">
        <f t="shared" si="182"/>
        <v>0</v>
      </c>
      <c r="AO31" s="31">
        <f t="shared" si="182"/>
        <v>0</v>
      </c>
      <c r="AP31" s="31">
        <f t="shared" si="182"/>
        <v>0</v>
      </c>
      <c r="AQ31" s="31">
        <f t="shared" si="182"/>
        <v>0</v>
      </c>
      <c r="AR31" s="31">
        <f t="shared" si="182"/>
        <v>0</v>
      </c>
      <c r="AS31" s="31">
        <f t="shared" si="182"/>
        <v>0</v>
      </c>
      <c r="AT31" s="31">
        <f t="shared" si="182"/>
        <v>0</v>
      </c>
      <c r="AU31" s="31">
        <f t="shared" si="182"/>
        <v>0</v>
      </c>
      <c r="AV31" s="31">
        <f t="shared" si="182"/>
        <v>0</v>
      </c>
      <c r="AW31" s="31">
        <f t="shared" si="182"/>
        <v>0</v>
      </c>
      <c r="AX31" s="31">
        <f t="shared" si="182"/>
        <v>0</v>
      </c>
      <c r="AY31" s="31">
        <f t="shared" si="182"/>
        <v>0</v>
      </c>
      <c r="AZ31" s="31">
        <f t="shared" si="182"/>
        <v>0</v>
      </c>
      <c r="BA31" s="31">
        <f t="shared" si="182"/>
        <v>0</v>
      </c>
      <c r="BB31" s="31">
        <f t="shared" si="182"/>
        <v>0</v>
      </c>
      <c r="BC31" s="31">
        <f t="shared" si="182"/>
        <v>0</v>
      </c>
      <c r="BD31" s="31">
        <f t="shared" si="182"/>
        <v>0</v>
      </c>
      <c r="BE31" s="31">
        <f t="shared" si="182"/>
        <v>0</v>
      </c>
      <c r="BF31" s="31">
        <f t="shared" si="182"/>
        <v>0</v>
      </c>
      <c r="BG31" s="31">
        <f t="shared" si="182"/>
        <v>0</v>
      </c>
      <c r="BH31" s="31">
        <f t="shared" si="182"/>
        <v>0</v>
      </c>
      <c r="BI31" s="31">
        <f t="shared" si="182"/>
        <v>0</v>
      </c>
      <c r="BJ31" s="31">
        <f t="shared" si="182"/>
        <v>0</v>
      </c>
      <c r="BK31" s="31">
        <f t="shared" si="182"/>
        <v>0</v>
      </c>
      <c r="BL31" s="31">
        <f t="shared" si="182"/>
        <v>0</v>
      </c>
      <c r="BM31" s="31">
        <f t="shared" si="182"/>
        <v>0</v>
      </c>
      <c r="BN31" s="31">
        <f t="shared" si="182"/>
        <v>0</v>
      </c>
      <c r="BO31" s="31">
        <f t="shared" si="182"/>
        <v>0</v>
      </c>
      <c r="BP31" s="31">
        <f t="shared" si="182"/>
        <v>0</v>
      </c>
      <c r="BQ31" s="31">
        <f t="shared" ref="BQ31:DQ31" si="183">SUM(BQ25:BQ30)</f>
        <v>0</v>
      </c>
      <c r="BR31" s="31">
        <f t="shared" si="183"/>
        <v>0</v>
      </c>
      <c r="BS31" s="31">
        <f t="shared" si="183"/>
        <v>0</v>
      </c>
      <c r="BT31" s="31">
        <f t="shared" si="183"/>
        <v>0</v>
      </c>
      <c r="BU31" s="31">
        <f t="shared" si="183"/>
        <v>0</v>
      </c>
      <c r="BV31" s="31">
        <f t="shared" si="183"/>
        <v>0</v>
      </c>
      <c r="BW31" s="31">
        <f t="shared" si="183"/>
        <v>0</v>
      </c>
      <c r="BX31" s="31">
        <f t="shared" si="183"/>
        <v>0</v>
      </c>
      <c r="BY31" s="31">
        <f t="shared" si="183"/>
        <v>0</v>
      </c>
      <c r="BZ31" s="31">
        <f t="shared" si="183"/>
        <v>0</v>
      </c>
      <c r="CA31" s="31">
        <f t="shared" si="183"/>
        <v>0</v>
      </c>
      <c r="CB31" s="31">
        <f t="shared" si="183"/>
        <v>0</v>
      </c>
      <c r="CC31" s="31">
        <f t="shared" si="183"/>
        <v>0</v>
      </c>
      <c r="CD31" s="31">
        <f t="shared" si="183"/>
        <v>0</v>
      </c>
      <c r="CE31" s="31">
        <f t="shared" si="183"/>
        <v>0</v>
      </c>
      <c r="CF31" s="31">
        <f t="shared" si="183"/>
        <v>0</v>
      </c>
      <c r="CG31" s="31">
        <f t="shared" si="183"/>
        <v>0</v>
      </c>
      <c r="CH31" s="31">
        <f t="shared" si="183"/>
        <v>0</v>
      </c>
      <c r="CI31" s="31">
        <f t="shared" si="183"/>
        <v>0</v>
      </c>
      <c r="CJ31" s="31">
        <f t="shared" si="183"/>
        <v>0</v>
      </c>
      <c r="CK31" s="31">
        <f t="shared" si="183"/>
        <v>0</v>
      </c>
      <c r="CL31" s="31">
        <f t="shared" si="183"/>
        <v>0</v>
      </c>
      <c r="CM31" s="31">
        <f t="shared" si="183"/>
        <v>0</v>
      </c>
      <c r="CN31" s="31">
        <f t="shared" si="183"/>
        <v>0</v>
      </c>
      <c r="CO31" s="31">
        <f t="shared" si="183"/>
        <v>0</v>
      </c>
      <c r="CP31" s="31">
        <f t="shared" si="183"/>
        <v>0</v>
      </c>
      <c r="CQ31" s="31">
        <f t="shared" si="183"/>
        <v>0</v>
      </c>
      <c r="CR31" s="31">
        <f t="shared" si="183"/>
        <v>0</v>
      </c>
      <c r="CS31" s="31">
        <f t="shared" si="183"/>
        <v>0</v>
      </c>
      <c r="CT31" s="31">
        <f t="shared" si="183"/>
        <v>0</v>
      </c>
      <c r="CU31" s="31">
        <f t="shared" si="183"/>
        <v>-20701303.469999999</v>
      </c>
      <c r="CV31" s="31">
        <f t="shared" si="183"/>
        <v>508437.77</v>
      </c>
      <c r="CW31" s="31">
        <f t="shared" si="183"/>
        <v>664184.06000000006</v>
      </c>
      <c r="CX31" s="31">
        <f t="shared" si="183"/>
        <v>635475.71</v>
      </c>
      <c r="CY31" s="31">
        <f t="shared" si="183"/>
        <v>1436732.52</v>
      </c>
      <c r="CZ31" s="31">
        <f t="shared" si="183"/>
        <v>2120089.3600000003</v>
      </c>
      <c r="DA31" s="31">
        <f t="shared" si="183"/>
        <v>3392156.65</v>
      </c>
      <c r="DB31" s="31">
        <f t="shared" si="183"/>
        <v>2333716.67</v>
      </c>
      <c r="DC31" s="31">
        <f t="shared" si="183"/>
        <v>2029848.74</v>
      </c>
      <c r="DD31" s="31">
        <f t="shared" si="183"/>
        <v>2088220.5</v>
      </c>
      <c r="DE31" s="31">
        <f t="shared" si="183"/>
        <v>1705904.6</v>
      </c>
      <c r="DF31" s="31">
        <f t="shared" si="183"/>
        <v>1312549.44</v>
      </c>
      <c r="DG31" s="31">
        <f t="shared" si="183"/>
        <v>2473987.4500000002</v>
      </c>
      <c r="DH31" s="31">
        <f t="shared" si="183"/>
        <v>0</v>
      </c>
      <c r="DI31" s="31">
        <f t="shared" si="183"/>
        <v>0</v>
      </c>
      <c r="DJ31" s="31">
        <f t="shared" si="183"/>
        <v>0</v>
      </c>
      <c r="DK31" s="31">
        <f t="shared" si="183"/>
        <v>0</v>
      </c>
      <c r="DL31" s="31">
        <f t="shared" si="183"/>
        <v>0</v>
      </c>
      <c r="DM31" s="31">
        <f t="shared" si="183"/>
        <v>0</v>
      </c>
      <c r="DN31" s="31">
        <f t="shared" si="183"/>
        <v>0</v>
      </c>
      <c r="DO31" s="31">
        <f t="shared" si="183"/>
        <v>0</v>
      </c>
      <c r="DP31" s="31">
        <f t="shared" si="183"/>
        <v>0</v>
      </c>
      <c r="DQ31" s="31">
        <f t="shared" si="183"/>
        <v>0</v>
      </c>
      <c r="DR31" s="48">
        <f t="shared" ref="DR31:DV31" si="184">SUM(DR25:DR30)</f>
        <v>0</v>
      </c>
      <c r="DS31" s="48">
        <f t="shared" si="184"/>
        <v>0</v>
      </c>
      <c r="DT31" s="48">
        <f t="shared" si="184"/>
        <v>0</v>
      </c>
      <c r="DU31" s="48">
        <f t="shared" si="184"/>
        <v>0</v>
      </c>
      <c r="DV31" s="48">
        <f t="shared" si="184"/>
        <v>0</v>
      </c>
      <c r="DW31" s="48">
        <f>SUM(DW25:DW30)</f>
        <v>0</v>
      </c>
      <c r="DX31" s="48">
        <f>SUM(DX25:DX30)</f>
        <v>0</v>
      </c>
      <c r="DY31" s="48">
        <f>SUM(DY25:DY30)</f>
        <v>0</v>
      </c>
      <c r="DZ31" s="48">
        <f>SUM(DZ25:DZ30)</f>
        <v>0</v>
      </c>
      <c r="EA31" s="48">
        <f>SUM(EA25:EA30)</f>
        <v>0</v>
      </c>
      <c r="EB31" s="48"/>
      <c r="EC31" s="48"/>
      <c r="ED31" s="48"/>
      <c r="EE31" s="48"/>
      <c r="EF31" s="48"/>
      <c r="EG31" s="48"/>
      <c r="EH31" s="48"/>
      <c r="EI31" s="48"/>
      <c r="EJ31" s="48"/>
      <c r="EK31" s="48"/>
      <c r="EL31" s="48"/>
      <c r="EM31" s="48"/>
      <c r="EN31" s="48"/>
      <c r="EO31" s="48"/>
      <c r="EP31" s="48"/>
      <c r="EQ31" s="48"/>
      <c r="ER31" s="48"/>
      <c r="ES31" s="48"/>
      <c r="ET31" s="48"/>
      <c r="EU31" s="48"/>
      <c r="EV31" s="48"/>
      <c r="EW31" s="48"/>
      <c r="EX31" s="48"/>
      <c r="EY31" s="48"/>
      <c r="EZ31" s="48"/>
      <c r="FA31" s="48"/>
      <c r="FB31" s="48"/>
      <c r="FC31" s="48"/>
      <c r="FD31" s="48"/>
      <c r="FE31" s="48"/>
      <c r="FF31" s="48"/>
      <c r="FG31" s="48"/>
      <c r="FH31" s="48"/>
      <c r="FI31" s="48"/>
      <c r="FJ31" s="48"/>
      <c r="FK31" s="48"/>
      <c r="FL31" s="48"/>
      <c r="FM31" s="48"/>
      <c r="FN31" s="48"/>
      <c r="FO31" s="48"/>
      <c r="FP31" s="48"/>
      <c r="FQ31" s="48"/>
      <c r="FR31" s="48"/>
      <c r="FS31" s="48"/>
      <c r="FT31" s="48"/>
      <c r="FU31" s="48"/>
      <c r="FV31" s="48"/>
      <c r="FW31" s="48"/>
      <c r="FX31" s="48"/>
      <c r="FY31" s="48"/>
      <c r="FZ31" s="48"/>
      <c r="GA31" s="48"/>
      <c r="GB31" s="48"/>
      <c r="GC31" s="48"/>
      <c r="GD31" s="48"/>
      <c r="GE31" s="48"/>
      <c r="GF31" s="48"/>
      <c r="GG31" s="48"/>
      <c r="GH31" s="48"/>
      <c r="GI31" s="48"/>
      <c r="GJ31" s="48"/>
      <c r="GK31" s="48"/>
      <c r="GL31" s="48"/>
      <c r="GM31" s="48"/>
      <c r="GN31" s="48"/>
      <c r="GO31" s="32">
        <f>SUM(GO25:GO30)</f>
        <v>0</v>
      </c>
      <c r="GP31" s="32">
        <f t="shared" ref="GP31:HA31" si="185">SUM(GP25:GP30)</f>
        <v>0</v>
      </c>
      <c r="GQ31" s="32">
        <f t="shared" si="185"/>
        <v>0</v>
      </c>
      <c r="GR31" s="32">
        <f t="shared" si="185"/>
        <v>0</v>
      </c>
      <c r="GS31" s="32">
        <f t="shared" si="185"/>
        <v>0</v>
      </c>
      <c r="GT31" s="32">
        <f t="shared" si="185"/>
        <v>0</v>
      </c>
      <c r="GU31" s="32">
        <f t="shared" si="185"/>
        <v>0</v>
      </c>
      <c r="GV31" s="32">
        <f t="shared" si="185"/>
        <v>0</v>
      </c>
      <c r="GW31" s="32">
        <f t="shared" si="185"/>
        <v>0</v>
      </c>
      <c r="GX31" s="32">
        <f t="shared" si="185"/>
        <v>0</v>
      </c>
      <c r="GY31" s="32">
        <f t="shared" si="185"/>
        <v>0</v>
      </c>
      <c r="GZ31" s="32">
        <f t="shared" si="185"/>
        <v>0</v>
      </c>
      <c r="HA31" s="32">
        <f t="shared" si="185"/>
        <v>0</v>
      </c>
      <c r="HB31" s="32">
        <f t="shared" ref="HB31:HI31" si="186">SUM(HB25:HB30)</f>
        <v>0</v>
      </c>
      <c r="HC31" s="32">
        <f t="shared" si="186"/>
        <v>0</v>
      </c>
      <c r="HD31" s="32">
        <f t="shared" si="186"/>
        <v>0</v>
      </c>
      <c r="HE31" s="32">
        <f t="shared" si="186"/>
        <v>0</v>
      </c>
      <c r="HF31" s="32">
        <f t="shared" si="186"/>
        <v>0</v>
      </c>
      <c r="HG31" s="32">
        <f t="shared" si="186"/>
        <v>0</v>
      </c>
      <c r="HH31" s="32">
        <f t="shared" si="186"/>
        <v>0</v>
      </c>
      <c r="HI31" s="32">
        <f t="shared" si="186"/>
        <v>0</v>
      </c>
      <c r="HJ31" s="32">
        <f>SUM(HJ25:HJ30)</f>
        <v>49363062.650000006</v>
      </c>
      <c r="HK31" s="32">
        <f t="shared" ref="HK31:HM31" si="187">SUM(HK25:HK30)</f>
        <v>-1521719.23</v>
      </c>
      <c r="HL31" s="32">
        <f t="shared" si="187"/>
        <v>-1236635.96</v>
      </c>
      <c r="HM31" s="32">
        <f t="shared" si="187"/>
        <v>-1193141.81</v>
      </c>
      <c r="HN31" s="32">
        <f t="shared" ref="HN31:HY31" si="188">SUM(HN25:HN30)</f>
        <v>-1626567</v>
      </c>
      <c r="HO31" s="32">
        <f t="shared" si="188"/>
        <v>-4097966.78</v>
      </c>
      <c r="HP31" s="32">
        <f t="shared" si="188"/>
        <v>-5055495.09</v>
      </c>
      <c r="HQ31" s="32">
        <f t="shared" si="188"/>
        <v>-6744106.0199999996</v>
      </c>
      <c r="HR31" s="32">
        <f t="shared" si="188"/>
        <v>-6887695.6699999999</v>
      </c>
      <c r="HS31" s="32">
        <f t="shared" si="188"/>
        <v>-6357046.5099999998</v>
      </c>
      <c r="HT31" s="32">
        <f t="shared" si="188"/>
        <v>-6062749.5099999998</v>
      </c>
      <c r="HU31" s="32">
        <f t="shared" si="188"/>
        <v>-3638251.91</v>
      </c>
      <c r="HV31" s="32">
        <f t="shared" si="188"/>
        <v>-4941687.16</v>
      </c>
      <c r="HW31" s="32">
        <f t="shared" si="188"/>
        <v>0</v>
      </c>
      <c r="HX31" s="32">
        <f t="shared" si="188"/>
        <v>0</v>
      </c>
      <c r="HY31" s="32">
        <f t="shared" si="188"/>
        <v>0</v>
      </c>
      <c r="HZ31" s="32">
        <f t="shared" ref="HZ31:IK31" si="189">SUM(HZ25:HZ30)</f>
        <v>0</v>
      </c>
      <c r="IA31" s="32">
        <f t="shared" si="189"/>
        <v>0</v>
      </c>
      <c r="IB31" s="32">
        <f t="shared" si="189"/>
        <v>0</v>
      </c>
      <c r="IC31" s="32">
        <f t="shared" si="189"/>
        <v>0</v>
      </c>
      <c r="ID31" s="32">
        <f t="shared" si="189"/>
        <v>0</v>
      </c>
      <c r="IE31" s="32">
        <f t="shared" si="189"/>
        <v>0</v>
      </c>
      <c r="IF31" s="32">
        <f t="shared" si="189"/>
        <v>0</v>
      </c>
      <c r="IG31" s="32">
        <f t="shared" si="189"/>
        <v>0</v>
      </c>
      <c r="IH31" s="32">
        <f t="shared" si="189"/>
        <v>0</v>
      </c>
      <c r="II31" s="32">
        <f t="shared" si="189"/>
        <v>0</v>
      </c>
      <c r="IJ31" s="32">
        <f t="shared" si="189"/>
        <v>0</v>
      </c>
      <c r="IK31" s="32">
        <f t="shared" si="189"/>
        <v>0</v>
      </c>
      <c r="IL31" s="572"/>
      <c r="IM31" s="573"/>
      <c r="IN31" s="573"/>
      <c r="IO31" s="573"/>
      <c r="IP31" s="573"/>
      <c r="IQ31" s="573"/>
      <c r="IR31" s="573"/>
      <c r="IS31" s="573"/>
      <c r="IT31" s="573"/>
      <c r="IU31" s="573"/>
      <c r="IV31" s="573"/>
      <c r="IW31" s="573"/>
      <c r="IX31" s="573"/>
      <c r="IY31" s="574"/>
      <c r="IZ31" s="1"/>
      <c r="JA31" s="1"/>
      <c r="JB31" s="1"/>
      <c r="JC31" s="1"/>
      <c r="JD31" s="1"/>
      <c r="JE31" s="1"/>
      <c r="JF31" s="1"/>
      <c r="JG31" s="1"/>
      <c r="JH31" s="1"/>
      <c r="JI31" s="1"/>
      <c r="JJ31" s="1"/>
      <c r="JK31" s="1"/>
    </row>
    <row r="32" spans="1:271" x14ac:dyDescent="0.2">
      <c r="B32" s="1" t="s">
        <v>168</v>
      </c>
      <c r="D32" s="15">
        <f>+D24+D31</f>
        <v>-20585607.530000001</v>
      </c>
      <c r="E32" s="15">
        <f>+E24+E31</f>
        <v>0</v>
      </c>
      <c r="F32" s="15">
        <f t="shared" ref="F32:BQ32" si="190">+F24+F31</f>
        <v>0</v>
      </c>
      <c r="G32" s="15">
        <f t="shared" si="190"/>
        <v>0</v>
      </c>
      <c r="H32" s="15">
        <f t="shared" si="190"/>
        <v>0</v>
      </c>
      <c r="I32" s="15">
        <f t="shared" si="190"/>
        <v>0</v>
      </c>
      <c r="J32" s="15">
        <f t="shared" si="190"/>
        <v>0</v>
      </c>
      <c r="K32" s="15">
        <f t="shared" si="190"/>
        <v>0</v>
      </c>
      <c r="L32" s="15">
        <f t="shared" si="190"/>
        <v>0</v>
      </c>
      <c r="M32" s="15">
        <f t="shared" si="190"/>
        <v>0</v>
      </c>
      <c r="N32" s="15">
        <f t="shared" si="190"/>
        <v>0</v>
      </c>
      <c r="O32" s="15">
        <f t="shared" si="190"/>
        <v>0</v>
      </c>
      <c r="P32" s="15">
        <f t="shared" si="190"/>
        <v>0</v>
      </c>
      <c r="Q32" s="15">
        <f t="shared" si="190"/>
        <v>0</v>
      </c>
      <c r="R32" s="15">
        <f t="shared" si="190"/>
        <v>0</v>
      </c>
      <c r="S32" s="15">
        <f t="shared" si="190"/>
        <v>0</v>
      </c>
      <c r="T32" s="15">
        <f t="shared" si="190"/>
        <v>0</v>
      </c>
      <c r="U32" s="15">
        <f t="shared" si="190"/>
        <v>0</v>
      </c>
      <c r="V32" s="15">
        <f t="shared" si="190"/>
        <v>0</v>
      </c>
      <c r="W32" s="15">
        <f t="shared" si="190"/>
        <v>0</v>
      </c>
      <c r="X32" s="15">
        <f t="shared" si="190"/>
        <v>0</v>
      </c>
      <c r="Y32" s="15">
        <f t="shared" si="190"/>
        <v>0</v>
      </c>
      <c r="Z32" s="15">
        <f t="shared" si="190"/>
        <v>0</v>
      </c>
      <c r="AA32" s="15">
        <f t="shared" si="190"/>
        <v>0</v>
      </c>
      <c r="AB32" s="15">
        <f t="shared" si="190"/>
        <v>0</v>
      </c>
      <c r="AC32" s="15">
        <f t="shared" si="190"/>
        <v>0</v>
      </c>
      <c r="AD32" s="15">
        <f t="shared" si="190"/>
        <v>0</v>
      </c>
      <c r="AE32" s="15">
        <f t="shared" si="190"/>
        <v>0</v>
      </c>
      <c r="AF32" s="15">
        <f t="shared" si="190"/>
        <v>0</v>
      </c>
      <c r="AG32" s="15">
        <f t="shared" si="190"/>
        <v>0</v>
      </c>
      <c r="AH32" s="15">
        <f t="shared" si="190"/>
        <v>0</v>
      </c>
      <c r="AI32" s="15">
        <f t="shared" si="190"/>
        <v>0</v>
      </c>
      <c r="AJ32" s="15">
        <f t="shared" si="190"/>
        <v>0</v>
      </c>
      <c r="AK32" s="15">
        <f t="shared" si="190"/>
        <v>0</v>
      </c>
      <c r="AL32" s="15">
        <f t="shared" si="190"/>
        <v>0</v>
      </c>
      <c r="AM32" s="15">
        <f t="shared" si="190"/>
        <v>0</v>
      </c>
      <c r="AN32" s="15">
        <f t="shared" si="190"/>
        <v>0</v>
      </c>
      <c r="AO32" s="15">
        <f t="shared" si="190"/>
        <v>0</v>
      </c>
      <c r="AP32" s="15">
        <f t="shared" si="190"/>
        <v>0</v>
      </c>
      <c r="AQ32" s="15">
        <f t="shared" si="190"/>
        <v>0</v>
      </c>
      <c r="AR32" s="15">
        <f t="shared" si="190"/>
        <v>0</v>
      </c>
      <c r="AS32" s="15">
        <f t="shared" si="190"/>
        <v>0</v>
      </c>
      <c r="AT32" s="15">
        <f t="shared" si="190"/>
        <v>0</v>
      </c>
      <c r="AU32" s="15">
        <f t="shared" si="190"/>
        <v>0</v>
      </c>
      <c r="AV32" s="15">
        <f t="shared" si="190"/>
        <v>0</v>
      </c>
      <c r="AW32" s="15">
        <f t="shared" si="190"/>
        <v>0</v>
      </c>
      <c r="AX32" s="15">
        <f t="shared" si="190"/>
        <v>0</v>
      </c>
      <c r="AY32" s="15">
        <f t="shared" si="190"/>
        <v>0</v>
      </c>
      <c r="AZ32" s="16">
        <f t="shared" si="190"/>
        <v>0</v>
      </c>
      <c r="BA32" s="16">
        <f t="shared" si="190"/>
        <v>0</v>
      </c>
      <c r="BB32" s="16">
        <f t="shared" si="190"/>
        <v>0</v>
      </c>
      <c r="BC32" s="16">
        <f t="shared" si="190"/>
        <v>0</v>
      </c>
      <c r="BD32" s="16">
        <f t="shared" si="190"/>
        <v>0</v>
      </c>
      <c r="BE32" s="16">
        <f t="shared" si="190"/>
        <v>0</v>
      </c>
      <c r="BF32" s="16">
        <f t="shared" si="190"/>
        <v>0</v>
      </c>
      <c r="BG32" s="16">
        <f t="shared" si="190"/>
        <v>0</v>
      </c>
      <c r="BH32" s="16">
        <f t="shared" si="190"/>
        <v>0</v>
      </c>
      <c r="BI32" s="16">
        <f t="shared" si="190"/>
        <v>0</v>
      </c>
      <c r="BJ32" s="16">
        <f t="shared" si="190"/>
        <v>0</v>
      </c>
      <c r="BK32" s="16">
        <f t="shared" si="190"/>
        <v>0</v>
      </c>
      <c r="BL32" s="16">
        <f t="shared" si="190"/>
        <v>0</v>
      </c>
      <c r="BM32" s="16">
        <f t="shared" si="190"/>
        <v>0</v>
      </c>
      <c r="BN32" s="16">
        <f t="shared" si="190"/>
        <v>0</v>
      </c>
      <c r="BO32" s="16">
        <f t="shared" si="190"/>
        <v>0</v>
      </c>
      <c r="BP32" s="16">
        <f t="shared" si="190"/>
        <v>0</v>
      </c>
      <c r="BQ32" s="16">
        <f t="shared" si="190"/>
        <v>0</v>
      </c>
      <c r="BR32" s="16">
        <f t="shared" ref="BR32:EC32" si="191">+BR24+BR31</f>
        <v>0</v>
      </c>
      <c r="BS32" s="16">
        <f t="shared" si="191"/>
        <v>0</v>
      </c>
      <c r="BT32" s="16">
        <f t="shared" si="191"/>
        <v>0</v>
      </c>
      <c r="BU32" s="16">
        <f t="shared" si="191"/>
        <v>0</v>
      </c>
      <c r="BV32" s="16">
        <f t="shared" si="191"/>
        <v>0</v>
      </c>
      <c r="BW32" s="16">
        <f t="shared" si="191"/>
        <v>0</v>
      </c>
      <c r="BX32" s="16">
        <f t="shared" si="191"/>
        <v>0</v>
      </c>
      <c r="BY32" s="16">
        <f t="shared" si="191"/>
        <v>0</v>
      </c>
      <c r="BZ32" s="16">
        <f t="shared" si="191"/>
        <v>0</v>
      </c>
      <c r="CA32" s="16">
        <f t="shared" si="191"/>
        <v>0</v>
      </c>
      <c r="CB32" s="16">
        <f t="shared" si="191"/>
        <v>0</v>
      </c>
      <c r="CC32" s="16">
        <f t="shared" si="191"/>
        <v>0</v>
      </c>
      <c r="CD32" s="16">
        <f t="shared" si="191"/>
        <v>0</v>
      </c>
      <c r="CE32" s="16">
        <f t="shared" si="191"/>
        <v>0</v>
      </c>
      <c r="CF32" s="16">
        <f t="shared" si="191"/>
        <v>0</v>
      </c>
      <c r="CG32" s="16">
        <f t="shared" si="191"/>
        <v>0</v>
      </c>
      <c r="CH32" s="16">
        <f t="shared" si="191"/>
        <v>0</v>
      </c>
      <c r="CI32" s="34">
        <f t="shared" si="191"/>
        <v>0</v>
      </c>
      <c r="CJ32" s="16">
        <f t="shared" si="191"/>
        <v>0</v>
      </c>
      <c r="CK32" s="16">
        <f t="shared" si="191"/>
        <v>0</v>
      </c>
      <c r="CL32" s="16">
        <f t="shared" si="191"/>
        <v>0</v>
      </c>
      <c r="CM32" s="16">
        <f t="shared" si="191"/>
        <v>0</v>
      </c>
      <c r="CN32" s="16">
        <f t="shared" si="191"/>
        <v>0</v>
      </c>
      <c r="CO32" s="16">
        <f t="shared" si="191"/>
        <v>0</v>
      </c>
      <c r="CP32" s="16">
        <f t="shared" si="191"/>
        <v>0</v>
      </c>
      <c r="CQ32" s="16">
        <f t="shared" si="191"/>
        <v>0</v>
      </c>
      <c r="CR32" s="16">
        <f t="shared" si="191"/>
        <v>0</v>
      </c>
      <c r="CS32" s="16">
        <f t="shared" si="191"/>
        <v>0</v>
      </c>
      <c r="CT32" s="16">
        <f t="shared" si="191"/>
        <v>0</v>
      </c>
      <c r="CU32" s="16">
        <f t="shared" si="191"/>
        <v>-20701303.469999999</v>
      </c>
      <c r="CV32" s="16">
        <f t="shared" si="191"/>
        <v>-20192865.699999999</v>
      </c>
      <c r="CW32" s="16">
        <f t="shared" si="191"/>
        <v>-19528681.640000001</v>
      </c>
      <c r="CX32" s="16">
        <f t="shared" si="191"/>
        <v>-18893205.93</v>
      </c>
      <c r="CY32" s="16">
        <f t="shared" si="191"/>
        <v>-17456473.41</v>
      </c>
      <c r="CZ32" s="16">
        <f t="shared" si="191"/>
        <v>-15336384.050000001</v>
      </c>
      <c r="DA32" s="16">
        <f t="shared" si="191"/>
        <v>-11944227.4</v>
      </c>
      <c r="DB32" s="16">
        <f t="shared" si="191"/>
        <v>-9610510.7300000004</v>
      </c>
      <c r="DC32" s="16">
        <f t="shared" si="191"/>
        <v>-7580661.9900000002</v>
      </c>
      <c r="DD32" s="16">
        <f t="shared" si="191"/>
        <v>-5492441.4900000002</v>
      </c>
      <c r="DE32" s="16">
        <f t="shared" si="191"/>
        <v>-3786536.89</v>
      </c>
      <c r="DF32" s="16">
        <f t="shared" si="191"/>
        <v>-2473987.4500000002</v>
      </c>
      <c r="DG32" s="16">
        <f t="shared" si="191"/>
        <v>0</v>
      </c>
      <c r="DH32" s="16">
        <f t="shared" si="191"/>
        <v>0</v>
      </c>
      <c r="DI32" s="16">
        <f t="shared" si="191"/>
        <v>0</v>
      </c>
      <c r="DJ32" s="16">
        <f t="shared" si="191"/>
        <v>0</v>
      </c>
      <c r="DK32" s="16">
        <f t="shared" si="191"/>
        <v>0</v>
      </c>
      <c r="DL32" s="18">
        <f t="shared" si="191"/>
        <v>0</v>
      </c>
      <c r="DM32" s="18">
        <f t="shared" si="191"/>
        <v>0</v>
      </c>
      <c r="DN32" s="18">
        <f t="shared" si="191"/>
        <v>0</v>
      </c>
      <c r="DO32" s="18">
        <f t="shared" si="191"/>
        <v>0</v>
      </c>
      <c r="DP32" s="18">
        <f t="shared" si="191"/>
        <v>0</v>
      </c>
      <c r="DQ32" s="18">
        <f t="shared" si="191"/>
        <v>0</v>
      </c>
      <c r="DR32" s="18">
        <f t="shared" si="191"/>
        <v>0</v>
      </c>
      <c r="DS32" s="18">
        <f t="shared" si="191"/>
        <v>0</v>
      </c>
      <c r="DT32" s="18">
        <f t="shared" si="191"/>
        <v>0</v>
      </c>
      <c r="DU32" s="18">
        <f t="shared" si="191"/>
        <v>0</v>
      </c>
      <c r="DV32" s="18">
        <f t="shared" si="191"/>
        <v>0</v>
      </c>
      <c r="DW32" s="18">
        <f t="shared" si="191"/>
        <v>0</v>
      </c>
      <c r="DX32" s="18">
        <f t="shared" si="191"/>
        <v>0</v>
      </c>
      <c r="DY32" s="18">
        <f t="shared" si="191"/>
        <v>0</v>
      </c>
      <c r="DZ32" s="18">
        <f t="shared" si="191"/>
        <v>0</v>
      </c>
      <c r="EA32" s="18">
        <f t="shared" si="191"/>
        <v>0</v>
      </c>
      <c r="EB32" s="18">
        <f t="shared" si="191"/>
        <v>0</v>
      </c>
      <c r="EC32" s="18">
        <f t="shared" si="191"/>
        <v>0</v>
      </c>
      <c r="ED32" s="18">
        <f t="shared" ref="ED32:GO32" si="192">+ED24+ED31</f>
        <v>0</v>
      </c>
      <c r="EE32" s="18">
        <f t="shared" si="192"/>
        <v>0</v>
      </c>
      <c r="EF32" s="18">
        <f t="shared" si="192"/>
        <v>0</v>
      </c>
      <c r="EG32" s="18">
        <f t="shared" si="192"/>
        <v>0</v>
      </c>
      <c r="EH32" s="18">
        <f t="shared" si="192"/>
        <v>0</v>
      </c>
      <c r="EI32" s="18">
        <f t="shared" si="192"/>
        <v>0</v>
      </c>
      <c r="EJ32" s="18">
        <f t="shared" si="192"/>
        <v>0</v>
      </c>
      <c r="EK32" s="18">
        <f t="shared" si="192"/>
        <v>0</v>
      </c>
      <c r="EL32" s="18">
        <f t="shared" si="192"/>
        <v>0</v>
      </c>
      <c r="EM32" s="18">
        <f t="shared" si="192"/>
        <v>0</v>
      </c>
      <c r="EN32" s="18">
        <f t="shared" si="192"/>
        <v>0</v>
      </c>
      <c r="EO32" s="18">
        <f t="shared" si="192"/>
        <v>0</v>
      </c>
      <c r="EP32" s="18">
        <f t="shared" si="192"/>
        <v>0</v>
      </c>
      <c r="EQ32" s="18">
        <f t="shared" si="192"/>
        <v>0</v>
      </c>
      <c r="ER32" s="18">
        <f t="shared" si="192"/>
        <v>0</v>
      </c>
      <c r="ES32" s="18">
        <f t="shared" si="192"/>
        <v>0</v>
      </c>
      <c r="ET32" s="18">
        <f t="shared" si="192"/>
        <v>0</v>
      </c>
      <c r="EU32" s="18">
        <f t="shared" si="192"/>
        <v>0</v>
      </c>
      <c r="EV32" s="18">
        <f t="shared" si="192"/>
        <v>0</v>
      </c>
      <c r="EW32" s="18">
        <f t="shared" si="192"/>
        <v>0</v>
      </c>
      <c r="EX32" s="18">
        <f t="shared" si="192"/>
        <v>0</v>
      </c>
      <c r="EY32" s="18">
        <f t="shared" si="192"/>
        <v>0</v>
      </c>
      <c r="EZ32" s="18">
        <f t="shared" si="192"/>
        <v>0</v>
      </c>
      <c r="FA32" s="18">
        <f t="shared" si="192"/>
        <v>0</v>
      </c>
      <c r="FB32" s="18">
        <f t="shared" si="192"/>
        <v>0</v>
      </c>
      <c r="FC32" s="18">
        <f t="shared" si="192"/>
        <v>0</v>
      </c>
      <c r="FD32" s="18">
        <f t="shared" si="192"/>
        <v>0</v>
      </c>
      <c r="FE32" s="18">
        <f t="shared" si="192"/>
        <v>0</v>
      </c>
      <c r="FF32" s="18">
        <f t="shared" si="192"/>
        <v>0</v>
      </c>
      <c r="FG32" s="18">
        <f t="shared" si="192"/>
        <v>0</v>
      </c>
      <c r="FH32" s="18">
        <f t="shared" si="192"/>
        <v>0</v>
      </c>
      <c r="FI32" s="18">
        <f t="shared" si="192"/>
        <v>0</v>
      </c>
      <c r="FJ32" s="18">
        <f t="shared" si="192"/>
        <v>0</v>
      </c>
      <c r="FK32" s="18">
        <f t="shared" si="192"/>
        <v>0</v>
      </c>
      <c r="FL32" s="18">
        <f t="shared" si="192"/>
        <v>0</v>
      </c>
      <c r="FM32" s="18">
        <f t="shared" si="192"/>
        <v>0</v>
      </c>
      <c r="FN32" s="18">
        <f t="shared" si="192"/>
        <v>0</v>
      </c>
      <c r="FO32" s="18">
        <f t="shared" si="192"/>
        <v>0</v>
      </c>
      <c r="FP32" s="18">
        <f t="shared" si="192"/>
        <v>0</v>
      </c>
      <c r="FQ32" s="18">
        <f t="shared" si="192"/>
        <v>0</v>
      </c>
      <c r="FR32" s="18">
        <f t="shared" si="192"/>
        <v>0</v>
      </c>
      <c r="FS32" s="18">
        <f t="shared" si="192"/>
        <v>0</v>
      </c>
      <c r="FT32" s="18">
        <f t="shared" si="192"/>
        <v>0</v>
      </c>
      <c r="FU32" s="18">
        <f t="shared" si="192"/>
        <v>0</v>
      </c>
      <c r="FV32" s="18">
        <f t="shared" si="192"/>
        <v>0</v>
      </c>
      <c r="FW32" s="18">
        <f t="shared" si="192"/>
        <v>0</v>
      </c>
      <c r="FX32" s="18">
        <f t="shared" si="192"/>
        <v>0</v>
      </c>
      <c r="FY32" s="18">
        <f t="shared" si="192"/>
        <v>0</v>
      </c>
      <c r="FZ32" s="18">
        <f t="shared" si="192"/>
        <v>0</v>
      </c>
      <c r="GA32" s="18">
        <f t="shared" si="192"/>
        <v>0</v>
      </c>
      <c r="GB32" s="18">
        <f t="shared" si="192"/>
        <v>0</v>
      </c>
      <c r="GC32" s="18">
        <f t="shared" si="192"/>
        <v>0</v>
      </c>
      <c r="GD32" s="18">
        <f t="shared" si="192"/>
        <v>0</v>
      </c>
      <c r="GE32" s="18">
        <f t="shared" si="192"/>
        <v>0</v>
      </c>
      <c r="GF32" s="18">
        <f t="shared" si="192"/>
        <v>0</v>
      </c>
      <c r="GG32" s="18">
        <f t="shared" si="192"/>
        <v>0</v>
      </c>
      <c r="GH32" s="18">
        <f t="shared" si="192"/>
        <v>0</v>
      </c>
      <c r="GI32" s="18">
        <f t="shared" si="192"/>
        <v>0</v>
      </c>
      <c r="GJ32" s="18">
        <f t="shared" si="192"/>
        <v>0</v>
      </c>
      <c r="GK32" s="18">
        <f t="shared" si="192"/>
        <v>0</v>
      </c>
      <c r="GL32" s="18">
        <f t="shared" si="192"/>
        <v>0</v>
      </c>
      <c r="GM32" s="18">
        <f t="shared" si="192"/>
        <v>0</v>
      </c>
      <c r="GN32" s="18">
        <f t="shared" si="192"/>
        <v>0</v>
      </c>
      <c r="GO32" s="18">
        <f t="shared" si="192"/>
        <v>0</v>
      </c>
      <c r="GP32" s="18">
        <f t="shared" ref="GP32:HA32" si="193">+GP24+GP31</f>
        <v>0</v>
      </c>
      <c r="GQ32" s="18">
        <f t="shared" si="193"/>
        <v>0</v>
      </c>
      <c r="GR32" s="18">
        <f t="shared" si="193"/>
        <v>0</v>
      </c>
      <c r="GS32" s="18">
        <f t="shared" si="193"/>
        <v>0</v>
      </c>
      <c r="GT32" s="18">
        <f t="shared" si="193"/>
        <v>0</v>
      </c>
      <c r="GU32" s="18">
        <f t="shared" si="193"/>
        <v>0</v>
      </c>
      <c r="GV32" s="18">
        <f t="shared" si="193"/>
        <v>0</v>
      </c>
      <c r="GW32" s="18">
        <f t="shared" si="193"/>
        <v>0</v>
      </c>
      <c r="GX32" s="18">
        <f t="shared" si="193"/>
        <v>0</v>
      </c>
      <c r="GY32" s="18">
        <f t="shared" si="193"/>
        <v>0</v>
      </c>
      <c r="GZ32" s="18">
        <f t="shared" si="193"/>
        <v>0</v>
      </c>
      <c r="HA32" s="18">
        <f t="shared" si="193"/>
        <v>0</v>
      </c>
      <c r="HB32" s="18">
        <f t="shared" ref="HB32:HM32" si="194">+HB24+HB31</f>
        <v>0</v>
      </c>
      <c r="HC32" s="18">
        <f t="shared" si="194"/>
        <v>0</v>
      </c>
      <c r="HD32" s="18">
        <f t="shared" si="194"/>
        <v>0</v>
      </c>
      <c r="HE32" s="18">
        <f t="shared" si="194"/>
        <v>0</v>
      </c>
      <c r="HF32" s="18">
        <f t="shared" si="194"/>
        <v>0</v>
      </c>
      <c r="HG32" s="18">
        <f t="shared" si="194"/>
        <v>0</v>
      </c>
      <c r="HH32" s="18">
        <f t="shared" si="194"/>
        <v>0</v>
      </c>
      <c r="HI32" s="18">
        <f t="shared" si="194"/>
        <v>0</v>
      </c>
      <c r="HJ32" s="18">
        <f t="shared" si="194"/>
        <v>49363062.650000006</v>
      </c>
      <c r="HK32" s="18">
        <f t="shared" si="194"/>
        <v>47841343.420000009</v>
      </c>
      <c r="HL32" s="18">
        <f t="shared" si="194"/>
        <v>46604707.460000008</v>
      </c>
      <c r="HM32" s="18">
        <f t="shared" si="194"/>
        <v>45411565.650000006</v>
      </c>
      <c r="HN32" s="18">
        <f t="shared" ref="HN32:HY32" si="195">+HN24+HN31</f>
        <v>43784998.650000006</v>
      </c>
      <c r="HO32" s="18">
        <f t="shared" si="195"/>
        <v>39687031.870000005</v>
      </c>
      <c r="HP32" s="18">
        <f t="shared" si="195"/>
        <v>34631536.780000001</v>
      </c>
      <c r="HQ32" s="18">
        <f t="shared" si="195"/>
        <v>27887430.760000002</v>
      </c>
      <c r="HR32" s="18">
        <f t="shared" si="195"/>
        <v>20999735.090000004</v>
      </c>
      <c r="HS32" s="18">
        <f t="shared" si="195"/>
        <v>14642688.580000004</v>
      </c>
      <c r="HT32" s="18">
        <f t="shared" si="195"/>
        <v>8579939.070000004</v>
      </c>
      <c r="HU32" s="18">
        <f t="shared" si="195"/>
        <v>4941687.1600000039</v>
      </c>
      <c r="HV32" s="18">
        <f t="shared" si="195"/>
        <v>0</v>
      </c>
      <c r="HW32" s="18">
        <f t="shared" si="195"/>
        <v>0</v>
      </c>
      <c r="HX32" s="18">
        <f t="shared" si="195"/>
        <v>0</v>
      </c>
      <c r="HY32" s="18">
        <f t="shared" si="195"/>
        <v>0</v>
      </c>
      <c r="HZ32" s="18">
        <f t="shared" ref="HZ32:IK32" si="196">+HZ24+HZ31</f>
        <v>0</v>
      </c>
      <c r="IA32" s="18">
        <f t="shared" si="196"/>
        <v>0</v>
      </c>
      <c r="IB32" s="18">
        <f t="shared" si="196"/>
        <v>0</v>
      </c>
      <c r="IC32" s="18">
        <f t="shared" si="196"/>
        <v>0</v>
      </c>
      <c r="ID32" s="18">
        <f t="shared" si="196"/>
        <v>0</v>
      </c>
      <c r="IE32" s="18">
        <f t="shared" si="196"/>
        <v>0</v>
      </c>
      <c r="IF32" s="18">
        <f t="shared" si="196"/>
        <v>0</v>
      </c>
      <c r="IG32" s="18">
        <f t="shared" si="196"/>
        <v>0</v>
      </c>
      <c r="IH32" s="18">
        <f t="shared" si="196"/>
        <v>0</v>
      </c>
      <c r="II32" s="18">
        <f t="shared" si="196"/>
        <v>0</v>
      </c>
      <c r="IJ32" s="18">
        <f t="shared" si="196"/>
        <v>0</v>
      </c>
      <c r="IK32" s="18">
        <f t="shared" si="196"/>
        <v>0</v>
      </c>
      <c r="IL32" s="560"/>
      <c r="IM32" s="561"/>
      <c r="IN32" s="561"/>
      <c r="IO32" s="561"/>
      <c r="IP32" s="561"/>
      <c r="IQ32" s="561"/>
      <c r="IR32" s="561"/>
      <c r="IS32" s="561"/>
      <c r="IT32" s="561"/>
      <c r="IU32" s="561"/>
      <c r="IV32" s="561"/>
      <c r="IW32" s="561"/>
      <c r="IX32" s="561"/>
      <c r="IY32" s="562"/>
    </row>
    <row r="33" spans="1:271" s="37" customFormat="1" ht="12" thickBot="1" x14ac:dyDescent="0.25">
      <c r="D33" s="49"/>
      <c r="F33" s="39"/>
      <c r="G33" s="40"/>
      <c r="N33" s="18"/>
      <c r="O33" s="18"/>
      <c r="P33" s="18"/>
      <c r="Q33" s="18"/>
      <c r="R33" s="18"/>
      <c r="S33" s="18"/>
      <c r="T33" s="18"/>
      <c r="U33" s="18"/>
      <c r="V33" s="18"/>
      <c r="W33" s="18"/>
      <c r="X33" s="18"/>
      <c r="Y33" s="18"/>
      <c r="Z33" s="18"/>
      <c r="AA33" s="18"/>
      <c r="AB33" s="18"/>
      <c r="AC33" s="18"/>
      <c r="AD33" s="18"/>
      <c r="AE33" s="18"/>
      <c r="AF33" s="18"/>
      <c r="AG33" s="18"/>
      <c r="AH33" s="18"/>
      <c r="AI33" s="18"/>
      <c r="AJ33" s="18"/>
      <c r="AK33" s="18"/>
      <c r="AL33" s="18"/>
      <c r="AM33" s="18"/>
      <c r="AN33" s="18"/>
      <c r="AO33" s="18"/>
      <c r="AP33" s="18"/>
      <c r="AQ33" s="18"/>
      <c r="AR33" s="18"/>
      <c r="AS33" s="18"/>
      <c r="AT33" s="18"/>
      <c r="AU33" s="18"/>
      <c r="AV33" s="18"/>
      <c r="AW33" s="18"/>
      <c r="AX33" s="18"/>
      <c r="AY33" s="18"/>
      <c r="AZ33" s="18"/>
      <c r="BA33" s="18"/>
      <c r="BB33" s="18"/>
      <c r="BC33" s="18"/>
      <c r="BD33" s="18"/>
      <c r="BE33" s="18"/>
      <c r="BF33" s="18"/>
      <c r="BG33" s="18"/>
      <c r="BH33" s="18"/>
      <c r="BI33" s="18"/>
      <c r="BJ33" s="18"/>
      <c r="BK33" s="18"/>
      <c r="BL33" s="18"/>
      <c r="BM33" s="18"/>
      <c r="BN33" s="18"/>
      <c r="BO33" s="18"/>
      <c r="BP33" s="18"/>
      <c r="BQ33" s="18"/>
      <c r="BR33" s="18"/>
      <c r="BS33" s="18"/>
      <c r="BT33" s="18"/>
      <c r="BU33" s="18"/>
      <c r="BV33" s="18"/>
      <c r="BW33" s="18"/>
      <c r="BX33" s="18"/>
      <c r="BY33" s="18"/>
      <c r="BZ33" s="18"/>
      <c r="CA33" s="18"/>
      <c r="CB33" s="18"/>
      <c r="CC33" s="18"/>
      <c r="CD33" s="18"/>
      <c r="CE33" s="18"/>
      <c r="CF33" s="18"/>
      <c r="CG33" s="18"/>
      <c r="CH33" s="18"/>
      <c r="CI33" s="18"/>
      <c r="CJ33" s="18"/>
      <c r="CK33" s="18"/>
      <c r="CL33" s="18"/>
      <c r="CM33" s="18"/>
      <c r="CN33" s="18"/>
      <c r="CO33" s="18"/>
      <c r="CP33" s="18"/>
      <c r="CQ33" s="18"/>
      <c r="CR33" s="18"/>
      <c r="CS33" s="18"/>
      <c r="CT33" s="18"/>
      <c r="CU33" s="18"/>
      <c r="CV33" s="18"/>
      <c r="CW33" s="18"/>
      <c r="CX33" s="18"/>
      <c r="CY33" s="18"/>
      <c r="CZ33" s="18"/>
      <c r="DA33" s="18"/>
      <c r="DB33" s="18"/>
      <c r="DC33" s="18"/>
      <c r="DD33" s="18"/>
      <c r="DE33" s="18"/>
      <c r="DF33" s="18"/>
      <c r="DG33" s="18"/>
      <c r="DH33" s="18"/>
      <c r="DI33" s="18"/>
      <c r="DJ33" s="18"/>
      <c r="DK33" s="18"/>
      <c r="DL33" s="18"/>
      <c r="DM33" s="18"/>
      <c r="DN33" s="18"/>
      <c r="DO33" s="18"/>
      <c r="DP33" s="18"/>
      <c r="DQ33" s="18"/>
      <c r="DR33" s="18"/>
      <c r="DS33" s="18"/>
      <c r="DT33" s="18"/>
      <c r="DU33" s="18"/>
      <c r="DV33" s="18"/>
      <c r="DW33" s="18"/>
      <c r="DX33" s="18"/>
      <c r="DY33" s="18"/>
      <c r="DZ33" s="18"/>
      <c r="EA33" s="18"/>
      <c r="EB33" s="18"/>
      <c r="EC33" s="18"/>
      <c r="ED33" s="18"/>
      <c r="EE33" s="18"/>
      <c r="EF33" s="18"/>
      <c r="EG33" s="18"/>
      <c r="EH33" s="18"/>
      <c r="EI33" s="18"/>
      <c r="EJ33" s="18"/>
      <c r="EK33" s="18"/>
      <c r="EL33" s="18"/>
      <c r="EM33" s="18"/>
      <c r="EN33" s="18"/>
      <c r="EO33" s="18"/>
      <c r="EP33" s="18"/>
      <c r="EQ33" s="18"/>
      <c r="ER33" s="18"/>
      <c r="ES33" s="18"/>
      <c r="ET33" s="18"/>
      <c r="EU33" s="18"/>
      <c r="EV33" s="18"/>
      <c r="EW33" s="18"/>
      <c r="EX33" s="18"/>
      <c r="EY33" s="18"/>
      <c r="EZ33" s="18"/>
      <c r="FA33" s="18"/>
      <c r="FB33" s="18"/>
      <c r="FC33" s="18"/>
      <c r="FD33" s="18"/>
      <c r="FE33" s="18"/>
      <c r="FF33" s="18"/>
      <c r="FG33" s="18"/>
      <c r="FH33" s="18"/>
      <c r="FI33" s="18"/>
      <c r="FJ33" s="18"/>
      <c r="FK33" s="18"/>
      <c r="FL33" s="18"/>
      <c r="FM33" s="18"/>
      <c r="FN33" s="18"/>
      <c r="FO33" s="18"/>
      <c r="FP33" s="18"/>
      <c r="FQ33" s="18"/>
      <c r="FR33" s="18"/>
      <c r="FS33" s="18"/>
      <c r="FT33" s="18"/>
      <c r="FU33" s="18"/>
      <c r="FV33" s="18"/>
      <c r="FW33" s="18"/>
      <c r="FX33" s="18"/>
      <c r="FY33" s="18"/>
      <c r="FZ33" s="18"/>
      <c r="GA33" s="18"/>
      <c r="GB33" s="18"/>
      <c r="GC33" s="18"/>
      <c r="GD33" s="18"/>
      <c r="GE33" s="18"/>
      <c r="GF33" s="18"/>
      <c r="GG33" s="18"/>
      <c r="GH33" s="18"/>
      <c r="GI33" s="18"/>
      <c r="GJ33" s="18"/>
      <c r="GK33" s="18"/>
      <c r="GL33" s="18"/>
      <c r="GM33" s="18"/>
      <c r="GN33" s="18"/>
      <c r="GO33" s="18"/>
      <c r="GP33" s="18"/>
      <c r="GQ33" s="18"/>
      <c r="GR33" s="18"/>
      <c r="GS33" s="18"/>
      <c r="GT33" s="18"/>
      <c r="GU33" s="18"/>
      <c r="GV33" s="18"/>
      <c r="GW33" s="18"/>
      <c r="GX33" s="18"/>
      <c r="GY33" s="18"/>
      <c r="GZ33" s="18"/>
      <c r="HA33" s="18"/>
      <c r="HB33" s="18"/>
      <c r="HC33" s="18"/>
      <c r="HD33" s="18"/>
      <c r="HE33" s="18"/>
      <c r="HF33" s="18"/>
      <c r="HG33" s="18"/>
      <c r="HH33" s="18"/>
      <c r="HI33" s="18"/>
      <c r="HJ33" s="18"/>
      <c r="HK33" s="18"/>
      <c r="HL33" s="18"/>
      <c r="HM33" s="18"/>
      <c r="HN33" s="18"/>
      <c r="HO33" s="18"/>
      <c r="HP33" s="18"/>
      <c r="HQ33" s="18"/>
      <c r="HR33" s="18"/>
      <c r="HS33" s="18"/>
      <c r="HT33" s="18"/>
      <c r="HU33" s="18"/>
      <c r="HV33" s="18"/>
      <c r="HW33" s="18"/>
      <c r="HX33" s="18"/>
      <c r="HY33" s="18"/>
      <c r="HZ33" s="18"/>
      <c r="IA33" s="18"/>
      <c r="IB33" s="18"/>
      <c r="IC33" s="18"/>
      <c r="ID33" s="18"/>
      <c r="IE33" s="18"/>
      <c r="IF33" s="18"/>
      <c r="IG33" s="18"/>
      <c r="IH33" s="18"/>
      <c r="II33" s="18"/>
      <c r="IJ33" s="18"/>
      <c r="IK33" s="18"/>
      <c r="IL33" s="560"/>
      <c r="IM33" s="561"/>
      <c r="IN33" s="561"/>
      <c r="IO33" s="561"/>
      <c r="IP33" s="561"/>
      <c r="IQ33" s="561"/>
      <c r="IR33" s="561"/>
      <c r="IS33" s="561"/>
      <c r="IT33" s="561"/>
      <c r="IU33" s="561"/>
      <c r="IV33" s="561"/>
      <c r="IW33" s="561"/>
      <c r="IX33" s="561"/>
      <c r="IY33" s="562"/>
      <c r="IZ33" s="1"/>
      <c r="JA33" s="1"/>
      <c r="JB33" s="1"/>
      <c r="JC33" s="1"/>
      <c r="JD33" s="1"/>
      <c r="JE33" s="1"/>
      <c r="JF33" s="1"/>
      <c r="JG33" s="1"/>
      <c r="JH33" s="1"/>
      <c r="JI33" s="1"/>
      <c r="JJ33" s="1"/>
      <c r="JK33" s="1"/>
    </row>
    <row r="34" spans="1:271" s="37" customFormat="1" ht="12" thickTop="1" x14ac:dyDescent="0.2">
      <c r="A34" s="7" t="s">
        <v>311</v>
      </c>
      <c r="C34" s="291" t="s">
        <v>312</v>
      </c>
      <c r="D34" s="49"/>
      <c r="F34" s="39"/>
      <c r="G34" s="40"/>
      <c r="N34" s="18"/>
      <c r="O34" s="18"/>
      <c r="P34" s="18"/>
      <c r="Q34" s="18"/>
      <c r="R34" s="18"/>
      <c r="S34" s="18"/>
      <c r="T34" s="18"/>
      <c r="U34" s="18"/>
      <c r="V34" s="18"/>
      <c r="W34" s="18"/>
      <c r="X34" s="18"/>
      <c r="Y34" s="18"/>
      <c r="Z34" s="18"/>
      <c r="AA34" s="18"/>
      <c r="AB34" s="18"/>
      <c r="AC34" s="18"/>
      <c r="AD34" s="18"/>
      <c r="AE34" s="18"/>
      <c r="AF34" s="18"/>
      <c r="AG34" s="18"/>
      <c r="AH34" s="18"/>
      <c r="AI34" s="18"/>
      <c r="AJ34" s="18"/>
      <c r="AK34" s="18"/>
      <c r="AL34" s="18"/>
      <c r="AM34" s="18"/>
      <c r="AN34" s="18"/>
      <c r="AO34" s="18"/>
      <c r="AP34" s="18"/>
      <c r="AQ34" s="18"/>
      <c r="AR34" s="18"/>
      <c r="AS34" s="18"/>
      <c r="AT34" s="18"/>
      <c r="AU34" s="18"/>
      <c r="AV34" s="18"/>
      <c r="AW34" s="18"/>
      <c r="AX34" s="18"/>
      <c r="AY34" s="18"/>
      <c r="AZ34" s="18"/>
      <c r="BA34" s="18"/>
      <c r="BB34" s="18"/>
      <c r="BC34" s="18"/>
      <c r="BD34" s="18"/>
      <c r="BE34" s="18"/>
      <c r="BF34" s="18"/>
      <c r="BG34" s="18"/>
      <c r="BH34" s="18"/>
      <c r="BI34" s="18"/>
      <c r="BJ34" s="18"/>
      <c r="BK34" s="18"/>
      <c r="BL34" s="18"/>
      <c r="BM34" s="18"/>
      <c r="BN34" s="18"/>
      <c r="BO34" s="18"/>
      <c r="BP34" s="18"/>
      <c r="BQ34" s="18"/>
      <c r="BR34" s="18"/>
      <c r="BS34" s="18"/>
      <c r="BT34" s="18"/>
      <c r="BU34" s="18"/>
      <c r="BV34" s="18"/>
      <c r="BW34" s="18"/>
      <c r="BX34" s="18"/>
      <c r="BY34" s="18"/>
      <c r="BZ34" s="18"/>
      <c r="CA34" s="18"/>
      <c r="CB34" s="18"/>
      <c r="CC34" s="18"/>
      <c r="CD34" s="18"/>
      <c r="CE34" s="18"/>
      <c r="CF34" s="18"/>
      <c r="CG34" s="18"/>
      <c r="CH34" s="18"/>
      <c r="CI34" s="18"/>
      <c r="CJ34" s="18"/>
      <c r="CK34" s="18"/>
      <c r="CL34" s="18"/>
      <c r="CM34" s="18"/>
      <c r="CN34" s="18"/>
      <c r="CO34" s="18"/>
      <c r="CP34" s="18"/>
      <c r="CQ34" s="18"/>
      <c r="CR34" s="18"/>
      <c r="CS34" s="18"/>
      <c r="CT34" s="18"/>
      <c r="CU34" s="18"/>
      <c r="CV34" s="18"/>
      <c r="CW34" s="18"/>
      <c r="CX34" s="18"/>
      <c r="CY34" s="18"/>
      <c r="CZ34" s="18"/>
      <c r="DA34" s="18"/>
      <c r="DB34" s="18"/>
      <c r="DC34" s="18"/>
      <c r="DD34" s="18"/>
      <c r="DE34" s="18"/>
      <c r="DF34" s="18"/>
      <c r="DG34" s="18"/>
      <c r="DH34" s="18"/>
      <c r="DI34" s="18"/>
      <c r="DJ34" s="18"/>
      <c r="DK34" s="18"/>
      <c r="DL34" s="18"/>
      <c r="DM34" s="18"/>
      <c r="DN34" s="18"/>
      <c r="DO34" s="18"/>
      <c r="DP34" s="18"/>
      <c r="DQ34" s="18"/>
      <c r="DR34" s="18"/>
      <c r="DS34" s="18"/>
      <c r="DT34" s="18"/>
      <c r="DU34" s="18"/>
      <c r="DV34" s="18"/>
      <c r="DW34" s="18"/>
      <c r="DX34" s="18"/>
      <c r="DY34" s="18"/>
      <c r="DZ34" s="18"/>
      <c r="EA34" s="18"/>
      <c r="EB34" s="18"/>
      <c r="EC34" s="18"/>
      <c r="ED34" s="18"/>
      <c r="EE34" s="18"/>
      <c r="EF34" s="18"/>
      <c r="EG34" s="18"/>
      <c r="EH34" s="18"/>
      <c r="EI34" s="18"/>
      <c r="EJ34" s="18"/>
      <c r="EK34" s="18"/>
      <c r="EL34" s="18"/>
      <c r="EM34" s="18"/>
      <c r="EN34" s="18"/>
      <c r="EO34" s="18"/>
      <c r="EP34" s="18"/>
      <c r="EQ34" s="18"/>
      <c r="ER34" s="18"/>
      <c r="ES34" s="18"/>
      <c r="ET34" s="18"/>
      <c r="EU34" s="18"/>
      <c r="EV34" s="18"/>
      <c r="EW34" s="18"/>
      <c r="EX34" s="18"/>
      <c r="EY34" s="18"/>
      <c r="EZ34" s="18"/>
      <c r="FA34" s="18"/>
      <c r="FB34" s="18"/>
      <c r="FC34" s="18"/>
      <c r="FD34" s="18"/>
      <c r="FE34" s="18"/>
      <c r="FF34" s="18"/>
      <c r="FG34" s="18"/>
      <c r="FH34" s="18"/>
      <c r="FI34" s="18"/>
      <c r="FJ34" s="18"/>
      <c r="FK34" s="18"/>
      <c r="FL34" s="18"/>
      <c r="FM34" s="18"/>
      <c r="FN34" s="18"/>
      <c r="FO34" s="18"/>
      <c r="FP34" s="18"/>
      <c r="FQ34" s="18"/>
      <c r="FR34" s="18"/>
      <c r="FS34" s="18"/>
      <c r="FT34" s="18"/>
      <c r="FU34" s="18"/>
      <c r="FV34" s="18"/>
      <c r="FW34" s="18"/>
      <c r="FX34" s="18"/>
      <c r="FY34" s="18"/>
      <c r="FZ34" s="18"/>
      <c r="GA34" s="18"/>
      <c r="GB34" s="18"/>
      <c r="GC34" s="18"/>
      <c r="GD34" s="18"/>
      <c r="GE34" s="18"/>
      <c r="GF34" s="18"/>
      <c r="GG34" s="18"/>
      <c r="GH34" s="18"/>
      <c r="GI34" s="18"/>
      <c r="GJ34" s="18"/>
      <c r="GK34" s="18"/>
      <c r="GL34" s="18"/>
      <c r="GM34" s="18"/>
      <c r="GN34" s="18"/>
      <c r="GO34" s="18"/>
      <c r="GP34" s="18"/>
      <c r="GQ34" s="18"/>
      <c r="GR34" s="18"/>
      <c r="GS34" s="18"/>
      <c r="GT34" s="18"/>
      <c r="GU34" s="18"/>
      <c r="GV34" s="18"/>
      <c r="GW34" s="18"/>
      <c r="GX34" s="18"/>
      <c r="GY34" s="18"/>
      <c r="GZ34" s="18"/>
      <c r="HA34" s="18"/>
      <c r="HB34" s="18"/>
      <c r="HC34" s="18"/>
      <c r="HD34" s="18"/>
      <c r="HE34" s="18"/>
      <c r="HF34" s="18"/>
      <c r="HG34" s="18"/>
      <c r="HH34" s="18"/>
      <c r="HI34" s="18"/>
      <c r="HJ34" s="18"/>
      <c r="HK34" s="18"/>
      <c r="HL34" s="18"/>
      <c r="HM34" s="18"/>
      <c r="HN34" s="18"/>
      <c r="HO34" s="18"/>
      <c r="HP34" s="18"/>
      <c r="HQ34" s="18"/>
      <c r="HR34" s="18"/>
      <c r="HS34" s="18"/>
      <c r="HT34" s="18"/>
      <c r="HU34" s="18"/>
      <c r="HV34" s="18"/>
      <c r="HW34" s="18"/>
      <c r="HX34" s="18"/>
      <c r="HY34" s="18"/>
      <c r="HZ34" s="18"/>
      <c r="IA34" s="18"/>
      <c r="IB34" s="18"/>
      <c r="IC34" s="18"/>
      <c r="ID34" s="18"/>
      <c r="IE34" s="18"/>
      <c r="IF34" s="18"/>
      <c r="IG34" s="18"/>
      <c r="IH34" s="18"/>
      <c r="II34" s="18"/>
      <c r="IJ34" s="18"/>
      <c r="IK34" s="18"/>
      <c r="IL34" s="560"/>
      <c r="IM34" s="561"/>
      <c r="IN34" s="561"/>
      <c r="IO34" s="561"/>
      <c r="IP34" s="561"/>
      <c r="IQ34" s="561"/>
      <c r="IR34" s="561"/>
      <c r="IS34" s="561"/>
      <c r="IT34" s="561"/>
      <c r="IU34" s="561"/>
      <c r="IV34" s="561"/>
      <c r="IW34" s="561"/>
      <c r="IX34" s="561"/>
      <c r="IY34" s="562"/>
      <c r="IZ34" s="334"/>
      <c r="JA34" s="335"/>
      <c r="JB34" s="335"/>
      <c r="JC34" s="335"/>
      <c r="JD34" s="335"/>
      <c r="JE34" s="335"/>
      <c r="JF34" s="335"/>
      <c r="JG34" s="335"/>
      <c r="JH34" s="335"/>
      <c r="JI34" s="335"/>
      <c r="JJ34" s="335"/>
      <c r="JK34" s="336"/>
    </row>
    <row r="35" spans="1:271" s="37" customFormat="1" x14ac:dyDescent="0.2">
      <c r="B35" s="37" t="s">
        <v>163</v>
      </c>
      <c r="C35" s="291">
        <v>19100202</v>
      </c>
      <c r="D35" s="18">
        <v>0</v>
      </c>
      <c r="E35" s="18">
        <f t="shared" ref="E35" si="197">D43</f>
        <v>0</v>
      </c>
      <c r="F35" s="18">
        <f t="shared" ref="F35" si="198">E43</f>
        <v>0</v>
      </c>
      <c r="G35" s="18">
        <f t="shared" ref="G35" si="199">F43</f>
        <v>0</v>
      </c>
      <c r="H35" s="18">
        <f t="shared" ref="H35" si="200">G43</f>
        <v>0</v>
      </c>
      <c r="I35" s="18">
        <f t="shared" ref="I35" si="201">H43</f>
        <v>0</v>
      </c>
      <c r="J35" s="18">
        <f t="shared" ref="J35" si="202">I43</f>
        <v>0</v>
      </c>
      <c r="K35" s="18">
        <f t="shared" ref="K35" si="203">J43</f>
        <v>0</v>
      </c>
      <c r="L35" s="18">
        <f t="shared" ref="L35" si="204">K43</f>
        <v>0</v>
      </c>
      <c r="M35" s="18">
        <f t="shared" ref="M35" si="205">L43</f>
        <v>0</v>
      </c>
      <c r="N35" s="18">
        <f t="shared" ref="N35" si="206">M43</f>
        <v>0</v>
      </c>
      <c r="O35" s="18">
        <f t="shared" ref="O35" si="207">N43</f>
        <v>0</v>
      </c>
      <c r="P35" s="18">
        <f t="shared" ref="P35" si="208">O43</f>
        <v>0</v>
      </c>
      <c r="Q35" s="18">
        <f t="shared" ref="Q35" si="209">P43</f>
        <v>0</v>
      </c>
      <c r="R35" s="18">
        <f t="shared" ref="R35" si="210">Q43</f>
        <v>0</v>
      </c>
      <c r="S35" s="18">
        <f t="shared" ref="S35" si="211">R43</f>
        <v>0</v>
      </c>
      <c r="T35" s="18">
        <f t="shared" ref="T35" si="212">S43</f>
        <v>0</v>
      </c>
      <c r="U35" s="18">
        <f t="shared" ref="U35" si="213">T43</f>
        <v>0</v>
      </c>
      <c r="V35" s="18">
        <f t="shared" ref="V35" si="214">U43</f>
        <v>0</v>
      </c>
      <c r="W35" s="18">
        <f t="shared" ref="W35" si="215">V43</f>
        <v>0</v>
      </c>
      <c r="X35" s="18">
        <f t="shared" ref="X35" si="216">W43</f>
        <v>0</v>
      </c>
      <c r="Y35" s="18">
        <f t="shared" ref="Y35" si="217">X43</f>
        <v>0</v>
      </c>
      <c r="Z35" s="18">
        <f t="shared" ref="Z35" si="218">Y43</f>
        <v>0</v>
      </c>
      <c r="AA35" s="18">
        <f t="shared" ref="AA35" si="219">Z43</f>
        <v>0</v>
      </c>
      <c r="AB35" s="18">
        <f t="shared" ref="AB35" si="220">AA43</f>
        <v>0</v>
      </c>
      <c r="AC35" s="18">
        <f t="shared" ref="AC35" si="221">AB43</f>
        <v>0</v>
      </c>
      <c r="AD35" s="18">
        <f t="shared" ref="AD35" si="222">AC43</f>
        <v>0</v>
      </c>
      <c r="AE35" s="18">
        <f t="shared" ref="AE35" si="223">AD43</f>
        <v>0</v>
      </c>
      <c r="AF35" s="18">
        <f t="shared" ref="AF35" si="224">AE43</f>
        <v>0</v>
      </c>
      <c r="AG35" s="18">
        <f t="shared" ref="AG35" si="225">AF43</f>
        <v>0</v>
      </c>
      <c r="AH35" s="18">
        <f t="shared" ref="AH35" si="226">AG43</f>
        <v>0</v>
      </c>
      <c r="AI35" s="18">
        <f t="shared" ref="AI35" si="227">AH43</f>
        <v>0</v>
      </c>
      <c r="AJ35" s="18">
        <f t="shared" ref="AJ35" si="228">AI43</f>
        <v>0</v>
      </c>
      <c r="AK35" s="18">
        <f t="shared" ref="AK35" si="229">AJ43</f>
        <v>0</v>
      </c>
      <c r="AL35" s="18">
        <f t="shared" ref="AL35" si="230">AK43</f>
        <v>0</v>
      </c>
      <c r="AM35" s="18">
        <f t="shared" ref="AM35" si="231">AL43</f>
        <v>0</v>
      </c>
      <c r="AN35" s="18">
        <f t="shared" ref="AN35" si="232">AM43</f>
        <v>0</v>
      </c>
      <c r="AO35" s="18">
        <f t="shared" ref="AO35" si="233">AN43</f>
        <v>0</v>
      </c>
      <c r="AP35" s="18">
        <f t="shared" ref="AP35" si="234">AO43</f>
        <v>0</v>
      </c>
      <c r="AQ35" s="18">
        <f t="shared" ref="AQ35" si="235">AP43</f>
        <v>0</v>
      </c>
      <c r="AR35" s="18">
        <f t="shared" ref="AR35" si="236">AQ43</f>
        <v>0</v>
      </c>
      <c r="AS35" s="18">
        <f t="shared" ref="AS35" si="237">AR43</f>
        <v>0</v>
      </c>
      <c r="AT35" s="18">
        <f t="shared" ref="AT35" si="238">AS43</f>
        <v>0</v>
      </c>
      <c r="AU35" s="18">
        <f t="shared" ref="AU35" si="239">AT43</f>
        <v>0</v>
      </c>
      <c r="AV35" s="18">
        <f t="shared" ref="AV35" si="240">AU43</f>
        <v>0</v>
      </c>
      <c r="AW35" s="18">
        <f t="shared" ref="AW35" si="241">AV43</f>
        <v>0</v>
      </c>
      <c r="AX35" s="18">
        <f t="shared" ref="AX35" si="242">AW43</f>
        <v>0</v>
      </c>
      <c r="AY35" s="18">
        <f t="shared" ref="AY35" si="243">AX43</f>
        <v>0</v>
      </c>
      <c r="AZ35" s="18">
        <f t="shared" ref="AZ35" si="244">AY43</f>
        <v>0</v>
      </c>
      <c r="BA35" s="18">
        <f t="shared" ref="BA35" si="245">AZ43</f>
        <v>0</v>
      </c>
      <c r="BB35" s="18">
        <f t="shared" ref="BB35" si="246">BA43</f>
        <v>0</v>
      </c>
      <c r="BC35" s="18">
        <f t="shared" ref="BC35" si="247">BB43</f>
        <v>0</v>
      </c>
      <c r="BD35" s="18">
        <f t="shared" ref="BD35" si="248">BC43</f>
        <v>0</v>
      </c>
      <c r="BE35" s="18">
        <f t="shared" ref="BE35" si="249">BD43</f>
        <v>0</v>
      </c>
      <c r="BF35" s="18">
        <f t="shared" ref="BF35" si="250">BE43</f>
        <v>0</v>
      </c>
      <c r="BG35" s="18">
        <f t="shared" ref="BG35" si="251">BF43</f>
        <v>0</v>
      </c>
      <c r="BH35" s="18">
        <f t="shared" ref="BH35" si="252">BG43</f>
        <v>0</v>
      </c>
      <c r="BI35" s="18">
        <f t="shared" ref="BI35" si="253">BH43</f>
        <v>0</v>
      </c>
      <c r="BJ35" s="18">
        <f t="shared" ref="BJ35" si="254">BI43</f>
        <v>0</v>
      </c>
      <c r="BK35" s="18">
        <f t="shared" ref="BK35" si="255">BJ43</f>
        <v>0</v>
      </c>
      <c r="BL35" s="18">
        <f t="shared" ref="BL35" si="256">BK43</f>
        <v>0</v>
      </c>
      <c r="BM35" s="18">
        <f t="shared" ref="BM35" si="257">BL43</f>
        <v>0</v>
      </c>
      <c r="BN35" s="18">
        <f t="shared" ref="BN35" si="258">BM43</f>
        <v>0</v>
      </c>
      <c r="BO35" s="18">
        <f t="shared" ref="BO35" si="259">BN43</f>
        <v>0</v>
      </c>
      <c r="BP35" s="18">
        <f t="shared" ref="BP35" si="260">BO43</f>
        <v>0</v>
      </c>
      <c r="BQ35" s="18">
        <f t="shared" ref="BQ35" si="261">BP43</f>
        <v>0</v>
      </c>
      <c r="BR35" s="18">
        <f t="shared" ref="BR35" si="262">BQ43</f>
        <v>0</v>
      </c>
      <c r="BS35" s="18">
        <f t="shared" ref="BS35" si="263">BR43</f>
        <v>0</v>
      </c>
      <c r="BT35" s="18">
        <f t="shared" ref="BT35" si="264">BS43</f>
        <v>0</v>
      </c>
      <c r="BU35" s="18">
        <f t="shared" ref="BU35" si="265">BT43</f>
        <v>0</v>
      </c>
      <c r="BV35" s="18">
        <f t="shared" ref="BV35" si="266">BU43</f>
        <v>0</v>
      </c>
      <c r="BW35" s="18">
        <f t="shared" ref="BW35" si="267">BV43</f>
        <v>0</v>
      </c>
      <c r="BX35" s="18">
        <f t="shared" ref="BX35" si="268">BW43</f>
        <v>0</v>
      </c>
      <c r="BY35" s="18">
        <f t="shared" ref="BY35" si="269">BX43</f>
        <v>0</v>
      </c>
      <c r="BZ35" s="18">
        <f t="shared" ref="BZ35" si="270">BY43</f>
        <v>0</v>
      </c>
      <c r="CA35" s="18">
        <f t="shared" ref="CA35" si="271">BZ43</f>
        <v>0</v>
      </c>
      <c r="CB35" s="18">
        <f t="shared" ref="CB35" si="272">CA43</f>
        <v>0</v>
      </c>
      <c r="CC35" s="18">
        <f t="shared" ref="CC35" si="273">CB43</f>
        <v>0</v>
      </c>
      <c r="CD35" s="18">
        <f t="shared" ref="CD35" si="274">CC43</f>
        <v>0</v>
      </c>
      <c r="CE35" s="18">
        <f t="shared" ref="CE35" si="275">CD43</f>
        <v>0</v>
      </c>
      <c r="CF35" s="18">
        <f t="shared" ref="CF35" si="276">CE43</f>
        <v>0</v>
      </c>
      <c r="CG35" s="18">
        <f t="shared" ref="CG35" si="277">CF43</f>
        <v>0</v>
      </c>
      <c r="CH35" s="18">
        <f t="shared" ref="CH35" si="278">CG43</f>
        <v>0</v>
      </c>
      <c r="CI35" s="18">
        <f t="shared" ref="CI35" si="279">CH43</f>
        <v>0</v>
      </c>
      <c r="CJ35" s="18">
        <f t="shared" ref="CJ35" si="280">CI43</f>
        <v>0</v>
      </c>
      <c r="CK35" s="18">
        <f t="shared" ref="CK35" si="281">CJ43</f>
        <v>0</v>
      </c>
      <c r="CL35" s="18">
        <f t="shared" ref="CL35" si="282">CK43</f>
        <v>0</v>
      </c>
      <c r="CM35" s="18">
        <f t="shared" ref="CM35" si="283">CL43</f>
        <v>0</v>
      </c>
      <c r="CN35" s="18">
        <f t="shared" ref="CN35" si="284">CM43</f>
        <v>0</v>
      </c>
      <c r="CO35" s="18">
        <f t="shared" ref="CO35" si="285">CN43</f>
        <v>0</v>
      </c>
      <c r="CP35" s="18">
        <f t="shared" ref="CP35" si="286">CO43</f>
        <v>0</v>
      </c>
      <c r="CQ35" s="18">
        <f t="shared" ref="CQ35" si="287">CP43</f>
        <v>0</v>
      </c>
      <c r="CR35" s="18">
        <f t="shared" ref="CR35" si="288">CQ43</f>
        <v>0</v>
      </c>
      <c r="CS35" s="18">
        <f t="shared" ref="CS35" si="289">CR43</f>
        <v>0</v>
      </c>
      <c r="CT35" s="18">
        <f t="shared" ref="CT35" si="290">CS43</f>
        <v>0</v>
      </c>
      <c r="CU35" s="18">
        <f t="shared" ref="CU35" si="291">CT43</f>
        <v>0</v>
      </c>
      <c r="CV35" s="18">
        <f t="shared" ref="CV35" si="292">CU43</f>
        <v>0</v>
      </c>
      <c r="CW35" s="18">
        <f t="shared" ref="CW35" si="293">CV43</f>
        <v>0</v>
      </c>
      <c r="CX35" s="18">
        <f t="shared" ref="CX35" si="294">CW43</f>
        <v>0</v>
      </c>
      <c r="CY35" s="18">
        <f t="shared" ref="CY35" si="295">CX43</f>
        <v>0</v>
      </c>
      <c r="CZ35" s="18">
        <f t="shared" ref="CZ35" si="296">CY43</f>
        <v>0</v>
      </c>
      <c r="DA35" s="18">
        <f t="shared" ref="DA35" si="297">CZ43</f>
        <v>0</v>
      </c>
      <c r="DB35" s="18">
        <f t="shared" ref="DB35" si="298">DA43</f>
        <v>0</v>
      </c>
      <c r="DC35" s="18">
        <f t="shared" ref="DC35" si="299">DB43</f>
        <v>0</v>
      </c>
      <c r="DD35" s="18">
        <f t="shared" ref="DD35" si="300">DC43</f>
        <v>0</v>
      </c>
      <c r="DE35" s="18">
        <f t="shared" ref="DE35" si="301">DD43</f>
        <v>0</v>
      </c>
      <c r="DF35" s="18">
        <f t="shared" ref="DF35" si="302">DE43</f>
        <v>0</v>
      </c>
      <c r="DG35" s="18">
        <f t="shared" ref="DG35" si="303">DF43</f>
        <v>0</v>
      </c>
      <c r="DH35" s="18">
        <f t="shared" ref="DH35" si="304">DG43</f>
        <v>0</v>
      </c>
      <c r="DI35" s="18">
        <f t="shared" ref="DI35" si="305">DH43</f>
        <v>0</v>
      </c>
      <c r="DJ35" s="18">
        <f t="shared" ref="DJ35" si="306">DI43</f>
        <v>0</v>
      </c>
      <c r="DK35" s="18">
        <f t="shared" ref="DK35" si="307">DJ43</f>
        <v>0</v>
      </c>
      <c r="DL35" s="18">
        <f t="shared" ref="DL35" si="308">DK43</f>
        <v>0</v>
      </c>
      <c r="DM35" s="18">
        <f t="shared" ref="DM35" si="309">DL43</f>
        <v>0</v>
      </c>
      <c r="DN35" s="18">
        <f t="shared" ref="DN35" si="310">DM43</f>
        <v>0</v>
      </c>
      <c r="DO35" s="18">
        <f t="shared" ref="DO35" si="311">DN43</f>
        <v>0</v>
      </c>
      <c r="DP35" s="18">
        <f t="shared" ref="DP35" si="312">DO43</f>
        <v>0</v>
      </c>
      <c r="DQ35" s="18">
        <f t="shared" ref="DQ35" si="313">DP43</f>
        <v>0</v>
      </c>
      <c r="DR35" s="18">
        <f t="shared" ref="DR35" si="314">DQ43</f>
        <v>0</v>
      </c>
      <c r="DS35" s="18">
        <f t="shared" ref="DS35" si="315">DR43</f>
        <v>0</v>
      </c>
      <c r="DT35" s="18">
        <f t="shared" ref="DT35" si="316">DS43</f>
        <v>0</v>
      </c>
      <c r="DU35" s="18">
        <f t="shared" ref="DU35" si="317">DT43</f>
        <v>0</v>
      </c>
      <c r="DV35" s="18">
        <f t="shared" ref="DV35" si="318">DU43</f>
        <v>0</v>
      </c>
      <c r="DW35" s="18">
        <f t="shared" ref="DW35" si="319">DV43</f>
        <v>0</v>
      </c>
      <c r="DX35" s="18">
        <f t="shared" ref="DX35" si="320">DW43</f>
        <v>0</v>
      </c>
      <c r="DY35" s="18">
        <f t="shared" ref="DY35" si="321">DX43</f>
        <v>0</v>
      </c>
      <c r="DZ35" s="18">
        <f t="shared" ref="DZ35" si="322">DY43</f>
        <v>0</v>
      </c>
      <c r="EA35" s="18">
        <f t="shared" ref="EA35" si="323">DZ43</f>
        <v>0</v>
      </c>
      <c r="EB35" s="18">
        <f t="shared" ref="EB35" si="324">EA43</f>
        <v>0</v>
      </c>
      <c r="EC35" s="18">
        <f t="shared" ref="EC35" si="325">EB43</f>
        <v>0</v>
      </c>
      <c r="ED35" s="18">
        <f t="shared" ref="ED35" si="326">EC43</f>
        <v>0</v>
      </c>
      <c r="EE35" s="18">
        <f t="shared" ref="EE35" si="327">ED43</f>
        <v>0</v>
      </c>
      <c r="EF35" s="18">
        <f t="shared" ref="EF35" si="328">EE43</f>
        <v>0</v>
      </c>
      <c r="EG35" s="18">
        <f t="shared" ref="EG35" si="329">EF43</f>
        <v>0</v>
      </c>
      <c r="EH35" s="18">
        <f t="shared" ref="EH35" si="330">EG43</f>
        <v>0</v>
      </c>
      <c r="EI35" s="18">
        <f t="shared" ref="EI35" si="331">EH43</f>
        <v>0</v>
      </c>
      <c r="EJ35" s="18">
        <f t="shared" ref="EJ35" si="332">EI43</f>
        <v>0</v>
      </c>
      <c r="EK35" s="18">
        <f t="shared" ref="EK35" si="333">EJ43</f>
        <v>0</v>
      </c>
      <c r="EL35" s="18">
        <f t="shared" ref="EL35" si="334">EK43</f>
        <v>0</v>
      </c>
      <c r="EM35" s="18">
        <f t="shared" ref="EM35" si="335">EL43</f>
        <v>0</v>
      </c>
      <c r="EN35" s="18">
        <f t="shared" ref="EN35" si="336">EM43</f>
        <v>0</v>
      </c>
      <c r="EO35" s="18">
        <f t="shared" ref="EO35" si="337">EN43</f>
        <v>0</v>
      </c>
      <c r="EP35" s="18">
        <f t="shared" ref="EP35" si="338">EO43</f>
        <v>0</v>
      </c>
      <c r="EQ35" s="18">
        <f t="shared" ref="EQ35" si="339">EP43</f>
        <v>0</v>
      </c>
      <c r="ER35" s="18">
        <f t="shared" ref="ER35" si="340">EQ43</f>
        <v>0</v>
      </c>
      <c r="ES35" s="18">
        <f t="shared" ref="ES35" si="341">ER43</f>
        <v>0</v>
      </c>
      <c r="ET35" s="18">
        <f t="shared" ref="ET35" si="342">ES43</f>
        <v>0</v>
      </c>
      <c r="EU35" s="18">
        <f t="shared" ref="EU35" si="343">ET43</f>
        <v>0</v>
      </c>
      <c r="EV35" s="18">
        <f t="shared" ref="EV35" si="344">EU43</f>
        <v>0</v>
      </c>
      <c r="EW35" s="18">
        <f t="shared" ref="EW35" si="345">EV43</f>
        <v>0</v>
      </c>
      <c r="EX35" s="18">
        <f t="shared" ref="EX35" si="346">EW43</f>
        <v>0</v>
      </c>
      <c r="EY35" s="18">
        <f t="shared" ref="EY35" si="347">EX43</f>
        <v>0</v>
      </c>
      <c r="EZ35" s="18">
        <f t="shared" ref="EZ35" si="348">EY43</f>
        <v>0</v>
      </c>
      <c r="FA35" s="18">
        <f t="shared" ref="FA35" si="349">EZ43</f>
        <v>0</v>
      </c>
      <c r="FB35" s="18">
        <f t="shared" ref="FB35" si="350">FA43</f>
        <v>0</v>
      </c>
      <c r="FC35" s="18">
        <f t="shared" ref="FC35" si="351">FB43</f>
        <v>0</v>
      </c>
      <c r="FD35" s="18">
        <f t="shared" ref="FD35" si="352">FC43</f>
        <v>0</v>
      </c>
      <c r="FE35" s="18">
        <f t="shared" ref="FE35" si="353">FD43</f>
        <v>0</v>
      </c>
      <c r="FF35" s="18">
        <f t="shared" ref="FF35" si="354">FE43</f>
        <v>0</v>
      </c>
      <c r="FG35" s="18">
        <f t="shared" ref="FG35" si="355">FF43</f>
        <v>0</v>
      </c>
      <c r="FH35" s="18">
        <f t="shared" ref="FH35" si="356">FG43</f>
        <v>0</v>
      </c>
      <c r="FI35" s="18">
        <f t="shared" ref="FI35" si="357">FH43</f>
        <v>0</v>
      </c>
      <c r="FJ35" s="18">
        <f t="shared" ref="FJ35" si="358">FI43</f>
        <v>0</v>
      </c>
      <c r="FK35" s="18">
        <f t="shared" ref="FK35" si="359">FJ43</f>
        <v>0</v>
      </c>
      <c r="FL35" s="18">
        <f t="shared" ref="FL35" si="360">FK43</f>
        <v>0</v>
      </c>
      <c r="FM35" s="18">
        <f t="shared" ref="FM35" si="361">FL43</f>
        <v>0</v>
      </c>
      <c r="FN35" s="18">
        <f t="shared" ref="FN35" si="362">FM43</f>
        <v>0</v>
      </c>
      <c r="FO35" s="18">
        <f t="shared" ref="FO35" si="363">FN43</f>
        <v>0</v>
      </c>
      <c r="FP35" s="18">
        <f t="shared" ref="FP35" si="364">FO43</f>
        <v>0</v>
      </c>
      <c r="FQ35" s="18">
        <f t="shared" ref="FQ35" si="365">FP43</f>
        <v>0</v>
      </c>
      <c r="FR35" s="18">
        <f t="shared" ref="FR35" si="366">FQ43</f>
        <v>0</v>
      </c>
      <c r="FS35" s="18">
        <f t="shared" ref="FS35" si="367">FR43</f>
        <v>0</v>
      </c>
      <c r="FT35" s="18">
        <f t="shared" ref="FT35" si="368">FS43</f>
        <v>0</v>
      </c>
      <c r="FU35" s="18">
        <f t="shared" ref="FU35" si="369">FT43</f>
        <v>0</v>
      </c>
      <c r="FV35" s="18">
        <f t="shared" ref="FV35" si="370">FU43</f>
        <v>0</v>
      </c>
      <c r="FW35" s="18">
        <f t="shared" ref="FW35" si="371">FV43</f>
        <v>0</v>
      </c>
      <c r="FX35" s="18">
        <f t="shared" ref="FX35" si="372">FW43</f>
        <v>0</v>
      </c>
      <c r="FY35" s="18">
        <f t="shared" ref="FY35" si="373">FX43</f>
        <v>0</v>
      </c>
      <c r="FZ35" s="18">
        <f t="shared" ref="FZ35" si="374">FY43</f>
        <v>0</v>
      </c>
      <c r="GA35" s="18">
        <f t="shared" ref="GA35" si="375">FZ43</f>
        <v>0</v>
      </c>
      <c r="GB35" s="18">
        <f t="shared" ref="GB35" si="376">GA43</f>
        <v>0</v>
      </c>
      <c r="GC35" s="18">
        <f t="shared" ref="GC35" si="377">GB43</f>
        <v>0</v>
      </c>
      <c r="GD35" s="18">
        <f t="shared" ref="GD35" si="378">GC43</f>
        <v>0</v>
      </c>
      <c r="GE35" s="18">
        <f t="shared" ref="GE35" si="379">GD43</f>
        <v>0</v>
      </c>
      <c r="GF35" s="18">
        <f t="shared" ref="GF35" si="380">GE43</f>
        <v>0</v>
      </c>
      <c r="GG35" s="18">
        <f t="shared" ref="GG35" si="381">GF43</f>
        <v>0</v>
      </c>
      <c r="GH35" s="18">
        <f t="shared" ref="GH35" si="382">GG43</f>
        <v>0</v>
      </c>
      <c r="GI35" s="18">
        <f t="shared" ref="GI35" si="383">GH43</f>
        <v>0</v>
      </c>
      <c r="GJ35" s="18">
        <f t="shared" ref="GJ35" si="384">GI43</f>
        <v>0</v>
      </c>
      <c r="GK35" s="18">
        <f t="shared" ref="GK35" si="385">GJ43</f>
        <v>0</v>
      </c>
      <c r="GL35" s="18">
        <f t="shared" ref="GL35" si="386">GK43</f>
        <v>0</v>
      </c>
      <c r="GM35" s="18">
        <f t="shared" ref="GM35" si="387">GL43</f>
        <v>0</v>
      </c>
      <c r="GN35" s="18">
        <f t="shared" ref="GN35" si="388">GM43</f>
        <v>0</v>
      </c>
      <c r="GO35" s="18">
        <f t="shared" ref="GO35" si="389">GN43</f>
        <v>0</v>
      </c>
      <c r="GP35" s="18">
        <f t="shared" ref="GP35" si="390">GO43</f>
        <v>0</v>
      </c>
      <c r="GQ35" s="18">
        <f t="shared" ref="GQ35" si="391">GP43</f>
        <v>0</v>
      </c>
      <c r="GR35" s="18">
        <f t="shared" ref="GR35" si="392">GQ43</f>
        <v>0</v>
      </c>
      <c r="GS35" s="18">
        <f t="shared" ref="GS35" si="393">GR43</f>
        <v>0</v>
      </c>
      <c r="GT35" s="18">
        <f t="shared" ref="GT35" si="394">GS43</f>
        <v>0</v>
      </c>
      <c r="GU35" s="18">
        <f t="shared" ref="GU35" si="395">GT43</f>
        <v>0</v>
      </c>
      <c r="GV35" s="18">
        <f t="shared" ref="GV35" si="396">GU43</f>
        <v>0</v>
      </c>
      <c r="GW35" s="18">
        <f t="shared" ref="GW35" si="397">GV43</f>
        <v>0</v>
      </c>
      <c r="GX35" s="18">
        <f t="shared" ref="GX35" si="398">GW43</f>
        <v>0</v>
      </c>
      <c r="GY35" s="18">
        <f t="shared" ref="GY35" si="399">GX43</f>
        <v>0</v>
      </c>
      <c r="GZ35" s="18">
        <f t="shared" ref="GZ35" si="400">GY43</f>
        <v>0</v>
      </c>
      <c r="HA35" s="18">
        <f t="shared" ref="HA35" si="401">GZ43</f>
        <v>0</v>
      </c>
      <c r="HB35" s="18">
        <f t="shared" ref="HB35" si="402">HA43</f>
        <v>0</v>
      </c>
      <c r="HC35" s="18">
        <f t="shared" ref="HC35" si="403">HB43</f>
        <v>0</v>
      </c>
      <c r="HD35" s="18">
        <f t="shared" ref="HD35" si="404">HC43</f>
        <v>0</v>
      </c>
      <c r="HE35" s="18">
        <f t="shared" ref="HE35" si="405">HD43</f>
        <v>0</v>
      </c>
      <c r="HF35" s="18">
        <f t="shared" ref="HF35" si="406">HE43</f>
        <v>0</v>
      </c>
      <c r="HG35" s="18">
        <f t="shared" ref="HG35" si="407">HF43</f>
        <v>0</v>
      </c>
      <c r="HH35" s="18">
        <f t="shared" ref="HH35" si="408">HG43</f>
        <v>0</v>
      </c>
      <c r="HI35" s="18">
        <f t="shared" ref="HI35" si="409">HH43</f>
        <v>0</v>
      </c>
      <c r="HJ35" s="18">
        <f t="shared" ref="HJ35" si="410">HI43</f>
        <v>0</v>
      </c>
      <c r="HK35" s="18">
        <f>HJ43</f>
        <v>0</v>
      </c>
      <c r="HL35" s="18">
        <f t="shared" ref="HL35" si="411">HK43</f>
        <v>0</v>
      </c>
      <c r="HM35" s="18">
        <f t="shared" ref="HM35" si="412">HL43</f>
        <v>0</v>
      </c>
      <c r="HN35" s="18">
        <f t="shared" ref="HN35" si="413">HM43</f>
        <v>0</v>
      </c>
      <c r="HO35" s="18">
        <f t="shared" ref="HO35" si="414">HN43</f>
        <v>0</v>
      </c>
      <c r="HP35" s="18">
        <f t="shared" ref="HP35" si="415">HO43</f>
        <v>0</v>
      </c>
      <c r="HQ35" s="18">
        <f t="shared" ref="HQ35" si="416">HP43</f>
        <v>108928627.33</v>
      </c>
      <c r="HR35" s="18">
        <f t="shared" ref="HR35" si="417">HQ43</f>
        <v>101576407.78999999</v>
      </c>
      <c r="HS35" s="18">
        <f t="shared" ref="HS35" si="418">HR43</f>
        <v>94033135.959999993</v>
      </c>
      <c r="HT35" s="18">
        <f t="shared" ref="HT35" si="419">HS43</f>
        <v>87074750.139999986</v>
      </c>
      <c r="HU35" s="18">
        <f t="shared" ref="HU35" si="420">HT43</f>
        <v>80470575.859999985</v>
      </c>
      <c r="HV35" s="18">
        <f t="shared" ref="HV35" si="421">HU43</f>
        <v>76604602.139999986</v>
      </c>
      <c r="HW35" s="18">
        <f t="shared" ref="HW35" si="422">HV43</f>
        <v>74260229.439999983</v>
      </c>
      <c r="HX35" s="18">
        <f t="shared" ref="HX35" si="423">HW43</f>
        <v>72194626.469999984</v>
      </c>
      <c r="HY35" s="18">
        <f t="shared" ref="HY35" si="424">HX43</f>
        <v>70782031.999999985</v>
      </c>
      <c r="HZ35" s="18">
        <f t="shared" ref="HZ35" si="425">HY43</f>
        <v>69442289.889999986</v>
      </c>
      <c r="IA35" s="18">
        <f t="shared" ref="IA35" si="426">HZ43</f>
        <v>67842064.50999999</v>
      </c>
      <c r="IB35" s="18">
        <f t="shared" ref="IB35" si="427">IA43</f>
        <v>66501318.399999991</v>
      </c>
      <c r="IC35" s="18">
        <f t="shared" ref="IC35" si="428">IB43</f>
        <v>64071939.089999989</v>
      </c>
      <c r="ID35" s="18">
        <f t="shared" ref="ID35" si="429">IC43</f>
        <v>61203582.019999988</v>
      </c>
      <c r="IE35" s="18">
        <f t="shared" ref="IE35" si="430">ID43</f>
        <v>58284598.489999987</v>
      </c>
      <c r="IF35" s="18">
        <f t="shared" ref="IF35" si="431">IE43</f>
        <v>55155571.629999988</v>
      </c>
      <c r="IG35" s="18">
        <f t="shared" ref="IG35" si="432">IF43</f>
        <v>52459536.269999988</v>
      </c>
      <c r="IH35" s="18">
        <f t="shared" ref="IH35" si="433">IG43</f>
        <v>50896852.969999991</v>
      </c>
      <c r="II35" s="18">
        <f t="shared" ref="II35" si="434">IH43</f>
        <v>49816644.349999994</v>
      </c>
      <c r="IJ35" s="18">
        <f t="shared" ref="IJ35" si="435">II43</f>
        <v>49149520.339999996</v>
      </c>
      <c r="IK35" s="18">
        <f t="shared" ref="IK35" si="436">IJ43</f>
        <v>48678217.609999999</v>
      </c>
      <c r="IL35" s="560"/>
      <c r="IM35" s="561"/>
      <c r="IN35" s="561"/>
      <c r="IO35" s="561"/>
      <c r="IP35" s="561"/>
      <c r="IQ35" s="561"/>
      <c r="IR35" s="561"/>
      <c r="IS35" s="561"/>
      <c r="IT35" s="561"/>
      <c r="IU35" s="561"/>
      <c r="IV35" s="561"/>
      <c r="IW35" s="561"/>
      <c r="IX35" s="561"/>
      <c r="IY35" s="562"/>
      <c r="IZ35" s="323"/>
      <c r="JA35" s="19"/>
      <c r="JB35" s="19"/>
      <c r="JC35" s="19"/>
      <c r="JD35" s="19"/>
      <c r="JE35" s="19"/>
      <c r="JF35" s="19"/>
      <c r="JG35" s="19"/>
      <c r="JH35" s="19"/>
      <c r="JI35" s="19"/>
      <c r="JJ35" s="19"/>
      <c r="JK35" s="324"/>
    </row>
    <row r="36" spans="1:271" s="37" customFormat="1" x14ac:dyDescent="0.2">
      <c r="B36" s="37" t="s">
        <v>164</v>
      </c>
      <c r="D36" s="49"/>
      <c r="F36" s="39"/>
      <c r="G36" s="40"/>
      <c r="N36" s="18"/>
      <c r="O36" s="18"/>
      <c r="P36" s="18"/>
      <c r="Q36" s="18"/>
      <c r="R36" s="18"/>
      <c r="S36" s="18"/>
      <c r="T36" s="18"/>
      <c r="U36" s="18"/>
      <c r="V36" s="18"/>
      <c r="W36" s="18"/>
      <c r="X36" s="18"/>
      <c r="Y36" s="18"/>
      <c r="Z36" s="18"/>
      <c r="AA36" s="18"/>
      <c r="AB36" s="18"/>
      <c r="AC36" s="18"/>
      <c r="AD36" s="18"/>
      <c r="AE36" s="18"/>
      <c r="AF36" s="18"/>
      <c r="AG36" s="18"/>
      <c r="AH36" s="18"/>
      <c r="AI36" s="18"/>
      <c r="AJ36" s="18"/>
      <c r="AK36" s="18"/>
      <c r="AL36" s="18"/>
      <c r="AM36" s="18"/>
      <c r="AN36" s="18"/>
      <c r="AO36" s="18"/>
      <c r="AP36" s="18"/>
      <c r="AQ36" s="18"/>
      <c r="AR36" s="18"/>
      <c r="AS36" s="18"/>
      <c r="AT36" s="18"/>
      <c r="AU36" s="18"/>
      <c r="AV36" s="18"/>
      <c r="AW36" s="18"/>
      <c r="AX36" s="18"/>
      <c r="AY36" s="18"/>
      <c r="AZ36" s="18"/>
      <c r="BA36" s="18"/>
      <c r="BB36" s="18"/>
      <c r="BC36" s="18"/>
      <c r="BD36" s="18"/>
      <c r="BE36" s="18"/>
      <c r="BF36" s="18"/>
      <c r="BG36" s="18"/>
      <c r="BH36" s="18"/>
      <c r="BI36" s="18"/>
      <c r="BJ36" s="18"/>
      <c r="BK36" s="18"/>
      <c r="BL36" s="18"/>
      <c r="BM36" s="18"/>
      <c r="BN36" s="18"/>
      <c r="BO36" s="18"/>
      <c r="BP36" s="18"/>
      <c r="BQ36" s="18"/>
      <c r="BR36" s="18"/>
      <c r="BS36" s="18"/>
      <c r="BT36" s="18"/>
      <c r="BU36" s="18"/>
      <c r="BV36" s="18"/>
      <c r="BW36" s="18"/>
      <c r="BX36" s="18"/>
      <c r="BY36" s="18"/>
      <c r="BZ36" s="18"/>
      <c r="CA36" s="18"/>
      <c r="CB36" s="18"/>
      <c r="CC36" s="18"/>
      <c r="CD36" s="18"/>
      <c r="CE36" s="18"/>
      <c r="CF36" s="18"/>
      <c r="CG36" s="18"/>
      <c r="CH36" s="18"/>
      <c r="CI36" s="18"/>
      <c r="CJ36" s="18"/>
      <c r="CK36" s="18"/>
      <c r="CL36" s="18"/>
      <c r="CM36" s="18"/>
      <c r="CN36" s="18"/>
      <c r="CO36" s="18"/>
      <c r="CP36" s="18"/>
      <c r="CQ36" s="18"/>
      <c r="CR36" s="18"/>
      <c r="CS36" s="18"/>
      <c r="CT36" s="18"/>
      <c r="CU36" s="18"/>
      <c r="CV36" s="18"/>
      <c r="CW36" s="18"/>
      <c r="CX36" s="18"/>
      <c r="CY36" s="18"/>
      <c r="CZ36" s="18"/>
      <c r="DA36" s="18"/>
      <c r="DB36" s="18"/>
      <c r="DC36" s="18"/>
      <c r="DD36" s="18"/>
      <c r="DE36" s="18"/>
      <c r="DF36" s="18"/>
      <c r="DG36" s="18"/>
      <c r="DH36" s="18"/>
      <c r="DI36" s="18"/>
      <c r="DJ36" s="18"/>
      <c r="DK36" s="18"/>
      <c r="DL36" s="18"/>
      <c r="DM36" s="18"/>
      <c r="DN36" s="18"/>
      <c r="DO36" s="18"/>
      <c r="DP36" s="18"/>
      <c r="DQ36" s="18"/>
      <c r="DR36" s="18"/>
      <c r="DS36" s="18"/>
      <c r="DT36" s="18"/>
      <c r="DU36" s="18"/>
      <c r="DV36" s="18"/>
      <c r="DW36" s="18"/>
      <c r="DX36" s="18"/>
      <c r="DY36" s="18"/>
      <c r="DZ36" s="18"/>
      <c r="EA36" s="18"/>
      <c r="EB36" s="18"/>
      <c r="EC36" s="18"/>
      <c r="ED36" s="18"/>
      <c r="EE36" s="18"/>
      <c r="EF36" s="18"/>
      <c r="EG36" s="18"/>
      <c r="EH36" s="18"/>
      <c r="EI36" s="18"/>
      <c r="EJ36" s="18"/>
      <c r="EK36" s="18"/>
      <c r="EL36" s="18"/>
      <c r="EM36" s="18"/>
      <c r="EN36" s="18"/>
      <c r="EO36" s="18"/>
      <c r="EP36" s="18"/>
      <c r="EQ36" s="18"/>
      <c r="ER36" s="18"/>
      <c r="ES36" s="18"/>
      <c r="ET36" s="18"/>
      <c r="EU36" s="18"/>
      <c r="EV36" s="18"/>
      <c r="EW36" s="18"/>
      <c r="EX36" s="18"/>
      <c r="EY36" s="18"/>
      <c r="EZ36" s="18"/>
      <c r="FA36" s="18"/>
      <c r="FB36" s="18"/>
      <c r="FC36" s="18"/>
      <c r="FD36" s="18"/>
      <c r="FE36" s="18"/>
      <c r="FF36" s="18"/>
      <c r="FG36" s="18"/>
      <c r="FH36" s="18"/>
      <c r="FI36" s="18"/>
      <c r="FJ36" s="18"/>
      <c r="FK36" s="18"/>
      <c r="FL36" s="18"/>
      <c r="FM36" s="18"/>
      <c r="FN36" s="18"/>
      <c r="FO36" s="18"/>
      <c r="FP36" s="18"/>
      <c r="FQ36" s="18"/>
      <c r="FR36" s="18"/>
      <c r="FS36" s="18"/>
      <c r="FT36" s="18"/>
      <c r="FU36" s="18"/>
      <c r="FV36" s="18"/>
      <c r="FW36" s="18"/>
      <c r="FX36" s="18"/>
      <c r="FY36" s="18"/>
      <c r="FZ36" s="18"/>
      <c r="GA36" s="18"/>
      <c r="GB36" s="18"/>
      <c r="GC36" s="18"/>
      <c r="GD36" s="18"/>
      <c r="GE36" s="18"/>
      <c r="GF36" s="18"/>
      <c r="GG36" s="18"/>
      <c r="GH36" s="18"/>
      <c r="GI36" s="18"/>
      <c r="GJ36" s="18"/>
      <c r="GK36" s="18"/>
      <c r="GL36" s="18"/>
      <c r="GM36" s="18"/>
      <c r="GN36" s="18"/>
      <c r="GO36" s="18"/>
      <c r="GP36" s="18"/>
      <c r="GQ36" s="18"/>
      <c r="GR36" s="18"/>
      <c r="GS36" s="18"/>
      <c r="GT36" s="18"/>
      <c r="GU36" s="18"/>
      <c r="GV36" s="18"/>
      <c r="GW36" s="18"/>
      <c r="GX36" s="18"/>
      <c r="GY36" s="18"/>
      <c r="GZ36" s="18"/>
      <c r="HA36" s="18"/>
      <c r="HB36" s="18"/>
      <c r="HC36" s="18"/>
      <c r="HD36" s="18"/>
      <c r="HE36" s="18"/>
      <c r="HF36" s="18"/>
      <c r="HG36" s="18"/>
      <c r="HH36" s="18"/>
      <c r="HI36" s="18"/>
      <c r="HJ36" s="22"/>
      <c r="HK36" s="22"/>
      <c r="HL36" s="22"/>
      <c r="HM36" s="22"/>
      <c r="HN36" s="22"/>
      <c r="HO36" s="22"/>
      <c r="HP36" s="22">
        <v>114366684.45</v>
      </c>
      <c r="HQ36" s="22"/>
      <c r="HR36" s="22"/>
      <c r="HS36" s="22"/>
      <c r="HT36" s="22"/>
      <c r="HU36" s="22"/>
      <c r="HV36" s="22"/>
      <c r="HW36" s="22"/>
      <c r="HX36" s="22"/>
      <c r="HY36" s="22"/>
      <c r="HZ36" s="22"/>
      <c r="IA36" s="22"/>
      <c r="IB36" s="22"/>
      <c r="IC36" s="22"/>
      <c r="ID36" s="22"/>
      <c r="IE36" s="22"/>
      <c r="IF36" s="22"/>
      <c r="IG36" s="22"/>
      <c r="IH36" s="22"/>
      <c r="II36" s="22"/>
      <c r="IJ36" s="22"/>
      <c r="IK36" s="22"/>
      <c r="IL36" s="566"/>
      <c r="IM36" s="567"/>
      <c r="IN36" s="561"/>
      <c r="IO36" s="567"/>
      <c r="IP36" s="567"/>
      <c r="IQ36" s="567"/>
      <c r="IR36" s="567"/>
      <c r="IS36" s="567"/>
      <c r="IT36" s="561"/>
      <c r="IU36" s="567"/>
      <c r="IV36" s="567"/>
      <c r="IW36" s="567"/>
      <c r="IX36" s="567"/>
      <c r="IY36" s="568"/>
      <c r="IZ36" s="323"/>
      <c r="JA36" s="29"/>
      <c r="JB36" s="29"/>
      <c r="JC36" s="29"/>
      <c r="JD36" s="29"/>
      <c r="JE36" s="29"/>
      <c r="JF36" s="29"/>
      <c r="JG36" s="29"/>
      <c r="JH36" s="29"/>
      <c r="JI36" s="29"/>
      <c r="JJ36" s="29"/>
      <c r="JK36" s="328"/>
    </row>
    <row r="37" spans="1:271" s="37" customFormat="1" x14ac:dyDescent="0.2">
      <c r="B37" s="37" t="s">
        <v>170</v>
      </c>
      <c r="D37" s="49"/>
      <c r="F37" s="39"/>
      <c r="G37" s="40"/>
      <c r="N37" s="18"/>
      <c r="O37" s="18"/>
      <c r="P37" s="18"/>
      <c r="Q37" s="18"/>
      <c r="R37" s="18"/>
      <c r="S37" s="18"/>
      <c r="T37" s="18"/>
      <c r="U37" s="18"/>
      <c r="V37" s="18"/>
      <c r="W37" s="18"/>
      <c r="X37" s="18"/>
      <c r="Y37" s="18"/>
      <c r="Z37" s="18"/>
      <c r="AA37" s="18"/>
      <c r="AB37" s="18"/>
      <c r="AC37" s="18"/>
      <c r="AD37" s="18"/>
      <c r="AE37" s="18"/>
      <c r="AF37" s="18"/>
      <c r="AG37" s="18"/>
      <c r="AH37" s="18"/>
      <c r="AI37" s="18"/>
      <c r="AJ37" s="18"/>
      <c r="AK37" s="18"/>
      <c r="AL37" s="18"/>
      <c r="AM37" s="18"/>
      <c r="AN37" s="18"/>
      <c r="AO37" s="18"/>
      <c r="AP37" s="18"/>
      <c r="AQ37" s="18"/>
      <c r="AR37" s="18"/>
      <c r="AS37" s="18"/>
      <c r="AT37" s="18"/>
      <c r="AU37" s="18"/>
      <c r="AV37" s="18"/>
      <c r="AW37" s="18"/>
      <c r="AX37" s="18"/>
      <c r="AY37" s="18"/>
      <c r="AZ37" s="18"/>
      <c r="BA37" s="18"/>
      <c r="BB37" s="18"/>
      <c r="BC37" s="18"/>
      <c r="BD37" s="18"/>
      <c r="BE37" s="18"/>
      <c r="BF37" s="18"/>
      <c r="BG37" s="18"/>
      <c r="BH37" s="18"/>
      <c r="BI37" s="18"/>
      <c r="BJ37" s="18"/>
      <c r="BK37" s="18"/>
      <c r="BL37" s="18"/>
      <c r="BM37" s="18"/>
      <c r="BN37" s="18"/>
      <c r="BO37" s="18"/>
      <c r="BP37" s="18"/>
      <c r="BQ37" s="18"/>
      <c r="BR37" s="18"/>
      <c r="BS37" s="18"/>
      <c r="BT37" s="18"/>
      <c r="BU37" s="18"/>
      <c r="BV37" s="18"/>
      <c r="BW37" s="18"/>
      <c r="BX37" s="18"/>
      <c r="BY37" s="18"/>
      <c r="BZ37" s="18"/>
      <c r="CA37" s="18"/>
      <c r="CB37" s="18"/>
      <c r="CC37" s="18"/>
      <c r="CD37" s="18"/>
      <c r="CE37" s="18"/>
      <c r="CF37" s="18"/>
      <c r="CG37" s="18"/>
      <c r="CH37" s="18"/>
      <c r="CI37" s="18"/>
      <c r="CJ37" s="18"/>
      <c r="CK37" s="18"/>
      <c r="CL37" s="18"/>
      <c r="CM37" s="18"/>
      <c r="CN37" s="18"/>
      <c r="CO37" s="18"/>
      <c r="CP37" s="18"/>
      <c r="CQ37" s="18"/>
      <c r="CR37" s="18"/>
      <c r="CS37" s="18"/>
      <c r="CT37" s="18"/>
      <c r="CU37" s="18"/>
      <c r="CV37" s="18"/>
      <c r="CW37" s="18"/>
      <c r="CX37" s="18"/>
      <c r="CY37" s="18"/>
      <c r="CZ37" s="18"/>
      <c r="DA37" s="18"/>
      <c r="DB37" s="18"/>
      <c r="DC37" s="18"/>
      <c r="DD37" s="18"/>
      <c r="DE37" s="18"/>
      <c r="DF37" s="18"/>
      <c r="DG37" s="18"/>
      <c r="DH37" s="18"/>
      <c r="DI37" s="18"/>
      <c r="DJ37" s="18"/>
      <c r="DK37" s="18"/>
      <c r="DL37" s="18"/>
      <c r="DM37" s="18"/>
      <c r="DN37" s="18"/>
      <c r="DO37" s="18"/>
      <c r="DP37" s="18"/>
      <c r="DQ37" s="18"/>
      <c r="DR37" s="18"/>
      <c r="DS37" s="18"/>
      <c r="DT37" s="18"/>
      <c r="DU37" s="18"/>
      <c r="DV37" s="18"/>
      <c r="DW37" s="18"/>
      <c r="DX37" s="18"/>
      <c r="DY37" s="18"/>
      <c r="DZ37" s="18"/>
      <c r="EA37" s="18"/>
      <c r="EB37" s="18"/>
      <c r="EC37" s="18"/>
      <c r="ED37" s="18"/>
      <c r="EE37" s="18"/>
      <c r="EF37" s="18"/>
      <c r="EG37" s="18"/>
      <c r="EH37" s="18"/>
      <c r="EI37" s="18"/>
      <c r="EJ37" s="18"/>
      <c r="EK37" s="18"/>
      <c r="EL37" s="18"/>
      <c r="EM37" s="18"/>
      <c r="EN37" s="18"/>
      <c r="EO37" s="18"/>
      <c r="EP37" s="18"/>
      <c r="EQ37" s="18"/>
      <c r="ER37" s="18"/>
      <c r="ES37" s="18"/>
      <c r="ET37" s="18"/>
      <c r="EU37" s="18"/>
      <c r="EV37" s="18"/>
      <c r="EW37" s="18"/>
      <c r="EX37" s="18"/>
      <c r="EY37" s="18"/>
      <c r="EZ37" s="18"/>
      <c r="FA37" s="18"/>
      <c r="FB37" s="18"/>
      <c r="FC37" s="18"/>
      <c r="FD37" s="18"/>
      <c r="FE37" s="18"/>
      <c r="FF37" s="18"/>
      <c r="FG37" s="18"/>
      <c r="FH37" s="18"/>
      <c r="FI37" s="18"/>
      <c r="FJ37" s="18"/>
      <c r="FK37" s="18"/>
      <c r="FL37" s="18"/>
      <c r="FM37" s="18"/>
      <c r="FN37" s="18"/>
      <c r="FO37" s="18"/>
      <c r="FP37" s="18"/>
      <c r="FQ37" s="18"/>
      <c r="FR37" s="18"/>
      <c r="FS37" s="18"/>
      <c r="FT37" s="18"/>
      <c r="FU37" s="18"/>
      <c r="FV37" s="18"/>
      <c r="FW37" s="18"/>
      <c r="FX37" s="18"/>
      <c r="FY37" s="18"/>
      <c r="FZ37" s="18"/>
      <c r="GA37" s="18"/>
      <c r="GB37" s="18"/>
      <c r="GC37" s="18"/>
      <c r="GD37" s="18"/>
      <c r="GE37" s="18"/>
      <c r="GF37" s="18"/>
      <c r="GG37" s="18"/>
      <c r="GH37" s="18"/>
      <c r="GI37" s="18"/>
      <c r="GJ37" s="18"/>
      <c r="GK37" s="18"/>
      <c r="GL37" s="18"/>
      <c r="GM37" s="18"/>
      <c r="GN37" s="18"/>
      <c r="GO37" s="18"/>
      <c r="GP37" s="18"/>
      <c r="GQ37" s="18"/>
      <c r="GR37" s="18"/>
      <c r="GS37" s="18"/>
      <c r="GT37" s="18"/>
      <c r="GU37" s="18"/>
      <c r="GV37" s="18"/>
      <c r="GW37" s="18"/>
      <c r="GX37" s="18"/>
      <c r="GY37" s="18"/>
      <c r="GZ37" s="18"/>
      <c r="HA37" s="18"/>
      <c r="HB37" s="18"/>
      <c r="HC37" s="18"/>
      <c r="HD37" s="18"/>
      <c r="HE37" s="18"/>
      <c r="HF37" s="18"/>
      <c r="HG37" s="18"/>
      <c r="HH37" s="18"/>
      <c r="HI37" s="18"/>
      <c r="HJ37" s="18"/>
      <c r="HK37" s="18"/>
      <c r="HL37" s="18"/>
      <c r="HM37" s="18"/>
      <c r="HN37" s="18"/>
      <c r="HO37" s="18"/>
      <c r="HP37" s="18"/>
      <c r="HQ37" s="18"/>
      <c r="HR37" s="18"/>
      <c r="HS37" s="18"/>
      <c r="HT37" s="18"/>
      <c r="HU37" s="18"/>
      <c r="HV37" s="18"/>
      <c r="HW37" s="18"/>
      <c r="HX37" s="18"/>
      <c r="HY37" s="18"/>
      <c r="HZ37" s="18"/>
      <c r="IA37" s="18"/>
      <c r="IB37" s="18"/>
      <c r="IC37" s="18"/>
      <c r="ID37" s="18"/>
      <c r="IE37" s="18"/>
      <c r="IF37" s="18"/>
      <c r="IG37" s="18"/>
      <c r="IH37" s="18"/>
      <c r="II37" s="18"/>
      <c r="IJ37" s="18"/>
      <c r="IK37" s="18"/>
      <c r="IL37" s="560"/>
      <c r="IM37" s="561"/>
      <c r="IN37" s="561"/>
      <c r="IO37" s="561"/>
      <c r="IP37" s="561"/>
      <c r="IQ37" s="561"/>
      <c r="IR37" s="561"/>
      <c r="IS37" s="561"/>
      <c r="IT37" s="561"/>
      <c r="IU37" s="561"/>
      <c r="IV37" s="561"/>
      <c r="IW37" s="561"/>
      <c r="IX37" s="561"/>
      <c r="IY37" s="562"/>
      <c r="IZ37" s="323"/>
      <c r="JA37" s="19"/>
      <c r="JB37" s="19"/>
      <c r="JC37" s="19"/>
      <c r="JD37" s="19"/>
      <c r="JE37" s="19"/>
      <c r="JF37" s="19"/>
      <c r="JG37" s="19"/>
      <c r="JH37" s="19"/>
      <c r="JI37" s="19"/>
      <c r="JJ37" s="19"/>
      <c r="JK37" s="324"/>
    </row>
    <row r="38" spans="1:271" s="37" customFormat="1" x14ac:dyDescent="0.2">
      <c r="B38" s="37" t="s">
        <v>171</v>
      </c>
      <c r="D38" s="49"/>
      <c r="F38" s="39"/>
      <c r="G38" s="40"/>
      <c r="N38" s="18"/>
      <c r="O38" s="18"/>
      <c r="P38" s="18"/>
      <c r="Q38" s="18"/>
      <c r="R38" s="18"/>
      <c r="S38" s="18"/>
      <c r="T38" s="18"/>
      <c r="U38" s="18"/>
      <c r="V38" s="18"/>
      <c r="W38" s="18"/>
      <c r="X38" s="18"/>
      <c r="Y38" s="18"/>
      <c r="Z38" s="18"/>
      <c r="AA38" s="18"/>
      <c r="AB38" s="18"/>
      <c r="AC38" s="18"/>
      <c r="AD38" s="18"/>
      <c r="AE38" s="18"/>
      <c r="AF38" s="18"/>
      <c r="AG38" s="18"/>
      <c r="AH38" s="18"/>
      <c r="AI38" s="18"/>
      <c r="AJ38" s="18"/>
      <c r="AK38" s="18"/>
      <c r="AL38" s="18"/>
      <c r="AM38" s="18"/>
      <c r="AN38" s="18"/>
      <c r="AO38" s="18"/>
      <c r="AP38" s="18"/>
      <c r="AQ38" s="18"/>
      <c r="AR38" s="18"/>
      <c r="AS38" s="18"/>
      <c r="AT38" s="18"/>
      <c r="AU38" s="18"/>
      <c r="AV38" s="18"/>
      <c r="AW38" s="18"/>
      <c r="AX38" s="18"/>
      <c r="AY38" s="18"/>
      <c r="AZ38" s="18"/>
      <c r="BA38" s="18"/>
      <c r="BB38" s="18"/>
      <c r="BC38" s="18"/>
      <c r="BD38" s="18"/>
      <c r="BE38" s="18"/>
      <c r="BF38" s="18"/>
      <c r="BG38" s="18"/>
      <c r="BH38" s="18"/>
      <c r="BI38" s="18"/>
      <c r="BJ38" s="18"/>
      <c r="BK38" s="18"/>
      <c r="BL38" s="18"/>
      <c r="BM38" s="18"/>
      <c r="BN38" s="18"/>
      <c r="BO38" s="18"/>
      <c r="BP38" s="18"/>
      <c r="BQ38" s="18"/>
      <c r="BR38" s="18"/>
      <c r="BS38" s="18"/>
      <c r="BT38" s="18"/>
      <c r="BU38" s="18"/>
      <c r="BV38" s="18"/>
      <c r="BW38" s="18"/>
      <c r="BX38" s="18"/>
      <c r="BY38" s="18"/>
      <c r="BZ38" s="18"/>
      <c r="CA38" s="18"/>
      <c r="CB38" s="18"/>
      <c r="CC38" s="18"/>
      <c r="CD38" s="18"/>
      <c r="CE38" s="18"/>
      <c r="CF38" s="18"/>
      <c r="CG38" s="18"/>
      <c r="CH38" s="18"/>
      <c r="CI38" s="18"/>
      <c r="CJ38" s="18"/>
      <c r="CK38" s="18"/>
      <c r="CL38" s="18"/>
      <c r="CM38" s="18"/>
      <c r="CN38" s="18"/>
      <c r="CO38" s="18"/>
      <c r="CP38" s="18"/>
      <c r="CQ38" s="18"/>
      <c r="CR38" s="18"/>
      <c r="CS38" s="18"/>
      <c r="CT38" s="18"/>
      <c r="CU38" s="18"/>
      <c r="CV38" s="18"/>
      <c r="CW38" s="18"/>
      <c r="CX38" s="18"/>
      <c r="CY38" s="18"/>
      <c r="CZ38" s="18"/>
      <c r="DA38" s="18"/>
      <c r="DB38" s="18"/>
      <c r="DC38" s="18"/>
      <c r="DD38" s="18"/>
      <c r="DE38" s="18"/>
      <c r="DF38" s="18"/>
      <c r="DG38" s="18"/>
      <c r="DH38" s="18"/>
      <c r="DI38" s="18"/>
      <c r="DJ38" s="18"/>
      <c r="DK38" s="18"/>
      <c r="DL38" s="18"/>
      <c r="DM38" s="18"/>
      <c r="DN38" s="18"/>
      <c r="DO38" s="18"/>
      <c r="DP38" s="18"/>
      <c r="DQ38" s="18"/>
      <c r="DR38" s="18"/>
      <c r="DS38" s="18"/>
      <c r="DT38" s="18"/>
      <c r="DU38" s="18"/>
      <c r="DV38" s="18"/>
      <c r="DW38" s="18"/>
      <c r="DX38" s="18"/>
      <c r="DY38" s="18"/>
      <c r="DZ38" s="18"/>
      <c r="EA38" s="18"/>
      <c r="EB38" s="18"/>
      <c r="EC38" s="18"/>
      <c r="ED38" s="18"/>
      <c r="EE38" s="18"/>
      <c r="EF38" s="18"/>
      <c r="EG38" s="18"/>
      <c r="EH38" s="18"/>
      <c r="EI38" s="18"/>
      <c r="EJ38" s="18"/>
      <c r="EK38" s="18"/>
      <c r="EL38" s="18"/>
      <c r="EM38" s="18"/>
      <c r="EN38" s="18"/>
      <c r="EO38" s="18"/>
      <c r="EP38" s="18"/>
      <c r="EQ38" s="18"/>
      <c r="ER38" s="18"/>
      <c r="ES38" s="18"/>
      <c r="ET38" s="18"/>
      <c r="EU38" s="18"/>
      <c r="EV38" s="18"/>
      <c r="EW38" s="18"/>
      <c r="EX38" s="18"/>
      <c r="EY38" s="18"/>
      <c r="EZ38" s="18"/>
      <c r="FA38" s="18"/>
      <c r="FB38" s="18"/>
      <c r="FC38" s="18"/>
      <c r="FD38" s="18"/>
      <c r="FE38" s="18"/>
      <c r="FF38" s="18"/>
      <c r="FG38" s="18"/>
      <c r="FH38" s="18"/>
      <c r="FI38" s="18"/>
      <c r="FJ38" s="18"/>
      <c r="FK38" s="18"/>
      <c r="FL38" s="18"/>
      <c r="FM38" s="18"/>
      <c r="FN38" s="18"/>
      <c r="FO38" s="18"/>
      <c r="FP38" s="18"/>
      <c r="FQ38" s="18"/>
      <c r="FR38" s="18"/>
      <c r="FS38" s="18"/>
      <c r="FT38" s="18"/>
      <c r="FU38" s="18"/>
      <c r="FV38" s="18"/>
      <c r="FW38" s="18"/>
      <c r="FX38" s="18"/>
      <c r="FY38" s="18"/>
      <c r="FZ38" s="18"/>
      <c r="GA38" s="18"/>
      <c r="GB38" s="18"/>
      <c r="GC38" s="18"/>
      <c r="GD38" s="18"/>
      <c r="GE38" s="18"/>
      <c r="GF38" s="18"/>
      <c r="GG38" s="18"/>
      <c r="GH38" s="18"/>
      <c r="GI38" s="18"/>
      <c r="GJ38" s="18"/>
      <c r="GK38" s="18"/>
      <c r="GL38" s="18"/>
      <c r="GM38" s="18"/>
      <c r="GN38" s="18"/>
      <c r="GO38" s="18"/>
      <c r="GP38" s="18"/>
      <c r="GQ38" s="18"/>
      <c r="GR38" s="18"/>
      <c r="GS38" s="18"/>
      <c r="GT38" s="18"/>
      <c r="GU38" s="18"/>
      <c r="GV38" s="18"/>
      <c r="GW38" s="18"/>
      <c r="GX38" s="18"/>
      <c r="GY38" s="18"/>
      <c r="GZ38" s="18"/>
      <c r="HA38" s="18"/>
      <c r="HB38" s="18"/>
      <c r="HC38" s="18"/>
      <c r="HD38" s="18"/>
      <c r="HE38" s="18"/>
      <c r="HF38" s="18"/>
      <c r="HG38" s="18"/>
      <c r="HH38" s="18"/>
      <c r="HI38" s="18"/>
      <c r="HJ38" s="23"/>
      <c r="HK38" s="18"/>
      <c r="HL38" s="18"/>
      <c r="HM38" s="18"/>
      <c r="HN38" s="18"/>
      <c r="HO38" s="18"/>
      <c r="HP38" s="18"/>
      <c r="HQ38" s="18"/>
      <c r="HR38" s="18"/>
      <c r="HS38" s="18"/>
      <c r="HT38" s="18"/>
      <c r="HU38" s="18"/>
      <c r="HV38" s="18"/>
      <c r="HW38" s="18"/>
      <c r="HX38" s="18"/>
      <c r="HY38" s="18"/>
      <c r="HZ38" s="18"/>
      <c r="IA38" s="18"/>
      <c r="IB38" s="18"/>
      <c r="IC38" s="18"/>
      <c r="ID38" s="18"/>
      <c r="IE38" s="18"/>
      <c r="IF38" s="18"/>
      <c r="IG38" s="18"/>
      <c r="IH38" s="18"/>
      <c r="II38" s="18"/>
      <c r="IJ38" s="18"/>
      <c r="IK38" s="18"/>
      <c r="IL38" s="560"/>
      <c r="IM38" s="561"/>
      <c r="IN38" s="561"/>
      <c r="IO38" s="561"/>
      <c r="IP38" s="561"/>
      <c r="IQ38" s="561"/>
      <c r="IR38" s="561"/>
      <c r="IS38" s="561"/>
      <c r="IT38" s="561"/>
      <c r="IU38" s="561"/>
      <c r="IV38" s="561"/>
      <c r="IW38" s="561"/>
      <c r="IX38" s="561"/>
      <c r="IY38" s="562"/>
      <c r="IZ38" s="323"/>
      <c r="JA38" s="19"/>
      <c r="JB38" s="19"/>
      <c r="JC38" s="19"/>
      <c r="JD38" s="19"/>
      <c r="JE38" s="19"/>
      <c r="JF38" s="19"/>
      <c r="JG38" s="19"/>
      <c r="JH38" s="19"/>
      <c r="JI38" s="19"/>
      <c r="JJ38" s="19"/>
      <c r="JK38" s="324"/>
    </row>
    <row r="39" spans="1:271" s="37" customFormat="1" x14ac:dyDescent="0.2">
      <c r="B39" s="37" t="s">
        <v>172</v>
      </c>
      <c r="D39" s="49"/>
      <c r="F39" s="39"/>
      <c r="G39" s="40"/>
      <c r="N39" s="18"/>
      <c r="O39" s="18"/>
      <c r="P39" s="18"/>
      <c r="Q39" s="18"/>
      <c r="R39" s="18"/>
      <c r="S39" s="18"/>
      <c r="T39" s="18"/>
      <c r="U39" s="18"/>
      <c r="V39" s="18"/>
      <c r="W39" s="18"/>
      <c r="X39" s="18"/>
      <c r="Y39" s="18"/>
      <c r="Z39" s="18"/>
      <c r="AA39" s="18"/>
      <c r="AB39" s="18"/>
      <c r="AC39" s="18"/>
      <c r="AD39" s="18"/>
      <c r="AE39" s="18"/>
      <c r="AF39" s="18"/>
      <c r="AG39" s="18"/>
      <c r="AH39" s="18"/>
      <c r="AI39" s="18"/>
      <c r="AJ39" s="18"/>
      <c r="AK39" s="18"/>
      <c r="AL39" s="18"/>
      <c r="AM39" s="18"/>
      <c r="AN39" s="18"/>
      <c r="AO39" s="18"/>
      <c r="AP39" s="18"/>
      <c r="AQ39" s="18"/>
      <c r="AR39" s="18"/>
      <c r="AS39" s="18"/>
      <c r="AT39" s="18"/>
      <c r="AU39" s="18"/>
      <c r="AV39" s="18"/>
      <c r="AW39" s="18"/>
      <c r="AX39" s="18"/>
      <c r="AY39" s="18"/>
      <c r="AZ39" s="18"/>
      <c r="BA39" s="18"/>
      <c r="BB39" s="18"/>
      <c r="BC39" s="18"/>
      <c r="BD39" s="18"/>
      <c r="BE39" s="18"/>
      <c r="BF39" s="18"/>
      <c r="BG39" s="18"/>
      <c r="BH39" s="18"/>
      <c r="BI39" s="18"/>
      <c r="BJ39" s="18"/>
      <c r="BK39" s="18"/>
      <c r="BL39" s="18"/>
      <c r="BM39" s="18"/>
      <c r="BN39" s="18"/>
      <c r="BO39" s="18"/>
      <c r="BP39" s="18"/>
      <c r="BQ39" s="18"/>
      <c r="BR39" s="18"/>
      <c r="BS39" s="18"/>
      <c r="BT39" s="18"/>
      <c r="BU39" s="18"/>
      <c r="BV39" s="18"/>
      <c r="BW39" s="18"/>
      <c r="BX39" s="18"/>
      <c r="BY39" s="18"/>
      <c r="BZ39" s="18"/>
      <c r="CA39" s="18"/>
      <c r="CB39" s="18"/>
      <c r="CC39" s="18"/>
      <c r="CD39" s="18"/>
      <c r="CE39" s="18"/>
      <c r="CF39" s="18"/>
      <c r="CG39" s="18"/>
      <c r="CH39" s="18"/>
      <c r="CI39" s="18"/>
      <c r="CJ39" s="18"/>
      <c r="CK39" s="18"/>
      <c r="CL39" s="18"/>
      <c r="CM39" s="18"/>
      <c r="CN39" s="18"/>
      <c r="CO39" s="18"/>
      <c r="CP39" s="18"/>
      <c r="CQ39" s="18"/>
      <c r="CR39" s="18"/>
      <c r="CS39" s="18"/>
      <c r="CT39" s="18"/>
      <c r="CU39" s="18"/>
      <c r="CV39" s="18"/>
      <c r="CW39" s="18"/>
      <c r="CX39" s="18"/>
      <c r="CY39" s="18"/>
      <c r="CZ39" s="18"/>
      <c r="DA39" s="18"/>
      <c r="DB39" s="18"/>
      <c r="DC39" s="18"/>
      <c r="DD39" s="18"/>
      <c r="DE39" s="18"/>
      <c r="DF39" s="18"/>
      <c r="DG39" s="18"/>
      <c r="DH39" s="18"/>
      <c r="DI39" s="18"/>
      <c r="DJ39" s="18"/>
      <c r="DK39" s="18"/>
      <c r="DL39" s="18"/>
      <c r="DM39" s="18"/>
      <c r="DN39" s="18"/>
      <c r="DO39" s="18"/>
      <c r="DP39" s="18"/>
      <c r="DQ39" s="18"/>
      <c r="DR39" s="18"/>
      <c r="DS39" s="18"/>
      <c r="DT39" s="18"/>
      <c r="DU39" s="18"/>
      <c r="DV39" s="18"/>
      <c r="DW39" s="18"/>
      <c r="DX39" s="18"/>
      <c r="DY39" s="18"/>
      <c r="DZ39" s="18"/>
      <c r="EA39" s="18"/>
      <c r="EB39" s="18"/>
      <c r="EC39" s="18"/>
      <c r="ED39" s="18"/>
      <c r="EE39" s="18"/>
      <c r="EF39" s="18"/>
      <c r="EG39" s="18"/>
      <c r="EH39" s="18"/>
      <c r="EI39" s="18"/>
      <c r="EJ39" s="18"/>
      <c r="EK39" s="18"/>
      <c r="EL39" s="18"/>
      <c r="EM39" s="18"/>
      <c r="EN39" s="18"/>
      <c r="EO39" s="18"/>
      <c r="EP39" s="18"/>
      <c r="EQ39" s="18"/>
      <c r="ER39" s="18"/>
      <c r="ES39" s="18"/>
      <c r="ET39" s="18"/>
      <c r="EU39" s="18"/>
      <c r="EV39" s="18"/>
      <c r="EW39" s="18"/>
      <c r="EX39" s="18"/>
      <c r="EY39" s="18"/>
      <c r="EZ39" s="18"/>
      <c r="FA39" s="18"/>
      <c r="FB39" s="18"/>
      <c r="FC39" s="18"/>
      <c r="FD39" s="18"/>
      <c r="FE39" s="18"/>
      <c r="FF39" s="18"/>
      <c r="FG39" s="18"/>
      <c r="FH39" s="18"/>
      <c r="FI39" s="18"/>
      <c r="FJ39" s="18"/>
      <c r="FK39" s="18"/>
      <c r="FL39" s="18"/>
      <c r="FM39" s="18"/>
      <c r="FN39" s="18"/>
      <c r="FO39" s="18"/>
      <c r="FP39" s="18"/>
      <c r="FQ39" s="18"/>
      <c r="FR39" s="18"/>
      <c r="FS39" s="18"/>
      <c r="FT39" s="18"/>
      <c r="FU39" s="18"/>
      <c r="FV39" s="18"/>
      <c r="FW39" s="18"/>
      <c r="FX39" s="18"/>
      <c r="FY39" s="18"/>
      <c r="FZ39" s="18"/>
      <c r="GA39" s="18"/>
      <c r="GB39" s="18"/>
      <c r="GC39" s="18"/>
      <c r="GD39" s="18"/>
      <c r="GE39" s="18"/>
      <c r="GF39" s="18"/>
      <c r="GG39" s="18"/>
      <c r="GH39" s="18"/>
      <c r="GI39" s="18"/>
      <c r="GJ39" s="18"/>
      <c r="GK39" s="18"/>
      <c r="GL39" s="18"/>
      <c r="GM39" s="18"/>
      <c r="GN39" s="18"/>
      <c r="GO39" s="18"/>
      <c r="GP39" s="18"/>
      <c r="GQ39" s="18"/>
      <c r="GR39" s="18"/>
      <c r="GS39" s="18"/>
      <c r="GT39" s="18"/>
      <c r="GU39" s="18"/>
      <c r="GV39" s="18"/>
      <c r="GW39" s="18"/>
      <c r="GX39" s="18"/>
      <c r="GY39" s="18"/>
      <c r="GZ39" s="18"/>
      <c r="HA39" s="18"/>
      <c r="HB39" s="18"/>
      <c r="HC39" s="18"/>
      <c r="HD39" s="18"/>
      <c r="HE39" s="18"/>
      <c r="HF39" s="18"/>
      <c r="HG39" s="18"/>
      <c r="HH39" s="18"/>
      <c r="HI39" s="18"/>
      <c r="HJ39" s="22"/>
      <c r="HK39" s="22"/>
      <c r="HL39" s="22"/>
      <c r="HM39" s="22"/>
      <c r="HN39" s="22"/>
      <c r="HO39" s="22"/>
      <c r="HP39" s="22">
        <v>-5933440</v>
      </c>
      <c r="HQ39" s="22">
        <v>-7831599</v>
      </c>
      <c r="HR39" s="22">
        <v>-7948704</v>
      </c>
      <c r="HS39" s="22">
        <v>-7308617</v>
      </c>
      <c r="HT39" s="22">
        <v>-6947646</v>
      </c>
      <c r="HU39" s="22">
        <v>-4163374</v>
      </c>
      <c r="HV39" s="22">
        <v>-2638012</v>
      </c>
      <c r="HW39" s="22">
        <v>-2340246</v>
      </c>
      <c r="HX39" s="22">
        <v>-1611770</v>
      </c>
      <c r="HY39" s="467">
        <v>-1534346</v>
      </c>
      <c r="HZ39" s="467">
        <v>-1783916</v>
      </c>
      <c r="IA39" s="467">
        <v>-1516006</v>
      </c>
      <c r="IB39" s="467">
        <v>-2593462</v>
      </c>
      <c r="IC39" s="467">
        <v>-3029982</v>
      </c>
      <c r="ID39" s="467">
        <v>-3072181</v>
      </c>
      <c r="IE39" s="467">
        <v>-3259876</v>
      </c>
      <c r="IF39" s="467">
        <v>-2832118</v>
      </c>
      <c r="IG39" s="467">
        <v>-1688554</v>
      </c>
      <c r="IH39" s="467">
        <v>-1206274</v>
      </c>
      <c r="II39" s="467">
        <v>-786547</v>
      </c>
      <c r="IJ39" s="467">
        <v>-592796</v>
      </c>
      <c r="IK39" s="467">
        <v>-624783</v>
      </c>
      <c r="IL39" s="563"/>
      <c r="IM39" s="564"/>
      <c r="IN39" s="564"/>
      <c r="IO39" s="564"/>
      <c r="IP39" s="564"/>
      <c r="IQ39" s="564"/>
      <c r="IR39" s="564"/>
      <c r="IS39" s="564"/>
      <c r="IT39" s="564"/>
      <c r="IU39" s="564"/>
      <c r="IV39" s="564"/>
      <c r="IW39" s="564"/>
      <c r="IX39" s="564"/>
      <c r="IY39" s="565"/>
      <c r="IZ39" s="325"/>
      <c r="JA39" s="28"/>
      <c r="JB39" s="28"/>
      <c r="JC39" s="28"/>
      <c r="JD39" s="28"/>
      <c r="JE39" s="28"/>
      <c r="JF39" s="28"/>
      <c r="JG39" s="28"/>
      <c r="JH39" s="28"/>
      <c r="JI39" s="28"/>
      <c r="JJ39" s="28"/>
      <c r="JK39" s="326"/>
    </row>
    <row r="40" spans="1:271" s="37" customFormat="1" x14ac:dyDescent="0.2">
      <c r="B40" s="1" t="s">
        <v>166</v>
      </c>
      <c r="D40" s="49"/>
      <c r="F40" s="39"/>
      <c r="G40" s="40"/>
      <c r="N40" s="18"/>
      <c r="O40" s="18"/>
      <c r="P40" s="18"/>
      <c r="Q40" s="18"/>
      <c r="R40" s="18"/>
      <c r="S40" s="18"/>
      <c r="T40" s="18"/>
      <c r="U40" s="18"/>
      <c r="V40" s="18"/>
      <c r="W40" s="18"/>
      <c r="X40" s="18"/>
      <c r="Y40" s="18"/>
      <c r="Z40" s="18"/>
      <c r="AA40" s="18"/>
      <c r="AB40" s="18"/>
      <c r="AC40" s="18"/>
      <c r="AD40" s="18"/>
      <c r="AE40" s="18"/>
      <c r="AF40" s="18"/>
      <c r="AG40" s="18"/>
      <c r="AH40" s="18"/>
      <c r="AI40" s="18"/>
      <c r="AJ40" s="18"/>
      <c r="AK40" s="18"/>
      <c r="AL40" s="18"/>
      <c r="AM40" s="18"/>
      <c r="AN40" s="18"/>
      <c r="AO40" s="18"/>
      <c r="AP40" s="18"/>
      <c r="AQ40" s="18"/>
      <c r="AR40" s="18"/>
      <c r="AS40" s="18"/>
      <c r="AT40" s="18"/>
      <c r="AU40" s="18"/>
      <c r="AV40" s="18"/>
      <c r="AW40" s="18"/>
      <c r="AX40" s="18"/>
      <c r="AY40" s="18"/>
      <c r="AZ40" s="18"/>
      <c r="BA40" s="18"/>
      <c r="BB40" s="18"/>
      <c r="BC40" s="18"/>
      <c r="BD40" s="18"/>
      <c r="BE40" s="18"/>
      <c r="BF40" s="18"/>
      <c r="BG40" s="18"/>
      <c r="BH40" s="18"/>
      <c r="BI40" s="18"/>
      <c r="BJ40" s="18"/>
      <c r="BK40" s="18"/>
      <c r="BL40" s="18"/>
      <c r="BM40" s="18"/>
      <c r="BN40" s="18"/>
      <c r="BO40" s="18"/>
      <c r="BP40" s="18"/>
      <c r="BQ40" s="18"/>
      <c r="BR40" s="18"/>
      <c r="BS40" s="18"/>
      <c r="BT40" s="18"/>
      <c r="BU40" s="18"/>
      <c r="BV40" s="18"/>
      <c r="BW40" s="18"/>
      <c r="BX40" s="18"/>
      <c r="BY40" s="18"/>
      <c r="BZ40" s="18"/>
      <c r="CA40" s="18"/>
      <c r="CB40" s="18"/>
      <c r="CC40" s="18"/>
      <c r="CD40" s="18"/>
      <c r="CE40" s="18"/>
      <c r="CF40" s="18"/>
      <c r="CG40" s="18"/>
      <c r="CH40" s="18"/>
      <c r="CI40" s="18"/>
      <c r="CJ40" s="18"/>
      <c r="CK40" s="18"/>
      <c r="CL40" s="18"/>
      <c r="CM40" s="18"/>
      <c r="CN40" s="18"/>
      <c r="CO40" s="18"/>
      <c r="CP40" s="18"/>
      <c r="CQ40" s="18"/>
      <c r="CR40" s="18"/>
      <c r="CS40" s="18"/>
      <c r="CT40" s="18"/>
      <c r="CU40" s="18"/>
      <c r="CV40" s="18"/>
      <c r="CW40" s="18"/>
      <c r="CX40" s="18"/>
      <c r="CY40" s="18"/>
      <c r="CZ40" s="18"/>
      <c r="DA40" s="18"/>
      <c r="DB40" s="18"/>
      <c r="DC40" s="18"/>
      <c r="DD40" s="18"/>
      <c r="DE40" s="18"/>
      <c r="DF40" s="18"/>
      <c r="DG40" s="18"/>
      <c r="DH40" s="18"/>
      <c r="DI40" s="18"/>
      <c r="DJ40" s="18"/>
      <c r="DK40" s="18"/>
      <c r="DL40" s="18"/>
      <c r="DM40" s="18"/>
      <c r="DN40" s="18"/>
      <c r="DO40" s="18"/>
      <c r="DP40" s="18"/>
      <c r="DQ40" s="18"/>
      <c r="DR40" s="18"/>
      <c r="DS40" s="18"/>
      <c r="DT40" s="18"/>
      <c r="DU40" s="18"/>
      <c r="DV40" s="18"/>
      <c r="DW40" s="18"/>
      <c r="DX40" s="18"/>
      <c r="DY40" s="18"/>
      <c r="DZ40" s="18"/>
      <c r="EA40" s="18"/>
      <c r="EB40" s="18"/>
      <c r="EC40" s="18"/>
      <c r="ED40" s="18"/>
      <c r="EE40" s="18"/>
      <c r="EF40" s="18"/>
      <c r="EG40" s="18"/>
      <c r="EH40" s="18"/>
      <c r="EI40" s="18"/>
      <c r="EJ40" s="18"/>
      <c r="EK40" s="18"/>
      <c r="EL40" s="18"/>
      <c r="EM40" s="18"/>
      <c r="EN40" s="18"/>
      <c r="EO40" s="18"/>
      <c r="EP40" s="18"/>
      <c r="EQ40" s="18"/>
      <c r="ER40" s="18"/>
      <c r="ES40" s="18"/>
      <c r="ET40" s="18"/>
      <c r="EU40" s="18"/>
      <c r="EV40" s="18"/>
      <c r="EW40" s="18"/>
      <c r="EX40" s="18"/>
      <c r="EY40" s="18"/>
      <c r="EZ40" s="18"/>
      <c r="FA40" s="18"/>
      <c r="FB40" s="18"/>
      <c r="FC40" s="18"/>
      <c r="FD40" s="18"/>
      <c r="FE40" s="18"/>
      <c r="FF40" s="18"/>
      <c r="FG40" s="18"/>
      <c r="FH40" s="18"/>
      <c r="FI40" s="18"/>
      <c r="FJ40" s="18"/>
      <c r="FK40" s="18"/>
      <c r="FL40" s="18"/>
      <c r="FM40" s="18"/>
      <c r="FN40" s="18"/>
      <c r="FO40" s="18"/>
      <c r="FP40" s="18"/>
      <c r="FQ40" s="18"/>
      <c r="FR40" s="18"/>
      <c r="FS40" s="18"/>
      <c r="FT40" s="18"/>
      <c r="FU40" s="18"/>
      <c r="FV40" s="18"/>
      <c r="FW40" s="18"/>
      <c r="FX40" s="18"/>
      <c r="FY40" s="18"/>
      <c r="FZ40" s="18"/>
      <c r="GA40" s="18"/>
      <c r="GB40" s="18"/>
      <c r="GC40" s="18"/>
      <c r="GD40" s="18"/>
      <c r="GE40" s="18"/>
      <c r="GF40" s="18"/>
      <c r="GG40" s="18"/>
      <c r="GH40" s="18"/>
      <c r="GI40" s="18"/>
      <c r="GJ40" s="18"/>
      <c r="GK40" s="18"/>
      <c r="GL40" s="18"/>
      <c r="GM40" s="18"/>
      <c r="GN40" s="18"/>
      <c r="GO40" s="18"/>
      <c r="GP40" s="18"/>
      <c r="GQ40" s="18"/>
      <c r="GR40" s="18"/>
      <c r="GS40" s="18"/>
      <c r="GT40" s="18"/>
      <c r="GU40" s="18"/>
      <c r="GV40" s="18"/>
      <c r="GW40" s="18"/>
      <c r="GX40" s="18"/>
      <c r="GY40" s="18"/>
      <c r="GZ40" s="18"/>
      <c r="HA40" s="18"/>
      <c r="HB40" s="18"/>
      <c r="HC40" s="18"/>
      <c r="HD40" s="18"/>
      <c r="HE40" s="18"/>
      <c r="HF40" s="18"/>
      <c r="HG40" s="18"/>
      <c r="HH40" s="18"/>
      <c r="HI40" s="18"/>
      <c r="HJ40" s="22"/>
      <c r="HK40" s="22"/>
      <c r="HL40" s="22"/>
      <c r="HM40" s="22"/>
      <c r="HN40" s="22"/>
      <c r="HO40" s="22"/>
      <c r="HP40" s="22"/>
      <c r="HQ40" s="22"/>
      <c r="HR40" s="22"/>
      <c r="HS40" s="22"/>
      <c r="HT40" s="22"/>
      <c r="HU40" s="22"/>
      <c r="HV40" s="22">
        <v>0</v>
      </c>
      <c r="HW40" s="22">
        <v>0</v>
      </c>
      <c r="HX40" s="22">
        <v>0</v>
      </c>
      <c r="HY40" s="467">
        <v>0</v>
      </c>
      <c r="HZ40" s="467">
        <v>0</v>
      </c>
      <c r="IA40" s="467">
        <v>0</v>
      </c>
      <c r="IB40" s="467">
        <v>0</v>
      </c>
      <c r="IC40" s="467">
        <v>0</v>
      </c>
      <c r="ID40" s="467">
        <v>0</v>
      </c>
      <c r="IE40" s="467">
        <v>0</v>
      </c>
      <c r="IF40" s="467">
        <v>0</v>
      </c>
      <c r="IG40" s="467">
        <v>0</v>
      </c>
      <c r="IH40" s="467">
        <v>0</v>
      </c>
      <c r="II40" s="467">
        <v>0</v>
      </c>
      <c r="IJ40" s="467">
        <v>0</v>
      </c>
      <c r="IK40" s="467">
        <v>0</v>
      </c>
      <c r="IL40" s="566"/>
      <c r="IM40" s="567"/>
      <c r="IN40" s="567"/>
      <c r="IO40" s="567"/>
      <c r="IP40" s="567"/>
      <c r="IQ40" s="567"/>
      <c r="IR40" s="567"/>
      <c r="IS40" s="567"/>
      <c r="IT40" s="567"/>
      <c r="IU40" s="567"/>
      <c r="IV40" s="567"/>
      <c r="IW40" s="567"/>
      <c r="IX40" s="567"/>
      <c r="IY40" s="568"/>
      <c r="IZ40" s="327"/>
      <c r="JA40" s="29"/>
      <c r="JB40" s="29"/>
      <c r="JC40" s="29"/>
      <c r="JD40" s="29"/>
      <c r="JE40" s="29"/>
      <c r="JF40" s="29"/>
      <c r="JG40" s="29"/>
      <c r="JH40" s="29"/>
      <c r="JI40" s="29"/>
      <c r="JJ40" s="29"/>
      <c r="JK40" s="328"/>
    </row>
    <row r="41" spans="1:271" s="37" customFormat="1" x14ac:dyDescent="0.2">
      <c r="B41" s="37" t="s">
        <v>102</v>
      </c>
      <c r="D41" s="49"/>
      <c r="F41" s="39"/>
      <c r="G41" s="40"/>
      <c r="N41" s="18"/>
      <c r="O41" s="18"/>
      <c r="P41" s="18"/>
      <c r="Q41" s="18"/>
      <c r="R41" s="18"/>
      <c r="S41" s="18"/>
      <c r="T41" s="18"/>
      <c r="U41" s="18"/>
      <c r="V41" s="18"/>
      <c r="W41" s="18"/>
      <c r="X41" s="18"/>
      <c r="Y41" s="18"/>
      <c r="Z41" s="18"/>
      <c r="AA41" s="18"/>
      <c r="AB41" s="18"/>
      <c r="AC41" s="18"/>
      <c r="AD41" s="18"/>
      <c r="AE41" s="18"/>
      <c r="AF41" s="18"/>
      <c r="AG41" s="18"/>
      <c r="AH41" s="18"/>
      <c r="AI41" s="18"/>
      <c r="AJ41" s="18"/>
      <c r="AK41" s="18"/>
      <c r="AL41" s="18"/>
      <c r="AM41" s="18"/>
      <c r="AN41" s="18"/>
      <c r="AO41" s="18"/>
      <c r="AP41" s="18"/>
      <c r="AQ41" s="18"/>
      <c r="AR41" s="18"/>
      <c r="AS41" s="18"/>
      <c r="AT41" s="18"/>
      <c r="AU41" s="18"/>
      <c r="AV41" s="18"/>
      <c r="AW41" s="18"/>
      <c r="AX41" s="18"/>
      <c r="AY41" s="18"/>
      <c r="AZ41" s="18"/>
      <c r="BA41" s="18"/>
      <c r="BB41" s="18"/>
      <c r="BC41" s="18"/>
      <c r="BD41" s="18"/>
      <c r="BE41" s="18"/>
      <c r="BF41" s="18"/>
      <c r="BG41" s="18"/>
      <c r="BH41" s="18"/>
      <c r="BI41" s="18"/>
      <c r="BJ41" s="18"/>
      <c r="BK41" s="18"/>
      <c r="BL41" s="18"/>
      <c r="BM41" s="18"/>
      <c r="BN41" s="18"/>
      <c r="BO41" s="18"/>
      <c r="BP41" s="18"/>
      <c r="BQ41" s="18"/>
      <c r="BR41" s="18"/>
      <c r="BS41" s="18"/>
      <c r="BT41" s="18"/>
      <c r="BU41" s="18"/>
      <c r="BV41" s="18"/>
      <c r="BW41" s="18"/>
      <c r="BX41" s="18"/>
      <c r="BY41" s="18"/>
      <c r="BZ41" s="18"/>
      <c r="CA41" s="18"/>
      <c r="CB41" s="18"/>
      <c r="CC41" s="18"/>
      <c r="CD41" s="18"/>
      <c r="CE41" s="18"/>
      <c r="CF41" s="18"/>
      <c r="CG41" s="18"/>
      <c r="CH41" s="18"/>
      <c r="CI41" s="18"/>
      <c r="CJ41" s="18"/>
      <c r="CK41" s="18"/>
      <c r="CL41" s="18"/>
      <c r="CM41" s="18"/>
      <c r="CN41" s="18"/>
      <c r="CO41" s="18"/>
      <c r="CP41" s="18"/>
      <c r="CQ41" s="18"/>
      <c r="CR41" s="18"/>
      <c r="CS41" s="18"/>
      <c r="CT41" s="18"/>
      <c r="CU41" s="18"/>
      <c r="CV41" s="18"/>
      <c r="CW41" s="18"/>
      <c r="CX41" s="18"/>
      <c r="CY41" s="18"/>
      <c r="CZ41" s="18"/>
      <c r="DA41" s="18"/>
      <c r="DB41" s="18"/>
      <c r="DC41" s="18"/>
      <c r="DD41" s="18"/>
      <c r="DE41" s="18"/>
      <c r="DF41" s="18"/>
      <c r="DG41" s="18"/>
      <c r="DH41" s="18"/>
      <c r="DI41" s="18"/>
      <c r="DJ41" s="18"/>
      <c r="DK41" s="18"/>
      <c r="DL41" s="18"/>
      <c r="DM41" s="18"/>
      <c r="DN41" s="18"/>
      <c r="DO41" s="18"/>
      <c r="DP41" s="18"/>
      <c r="DQ41" s="18"/>
      <c r="DR41" s="18"/>
      <c r="DS41" s="18"/>
      <c r="DT41" s="18"/>
      <c r="DU41" s="18"/>
      <c r="DV41" s="18"/>
      <c r="DW41" s="18"/>
      <c r="DX41" s="18"/>
      <c r="DY41" s="18"/>
      <c r="DZ41" s="18"/>
      <c r="EA41" s="18"/>
      <c r="EB41" s="18"/>
      <c r="EC41" s="18"/>
      <c r="ED41" s="18"/>
      <c r="EE41" s="18"/>
      <c r="EF41" s="18"/>
      <c r="EG41" s="18"/>
      <c r="EH41" s="18"/>
      <c r="EI41" s="18"/>
      <c r="EJ41" s="18"/>
      <c r="EK41" s="18"/>
      <c r="EL41" s="18"/>
      <c r="EM41" s="18"/>
      <c r="EN41" s="18"/>
      <c r="EO41" s="18"/>
      <c r="EP41" s="18"/>
      <c r="EQ41" s="18"/>
      <c r="ER41" s="18"/>
      <c r="ES41" s="18"/>
      <c r="ET41" s="18"/>
      <c r="EU41" s="18"/>
      <c r="EV41" s="18"/>
      <c r="EW41" s="18"/>
      <c r="EX41" s="18"/>
      <c r="EY41" s="18"/>
      <c r="EZ41" s="18"/>
      <c r="FA41" s="18"/>
      <c r="FB41" s="18"/>
      <c r="FC41" s="18"/>
      <c r="FD41" s="18"/>
      <c r="FE41" s="18"/>
      <c r="FF41" s="18"/>
      <c r="FG41" s="18"/>
      <c r="FH41" s="18"/>
      <c r="FI41" s="18"/>
      <c r="FJ41" s="18"/>
      <c r="FK41" s="18"/>
      <c r="FL41" s="18"/>
      <c r="FM41" s="18"/>
      <c r="FN41" s="18"/>
      <c r="FO41" s="18"/>
      <c r="FP41" s="18"/>
      <c r="FQ41" s="18"/>
      <c r="FR41" s="18"/>
      <c r="FS41" s="18"/>
      <c r="FT41" s="18"/>
      <c r="FU41" s="18"/>
      <c r="FV41" s="18"/>
      <c r="FW41" s="18"/>
      <c r="FX41" s="18"/>
      <c r="FY41" s="18"/>
      <c r="FZ41" s="18"/>
      <c r="GA41" s="18"/>
      <c r="GB41" s="18"/>
      <c r="GC41" s="18"/>
      <c r="GD41" s="18"/>
      <c r="GE41" s="18"/>
      <c r="GF41" s="18"/>
      <c r="GG41" s="18"/>
      <c r="GH41" s="18"/>
      <c r="GI41" s="18"/>
      <c r="GJ41" s="18"/>
      <c r="GK41" s="18"/>
      <c r="GL41" s="18"/>
      <c r="GM41" s="18"/>
      <c r="GN41" s="18"/>
      <c r="GO41" s="18"/>
      <c r="GP41" s="18"/>
      <c r="GQ41" s="18"/>
      <c r="GR41" s="18"/>
      <c r="GS41" s="18"/>
      <c r="GT41" s="18"/>
      <c r="GU41" s="18"/>
      <c r="GV41" s="18"/>
      <c r="GW41" s="18"/>
      <c r="GX41" s="18"/>
      <c r="GY41" s="18"/>
      <c r="GZ41" s="18"/>
      <c r="HA41" s="18"/>
      <c r="HB41" s="18"/>
      <c r="HC41" s="18"/>
      <c r="HD41" s="18"/>
      <c r="HE41" s="18"/>
      <c r="HF41" s="18"/>
      <c r="HG41" s="18"/>
      <c r="HH41" s="18"/>
      <c r="HI41" s="18"/>
      <c r="HJ41" s="22"/>
      <c r="HK41" s="22"/>
      <c r="HL41" s="22"/>
      <c r="HM41" s="22"/>
      <c r="HN41" s="22"/>
      <c r="HO41" s="22"/>
      <c r="HP41" s="22">
        <v>495382.88</v>
      </c>
      <c r="HQ41" s="22">
        <v>479379.46</v>
      </c>
      <c r="HR41" s="22">
        <v>405432.17</v>
      </c>
      <c r="HS41" s="22">
        <v>350231.18</v>
      </c>
      <c r="HT41" s="22">
        <v>343471.72</v>
      </c>
      <c r="HU41" s="22">
        <v>297400.28000000003</v>
      </c>
      <c r="HV41" s="22">
        <v>293639.3</v>
      </c>
      <c r="HW41" s="22">
        <v>274643.03000000003</v>
      </c>
      <c r="HX41" s="22">
        <v>199175.53</v>
      </c>
      <c r="HY41" s="467">
        <v>194603.89</v>
      </c>
      <c r="HZ41" s="467">
        <v>183690.62</v>
      </c>
      <c r="IA41" s="467">
        <v>175259.89</v>
      </c>
      <c r="IB41" s="467">
        <v>164082.69</v>
      </c>
      <c r="IC41" s="467">
        <v>161624.93</v>
      </c>
      <c r="ID41" s="467">
        <v>153197.47</v>
      </c>
      <c r="IE41" s="467">
        <v>130849.14</v>
      </c>
      <c r="IF41" s="467">
        <v>136082.64000000001</v>
      </c>
      <c r="IG41" s="467">
        <v>125870.7</v>
      </c>
      <c r="IH41" s="467">
        <v>126065.38</v>
      </c>
      <c r="II41" s="467">
        <v>119422.99</v>
      </c>
      <c r="IJ41" s="467">
        <v>121493.27</v>
      </c>
      <c r="IK41" s="467">
        <v>119808.58</v>
      </c>
      <c r="IL41" s="569"/>
      <c r="IM41" s="570"/>
      <c r="IN41" s="564"/>
      <c r="IO41" s="570"/>
      <c r="IP41" s="570"/>
      <c r="IQ41" s="570"/>
      <c r="IR41" s="570"/>
      <c r="IS41" s="564"/>
      <c r="IT41" s="564"/>
      <c r="IU41" s="564"/>
      <c r="IV41" s="564"/>
      <c r="IW41" s="570"/>
      <c r="IX41" s="570"/>
      <c r="IY41" s="571"/>
      <c r="IZ41" s="344"/>
      <c r="JA41" s="345"/>
      <c r="JB41" s="345"/>
      <c r="JC41" s="345"/>
      <c r="JD41" s="345"/>
      <c r="JE41" s="345"/>
      <c r="JF41" s="345"/>
      <c r="JG41" s="345"/>
      <c r="JH41" s="345"/>
      <c r="JI41" s="345"/>
      <c r="JJ41" s="345"/>
      <c r="JK41" s="345"/>
    </row>
    <row r="42" spans="1:271" s="37" customFormat="1" x14ac:dyDescent="0.2">
      <c r="B42" s="37" t="s">
        <v>167</v>
      </c>
      <c r="D42" s="32">
        <f t="shared" ref="D42:M42" si="437">SUM(D36:D41)</f>
        <v>0</v>
      </c>
      <c r="E42" s="32">
        <f t="shared" si="437"/>
        <v>0</v>
      </c>
      <c r="F42" s="32">
        <f t="shared" si="437"/>
        <v>0</v>
      </c>
      <c r="G42" s="32">
        <f t="shared" si="437"/>
        <v>0</v>
      </c>
      <c r="H42" s="32">
        <f t="shared" si="437"/>
        <v>0</v>
      </c>
      <c r="I42" s="32">
        <f t="shared" si="437"/>
        <v>0</v>
      </c>
      <c r="J42" s="32">
        <f t="shared" si="437"/>
        <v>0</v>
      </c>
      <c r="K42" s="32">
        <f t="shared" si="437"/>
        <v>0</v>
      </c>
      <c r="L42" s="32">
        <f t="shared" si="437"/>
        <v>0</v>
      </c>
      <c r="M42" s="32">
        <f t="shared" si="437"/>
        <v>0</v>
      </c>
      <c r="N42" s="32">
        <f t="shared" ref="N42:BY42" si="438">SUM(N36:N41)</f>
        <v>0</v>
      </c>
      <c r="O42" s="32">
        <f t="shared" si="438"/>
        <v>0</v>
      </c>
      <c r="P42" s="32">
        <f t="shared" si="438"/>
        <v>0</v>
      </c>
      <c r="Q42" s="32">
        <f t="shared" si="438"/>
        <v>0</v>
      </c>
      <c r="R42" s="32">
        <f t="shared" si="438"/>
        <v>0</v>
      </c>
      <c r="S42" s="32">
        <f t="shared" si="438"/>
        <v>0</v>
      </c>
      <c r="T42" s="32">
        <f t="shared" si="438"/>
        <v>0</v>
      </c>
      <c r="U42" s="32">
        <f t="shared" si="438"/>
        <v>0</v>
      </c>
      <c r="V42" s="32">
        <f t="shared" si="438"/>
        <v>0</v>
      </c>
      <c r="W42" s="32">
        <f t="shared" si="438"/>
        <v>0</v>
      </c>
      <c r="X42" s="32">
        <f t="shared" si="438"/>
        <v>0</v>
      </c>
      <c r="Y42" s="32">
        <f t="shared" si="438"/>
        <v>0</v>
      </c>
      <c r="Z42" s="32">
        <f t="shared" si="438"/>
        <v>0</v>
      </c>
      <c r="AA42" s="32">
        <f t="shared" si="438"/>
        <v>0</v>
      </c>
      <c r="AB42" s="32">
        <f t="shared" si="438"/>
        <v>0</v>
      </c>
      <c r="AC42" s="32">
        <f t="shared" si="438"/>
        <v>0</v>
      </c>
      <c r="AD42" s="32">
        <f t="shared" si="438"/>
        <v>0</v>
      </c>
      <c r="AE42" s="32">
        <f t="shared" si="438"/>
        <v>0</v>
      </c>
      <c r="AF42" s="32">
        <f t="shared" si="438"/>
        <v>0</v>
      </c>
      <c r="AG42" s="32">
        <f t="shared" si="438"/>
        <v>0</v>
      </c>
      <c r="AH42" s="32">
        <f t="shared" si="438"/>
        <v>0</v>
      </c>
      <c r="AI42" s="32">
        <f t="shared" si="438"/>
        <v>0</v>
      </c>
      <c r="AJ42" s="32">
        <f t="shared" si="438"/>
        <v>0</v>
      </c>
      <c r="AK42" s="32">
        <f t="shared" si="438"/>
        <v>0</v>
      </c>
      <c r="AL42" s="32">
        <f t="shared" si="438"/>
        <v>0</v>
      </c>
      <c r="AM42" s="32">
        <f t="shared" si="438"/>
        <v>0</v>
      </c>
      <c r="AN42" s="32">
        <f t="shared" si="438"/>
        <v>0</v>
      </c>
      <c r="AO42" s="32">
        <f t="shared" si="438"/>
        <v>0</v>
      </c>
      <c r="AP42" s="32">
        <f t="shared" si="438"/>
        <v>0</v>
      </c>
      <c r="AQ42" s="32">
        <f t="shared" si="438"/>
        <v>0</v>
      </c>
      <c r="AR42" s="32">
        <f t="shared" si="438"/>
        <v>0</v>
      </c>
      <c r="AS42" s="32">
        <f t="shared" si="438"/>
        <v>0</v>
      </c>
      <c r="AT42" s="32">
        <f t="shared" si="438"/>
        <v>0</v>
      </c>
      <c r="AU42" s="32">
        <f t="shared" si="438"/>
        <v>0</v>
      </c>
      <c r="AV42" s="32">
        <f t="shared" si="438"/>
        <v>0</v>
      </c>
      <c r="AW42" s="32">
        <f t="shared" si="438"/>
        <v>0</v>
      </c>
      <c r="AX42" s="32">
        <f t="shared" si="438"/>
        <v>0</v>
      </c>
      <c r="AY42" s="32">
        <f t="shared" si="438"/>
        <v>0</v>
      </c>
      <c r="AZ42" s="32">
        <f t="shared" si="438"/>
        <v>0</v>
      </c>
      <c r="BA42" s="32">
        <f t="shared" si="438"/>
        <v>0</v>
      </c>
      <c r="BB42" s="32">
        <f t="shared" si="438"/>
        <v>0</v>
      </c>
      <c r="BC42" s="32">
        <f t="shared" si="438"/>
        <v>0</v>
      </c>
      <c r="BD42" s="32">
        <f t="shared" si="438"/>
        <v>0</v>
      </c>
      <c r="BE42" s="32">
        <f t="shared" si="438"/>
        <v>0</v>
      </c>
      <c r="BF42" s="32">
        <f t="shared" si="438"/>
        <v>0</v>
      </c>
      <c r="BG42" s="32">
        <f t="shared" si="438"/>
        <v>0</v>
      </c>
      <c r="BH42" s="32">
        <f t="shared" si="438"/>
        <v>0</v>
      </c>
      <c r="BI42" s="32">
        <f t="shared" si="438"/>
        <v>0</v>
      </c>
      <c r="BJ42" s="32">
        <f t="shared" si="438"/>
        <v>0</v>
      </c>
      <c r="BK42" s="32">
        <f t="shared" si="438"/>
        <v>0</v>
      </c>
      <c r="BL42" s="32">
        <f t="shared" si="438"/>
        <v>0</v>
      </c>
      <c r="BM42" s="32">
        <f t="shared" si="438"/>
        <v>0</v>
      </c>
      <c r="BN42" s="32">
        <f t="shared" si="438"/>
        <v>0</v>
      </c>
      <c r="BO42" s="32">
        <f t="shared" si="438"/>
        <v>0</v>
      </c>
      <c r="BP42" s="32">
        <f t="shared" si="438"/>
        <v>0</v>
      </c>
      <c r="BQ42" s="32">
        <f t="shared" si="438"/>
        <v>0</v>
      </c>
      <c r="BR42" s="32">
        <f t="shared" si="438"/>
        <v>0</v>
      </c>
      <c r="BS42" s="32">
        <f t="shared" si="438"/>
        <v>0</v>
      </c>
      <c r="BT42" s="32">
        <f t="shared" si="438"/>
        <v>0</v>
      </c>
      <c r="BU42" s="32">
        <f t="shared" si="438"/>
        <v>0</v>
      </c>
      <c r="BV42" s="32">
        <f t="shared" si="438"/>
        <v>0</v>
      </c>
      <c r="BW42" s="32">
        <f t="shared" si="438"/>
        <v>0</v>
      </c>
      <c r="BX42" s="32">
        <f t="shared" si="438"/>
        <v>0</v>
      </c>
      <c r="BY42" s="32">
        <f t="shared" si="438"/>
        <v>0</v>
      </c>
      <c r="BZ42" s="32">
        <f t="shared" ref="BZ42:EK42" si="439">SUM(BZ36:BZ41)</f>
        <v>0</v>
      </c>
      <c r="CA42" s="32">
        <f t="shared" si="439"/>
        <v>0</v>
      </c>
      <c r="CB42" s="32">
        <f t="shared" si="439"/>
        <v>0</v>
      </c>
      <c r="CC42" s="32">
        <f t="shared" si="439"/>
        <v>0</v>
      </c>
      <c r="CD42" s="32">
        <f t="shared" si="439"/>
        <v>0</v>
      </c>
      <c r="CE42" s="32">
        <f t="shared" si="439"/>
        <v>0</v>
      </c>
      <c r="CF42" s="32">
        <f t="shared" si="439"/>
        <v>0</v>
      </c>
      <c r="CG42" s="32">
        <f t="shared" si="439"/>
        <v>0</v>
      </c>
      <c r="CH42" s="32">
        <f t="shared" si="439"/>
        <v>0</v>
      </c>
      <c r="CI42" s="32">
        <f t="shared" si="439"/>
        <v>0</v>
      </c>
      <c r="CJ42" s="32">
        <f t="shared" si="439"/>
        <v>0</v>
      </c>
      <c r="CK42" s="32">
        <f t="shared" si="439"/>
        <v>0</v>
      </c>
      <c r="CL42" s="32">
        <f t="shared" si="439"/>
        <v>0</v>
      </c>
      <c r="CM42" s="32">
        <f t="shared" si="439"/>
        <v>0</v>
      </c>
      <c r="CN42" s="32">
        <f t="shared" si="439"/>
        <v>0</v>
      </c>
      <c r="CO42" s="32">
        <f t="shared" si="439"/>
        <v>0</v>
      </c>
      <c r="CP42" s="32">
        <f t="shared" si="439"/>
        <v>0</v>
      </c>
      <c r="CQ42" s="32">
        <f t="shared" si="439"/>
        <v>0</v>
      </c>
      <c r="CR42" s="32">
        <f t="shared" si="439"/>
        <v>0</v>
      </c>
      <c r="CS42" s="32">
        <f t="shared" si="439"/>
        <v>0</v>
      </c>
      <c r="CT42" s="32">
        <f t="shared" si="439"/>
        <v>0</v>
      </c>
      <c r="CU42" s="32">
        <f t="shared" si="439"/>
        <v>0</v>
      </c>
      <c r="CV42" s="32">
        <f t="shared" si="439"/>
        <v>0</v>
      </c>
      <c r="CW42" s="32">
        <f t="shared" si="439"/>
        <v>0</v>
      </c>
      <c r="CX42" s="32">
        <f t="shared" si="439"/>
        <v>0</v>
      </c>
      <c r="CY42" s="32">
        <f t="shared" si="439"/>
        <v>0</v>
      </c>
      <c r="CZ42" s="32">
        <f t="shared" si="439"/>
        <v>0</v>
      </c>
      <c r="DA42" s="32">
        <f t="shared" si="439"/>
        <v>0</v>
      </c>
      <c r="DB42" s="32">
        <f t="shared" si="439"/>
        <v>0</v>
      </c>
      <c r="DC42" s="32">
        <f t="shared" si="439"/>
        <v>0</v>
      </c>
      <c r="DD42" s="32">
        <f t="shared" si="439"/>
        <v>0</v>
      </c>
      <c r="DE42" s="32">
        <f t="shared" si="439"/>
        <v>0</v>
      </c>
      <c r="DF42" s="32">
        <f t="shared" si="439"/>
        <v>0</v>
      </c>
      <c r="DG42" s="32">
        <f t="shared" si="439"/>
        <v>0</v>
      </c>
      <c r="DH42" s="32">
        <f t="shared" si="439"/>
        <v>0</v>
      </c>
      <c r="DI42" s="32">
        <f t="shared" si="439"/>
        <v>0</v>
      </c>
      <c r="DJ42" s="32">
        <f t="shared" si="439"/>
        <v>0</v>
      </c>
      <c r="DK42" s="32">
        <f t="shared" si="439"/>
        <v>0</v>
      </c>
      <c r="DL42" s="32">
        <f t="shared" si="439"/>
        <v>0</v>
      </c>
      <c r="DM42" s="32">
        <f t="shared" si="439"/>
        <v>0</v>
      </c>
      <c r="DN42" s="32">
        <f t="shared" si="439"/>
        <v>0</v>
      </c>
      <c r="DO42" s="32">
        <f t="shared" si="439"/>
        <v>0</v>
      </c>
      <c r="DP42" s="32">
        <f t="shared" si="439"/>
        <v>0</v>
      </c>
      <c r="DQ42" s="32">
        <f t="shared" si="439"/>
        <v>0</v>
      </c>
      <c r="DR42" s="32">
        <f t="shared" si="439"/>
        <v>0</v>
      </c>
      <c r="DS42" s="32">
        <f t="shared" si="439"/>
        <v>0</v>
      </c>
      <c r="DT42" s="32">
        <f t="shared" si="439"/>
        <v>0</v>
      </c>
      <c r="DU42" s="32">
        <f t="shared" si="439"/>
        <v>0</v>
      </c>
      <c r="DV42" s="32">
        <f t="shared" si="439"/>
        <v>0</v>
      </c>
      <c r="DW42" s="32">
        <f t="shared" si="439"/>
        <v>0</v>
      </c>
      <c r="DX42" s="32">
        <f t="shared" si="439"/>
        <v>0</v>
      </c>
      <c r="DY42" s="32">
        <f t="shared" si="439"/>
        <v>0</v>
      </c>
      <c r="DZ42" s="32">
        <f t="shared" si="439"/>
        <v>0</v>
      </c>
      <c r="EA42" s="32">
        <f t="shared" si="439"/>
        <v>0</v>
      </c>
      <c r="EB42" s="32">
        <f t="shared" si="439"/>
        <v>0</v>
      </c>
      <c r="EC42" s="32">
        <f t="shared" si="439"/>
        <v>0</v>
      </c>
      <c r="ED42" s="32">
        <f t="shared" si="439"/>
        <v>0</v>
      </c>
      <c r="EE42" s="32">
        <f t="shared" si="439"/>
        <v>0</v>
      </c>
      <c r="EF42" s="32">
        <f t="shared" si="439"/>
        <v>0</v>
      </c>
      <c r="EG42" s="32">
        <f t="shared" si="439"/>
        <v>0</v>
      </c>
      <c r="EH42" s="32">
        <f t="shared" si="439"/>
        <v>0</v>
      </c>
      <c r="EI42" s="32">
        <f t="shared" si="439"/>
        <v>0</v>
      </c>
      <c r="EJ42" s="32">
        <f t="shared" si="439"/>
        <v>0</v>
      </c>
      <c r="EK42" s="32">
        <f t="shared" si="439"/>
        <v>0</v>
      </c>
      <c r="EL42" s="32">
        <f t="shared" ref="EL42:GW42" si="440">SUM(EL36:EL41)</f>
        <v>0</v>
      </c>
      <c r="EM42" s="32">
        <f t="shared" si="440"/>
        <v>0</v>
      </c>
      <c r="EN42" s="32">
        <f t="shared" si="440"/>
        <v>0</v>
      </c>
      <c r="EO42" s="32">
        <f t="shared" si="440"/>
        <v>0</v>
      </c>
      <c r="EP42" s="32">
        <f t="shared" si="440"/>
        <v>0</v>
      </c>
      <c r="EQ42" s="32">
        <f t="shared" si="440"/>
        <v>0</v>
      </c>
      <c r="ER42" s="32">
        <f t="shared" si="440"/>
        <v>0</v>
      </c>
      <c r="ES42" s="32">
        <f t="shared" si="440"/>
        <v>0</v>
      </c>
      <c r="ET42" s="32">
        <f t="shared" si="440"/>
        <v>0</v>
      </c>
      <c r="EU42" s="32">
        <f t="shared" si="440"/>
        <v>0</v>
      </c>
      <c r="EV42" s="32">
        <f t="shared" si="440"/>
        <v>0</v>
      </c>
      <c r="EW42" s="32">
        <f t="shared" si="440"/>
        <v>0</v>
      </c>
      <c r="EX42" s="32">
        <f t="shared" si="440"/>
        <v>0</v>
      </c>
      <c r="EY42" s="32">
        <f t="shared" si="440"/>
        <v>0</v>
      </c>
      <c r="EZ42" s="32">
        <f t="shared" si="440"/>
        <v>0</v>
      </c>
      <c r="FA42" s="32">
        <f t="shared" si="440"/>
        <v>0</v>
      </c>
      <c r="FB42" s="32">
        <f t="shared" si="440"/>
        <v>0</v>
      </c>
      <c r="FC42" s="32">
        <f t="shared" si="440"/>
        <v>0</v>
      </c>
      <c r="FD42" s="32">
        <f t="shared" si="440"/>
        <v>0</v>
      </c>
      <c r="FE42" s="32">
        <f t="shared" si="440"/>
        <v>0</v>
      </c>
      <c r="FF42" s="32">
        <f t="shared" si="440"/>
        <v>0</v>
      </c>
      <c r="FG42" s="32">
        <f t="shared" si="440"/>
        <v>0</v>
      </c>
      <c r="FH42" s="32">
        <f t="shared" si="440"/>
        <v>0</v>
      </c>
      <c r="FI42" s="32">
        <f t="shared" si="440"/>
        <v>0</v>
      </c>
      <c r="FJ42" s="32">
        <f t="shared" si="440"/>
        <v>0</v>
      </c>
      <c r="FK42" s="32">
        <f t="shared" si="440"/>
        <v>0</v>
      </c>
      <c r="FL42" s="32">
        <f t="shared" si="440"/>
        <v>0</v>
      </c>
      <c r="FM42" s="32">
        <f t="shared" si="440"/>
        <v>0</v>
      </c>
      <c r="FN42" s="32">
        <f t="shared" si="440"/>
        <v>0</v>
      </c>
      <c r="FO42" s="32">
        <f t="shared" si="440"/>
        <v>0</v>
      </c>
      <c r="FP42" s="32">
        <f t="shared" si="440"/>
        <v>0</v>
      </c>
      <c r="FQ42" s="32">
        <f t="shared" si="440"/>
        <v>0</v>
      </c>
      <c r="FR42" s="32">
        <f t="shared" si="440"/>
        <v>0</v>
      </c>
      <c r="FS42" s="32">
        <f t="shared" si="440"/>
        <v>0</v>
      </c>
      <c r="FT42" s="32">
        <f t="shared" si="440"/>
        <v>0</v>
      </c>
      <c r="FU42" s="32">
        <f t="shared" si="440"/>
        <v>0</v>
      </c>
      <c r="FV42" s="32">
        <f t="shared" si="440"/>
        <v>0</v>
      </c>
      <c r="FW42" s="32">
        <f t="shared" si="440"/>
        <v>0</v>
      </c>
      <c r="FX42" s="32">
        <f t="shared" si="440"/>
        <v>0</v>
      </c>
      <c r="FY42" s="32">
        <f t="shared" si="440"/>
        <v>0</v>
      </c>
      <c r="FZ42" s="32">
        <f t="shared" si="440"/>
        <v>0</v>
      </c>
      <c r="GA42" s="32">
        <f t="shared" si="440"/>
        <v>0</v>
      </c>
      <c r="GB42" s="32">
        <f t="shared" si="440"/>
        <v>0</v>
      </c>
      <c r="GC42" s="32">
        <f t="shared" si="440"/>
        <v>0</v>
      </c>
      <c r="GD42" s="32">
        <f t="shared" si="440"/>
        <v>0</v>
      </c>
      <c r="GE42" s="32">
        <f t="shared" si="440"/>
        <v>0</v>
      </c>
      <c r="GF42" s="32">
        <f t="shared" si="440"/>
        <v>0</v>
      </c>
      <c r="GG42" s="32">
        <f t="shared" si="440"/>
        <v>0</v>
      </c>
      <c r="GH42" s="32">
        <f t="shared" si="440"/>
        <v>0</v>
      </c>
      <c r="GI42" s="32">
        <f t="shared" si="440"/>
        <v>0</v>
      </c>
      <c r="GJ42" s="32">
        <f t="shared" si="440"/>
        <v>0</v>
      </c>
      <c r="GK42" s="32">
        <f t="shared" si="440"/>
        <v>0</v>
      </c>
      <c r="GL42" s="32">
        <f t="shared" si="440"/>
        <v>0</v>
      </c>
      <c r="GM42" s="32">
        <f t="shared" si="440"/>
        <v>0</v>
      </c>
      <c r="GN42" s="32">
        <f t="shared" si="440"/>
        <v>0</v>
      </c>
      <c r="GO42" s="32">
        <f t="shared" si="440"/>
        <v>0</v>
      </c>
      <c r="GP42" s="32">
        <f t="shared" si="440"/>
        <v>0</v>
      </c>
      <c r="GQ42" s="32">
        <f t="shared" si="440"/>
        <v>0</v>
      </c>
      <c r="GR42" s="32">
        <f t="shared" si="440"/>
        <v>0</v>
      </c>
      <c r="GS42" s="32">
        <f t="shared" si="440"/>
        <v>0</v>
      </c>
      <c r="GT42" s="32">
        <f t="shared" si="440"/>
        <v>0</v>
      </c>
      <c r="GU42" s="32">
        <f t="shared" si="440"/>
        <v>0</v>
      </c>
      <c r="GV42" s="32">
        <f t="shared" si="440"/>
        <v>0</v>
      </c>
      <c r="GW42" s="32">
        <f t="shared" si="440"/>
        <v>0</v>
      </c>
      <c r="GX42" s="32">
        <f t="shared" ref="GX42:HD42" si="441">SUM(GX36:GX41)</f>
        <v>0</v>
      </c>
      <c r="GY42" s="32">
        <f t="shared" si="441"/>
        <v>0</v>
      </c>
      <c r="GZ42" s="32">
        <f t="shared" si="441"/>
        <v>0</v>
      </c>
      <c r="HA42" s="32">
        <f t="shared" si="441"/>
        <v>0</v>
      </c>
      <c r="HB42" s="32">
        <f t="shared" si="441"/>
        <v>0</v>
      </c>
      <c r="HC42" s="32">
        <f t="shared" si="441"/>
        <v>0</v>
      </c>
      <c r="HD42" s="32">
        <f t="shared" si="441"/>
        <v>0</v>
      </c>
      <c r="HE42" s="32">
        <f t="shared" ref="HE42:HI42" si="442">SUM(HE36:HE41)</f>
        <v>0</v>
      </c>
      <c r="HF42" s="32">
        <f t="shared" si="442"/>
        <v>0</v>
      </c>
      <c r="HG42" s="32">
        <f t="shared" si="442"/>
        <v>0</v>
      </c>
      <c r="HH42" s="32">
        <f t="shared" si="442"/>
        <v>0</v>
      </c>
      <c r="HI42" s="32">
        <f t="shared" si="442"/>
        <v>0</v>
      </c>
      <c r="HJ42" s="32">
        <f>SUM(HJ36:HJ41)</f>
        <v>0</v>
      </c>
      <c r="HK42" s="32">
        <f t="shared" ref="HK42:HM42" si="443">SUM(HK36:HK41)</f>
        <v>0</v>
      </c>
      <c r="HL42" s="32">
        <f t="shared" si="443"/>
        <v>0</v>
      </c>
      <c r="HM42" s="32">
        <f t="shared" si="443"/>
        <v>0</v>
      </c>
      <c r="HN42" s="32">
        <f t="shared" ref="HN42:HY42" si="444">SUM(HN36:HN41)</f>
        <v>0</v>
      </c>
      <c r="HO42" s="32">
        <f t="shared" si="444"/>
        <v>0</v>
      </c>
      <c r="HP42" s="32">
        <f t="shared" si="444"/>
        <v>108928627.33</v>
      </c>
      <c r="HQ42" s="32">
        <f t="shared" si="444"/>
        <v>-7352219.54</v>
      </c>
      <c r="HR42" s="32">
        <f t="shared" si="444"/>
        <v>-7543271.8300000001</v>
      </c>
      <c r="HS42" s="32">
        <f t="shared" si="444"/>
        <v>-6958385.8200000003</v>
      </c>
      <c r="HT42" s="32">
        <f t="shared" si="444"/>
        <v>-6604174.2800000003</v>
      </c>
      <c r="HU42" s="32">
        <f t="shared" si="444"/>
        <v>-3865973.7199999997</v>
      </c>
      <c r="HV42" s="32">
        <f t="shared" si="444"/>
        <v>-2344372.7000000002</v>
      </c>
      <c r="HW42" s="32">
        <f t="shared" si="444"/>
        <v>-2065602.97</v>
      </c>
      <c r="HX42" s="32">
        <f t="shared" si="444"/>
        <v>-1412594.47</v>
      </c>
      <c r="HY42" s="32">
        <f t="shared" si="444"/>
        <v>-1339742.1099999999</v>
      </c>
      <c r="HZ42" s="32">
        <f t="shared" ref="HZ42:IK42" si="445">SUM(HZ36:HZ41)</f>
        <v>-1600225.38</v>
      </c>
      <c r="IA42" s="32">
        <f t="shared" si="445"/>
        <v>-1340746.1099999999</v>
      </c>
      <c r="IB42" s="32">
        <f t="shared" si="445"/>
        <v>-2429379.31</v>
      </c>
      <c r="IC42" s="32">
        <f t="shared" si="445"/>
        <v>-2868357.07</v>
      </c>
      <c r="ID42" s="32">
        <f t="shared" si="445"/>
        <v>-2918983.53</v>
      </c>
      <c r="IE42" s="32">
        <f t="shared" si="445"/>
        <v>-3129026.86</v>
      </c>
      <c r="IF42" s="32">
        <f t="shared" si="445"/>
        <v>-2696035.36</v>
      </c>
      <c r="IG42" s="32">
        <f t="shared" si="445"/>
        <v>-1562683.3</v>
      </c>
      <c r="IH42" s="32">
        <f t="shared" si="445"/>
        <v>-1080208.6200000001</v>
      </c>
      <c r="II42" s="32">
        <f t="shared" si="445"/>
        <v>-667124.01</v>
      </c>
      <c r="IJ42" s="32">
        <f t="shared" si="445"/>
        <v>-471302.73</v>
      </c>
      <c r="IK42" s="32">
        <f t="shared" si="445"/>
        <v>-504974.42</v>
      </c>
      <c r="IL42" s="572"/>
      <c r="IM42" s="573"/>
      <c r="IN42" s="573"/>
      <c r="IO42" s="573"/>
      <c r="IP42" s="573"/>
      <c r="IQ42" s="573"/>
      <c r="IR42" s="573"/>
      <c r="IS42" s="573"/>
      <c r="IT42" s="573"/>
      <c r="IU42" s="573"/>
      <c r="IV42" s="573"/>
      <c r="IW42" s="573"/>
      <c r="IX42" s="573"/>
      <c r="IY42" s="574"/>
      <c r="IZ42" s="329"/>
      <c r="JA42" s="33"/>
      <c r="JB42" s="33"/>
      <c r="JC42" s="33"/>
      <c r="JD42" s="33"/>
      <c r="JE42" s="33"/>
      <c r="JF42" s="33"/>
      <c r="JG42" s="33"/>
      <c r="JH42" s="33"/>
      <c r="JI42" s="33"/>
      <c r="JJ42" s="33"/>
      <c r="JK42" s="330"/>
    </row>
    <row r="43" spans="1:271" s="37" customFormat="1" ht="12" thickBot="1" x14ac:dyDescent="0.25">
      <c r="A43" s="1"/>
      <c r="B43" s="1" t="s">
        <v>168</v>
      </c>
      <c r="D43" s="18">
        <f t="shared" ref="D43:M43" si="446">+D35+D42</f>
        <v>0</v>
      </c>
      <c r="E43" s="18">
        <f t="shared" si="446"/>
        <v>0</v>
      </c>
      <c r="F43" s="18">
        <f t="shared" si="446"/>
        <v>0</v>
      </c>
      <c r="G43" s="18">
        <f t="shared" si="446"/>
        <v>0</v>
      </c>
      <c r="H43" s="18">
        <f t="shared" si="446"/>
        <v>0</v>
      </c>
      <c r="I43" s="18">
        <f t="shared" si="446"/>
        <v>0</v>
      </c>
      <c r="J43" s="18">
        <f t="shared" si="446"/>
        <v>0</v>
      </c>
      <c r="K43" s="18">
        <f t="shared" si="446"/>
        <v>0</v>
      </c>
      <c r="L43" s="18">
        <f t="shared" si="446"/>
        <v>0</v>
      </c>
      <c r="M43" s="18">
        <f t="shared" si="446"/>
        <v>0</v>
      </c>
      <c r="N43" s="18">
        <f t="shared" ref="N43:BY43" si="447">+N35+N42</f>
        <v>0</v>
      </c>
      <c r="O43" s="18">
        <f t="shared" si="447"/>
        <v>0</v>
      </c>
      <c r="P43" s="18">
        <f t="shared" si="447"/>
        <v>0</v>
      </c>
      <c r="Q43" s="18">
        <f t="shared" si="447"/>
        <v>0</v>
      </c>
      <c r="R43" s="18">
        <f t="shared" si="447"/>
        <v>0</v>
      </c>
      <c r="S43" s="18">
        <f t="shared" si="447"/>
        <v>0</v>
      </c>
      <c r="T43" s="18">
        <f t="shared" si="447"/>
        <v>0</v>
      </c>
      <c r="U43" s="18">
        <f t="shared" si="447"/>
        <v>0</v>
      </c>
      <c r="V43" s="18">
        <f t="shared" si="447"/>
        <v>0</v>
      </c>
      <c r="W43" s="18">
        <f t="shared" si="447"/>
        <v>0</v>
      </c>
      <c r="X43" s="18">
        <f t="shared" si="447"/>
        <v>0</v>
      </c>
      <c r="Y43" s="18">
        <f t="shared" si="447"/>
        <v>0</v>
      </c>
      <c r="Z43" s="18">
        <f t="shared" si="447"/>
        <v>0</v>
      </c>
      <c r="AA43" s="18">
        <f t="shared" si="447"/>
        <v>0</v>
      </c>
      <c r="AB43" s="18">
        <f t="shared" si="447"/>
        <v>0</v>
      </c>
      <c r="AC43" s="18">
        <f t="shared" si="447"/>
        <v>0</v>
      </c>
      <c r="AD43" s="18">
        <f t="shared" si="447"/>
        <v>0</v>
      </c>
      <c r="AE43" s="18">
        <f t="shared" si="447"/>
        <v>0</v>
      </c>
      <c r="AF43" s="18">
        <f t="shared" si="447"/>
        <v>0</v>
      </c>
      <c r="AG43" s="18">
        <f t="shared" si="447"/>
        <v>0</v>
      </c>
      <c r="AH43" s="18">
        <f t="shared" si="447"/>
        <v>0</v>
      </c>
      <c r="AI43" s="18">
        <f t="shared" si="447"/>
        <v>0</v>
      </c>
      <c r="AJ43" s="18">
        <f t="shared" si="447"/>
        <v>0</v>
      </c>
      <c r="AK43" s="18">
        <f t="shared" si="447"/>
        <v>0</v>
      </c>
      <c r="AL43" s="18">
        <f t="shared" si="447"/>
        <v>0</v>
      </c>
      <c r="AM43" s="18">
        <f t="shared" si="447"/>
        <v>0</v>
      </c>
      <c r="AN43" s="18">
        <f t="shared" si="447"/>
        <v>0</v>
      </c>
      <c r="AO43" s="18">
        <f t="shared" si="447"/>
        <v>0</v>
      </c>
      <c r="AP43" s="18">
        <f t="shared" si="447"/>
        <v>0</v>
      </c>
      <c r="AQ43" s="18">
        <f t="shared" si="447"/>
        <v>0</v>
      </c>
      <c r="AR43" s="18">
        <f t="shared" si="447"/>
        <v>0</v>
      </c>
      <c r="AS43" s="18">
        <f t="shared" si="447"/>
        <v>0</v>
      </c>
      <c r="AT43" s="18">
        <f t="shared" si="447"/>
        <v>0</v>
      </c>
      <c r="AU43" s="18">
        <f t="shared" si="447"/>
        <v>0</v>
      </c>
      <c r="AV43" s="18">
        <f t="shared" si="447"/>
        <v>0</v>
      </c>
      <c r="AW43" s="18">
        <f t="shared" si="447"/>
        <v>0</v>
      </c>
      <c r="AX43" s="18">
        <f t="shared" si="447"/>
        <v>0</v>
      </c>
      <c r="AY43" s="18">
        <f t="shared" si="447"/>
        <v>0</v>
      </c>
      <c r="AZ43" s="18">
        <f t="shared" si="447"/>
        <v>0</v>
      </c>
      <c r="BA43" s="18">
        <f t="shared" si="447"/>
        <v>0</v>
      </c>
      <c r="BB43" s="18">
        <f t="shared" si="447"/>
        <v>0</v>
      </c>
      <c r="BC43" s="18">
        <f t="shared" si="447"/>
        <v>0</v>
      </c>
      <c r="BD43" s="18">
        <f t="shared" si="447"/>
        <v>0</v>
      </c>
      <c r="BE43" s="18">
        <f t="shared" si="447"/>
        <v>0</v>
      </c>
      <c r="BF43" s="18">
        <f t="shared" si="447"/>
        <v>0</v>
      </c>
      <c r="BG43" s="18">
        <f t="shared" si="447"/>
        <v>0</v>
      </c>
      <c r="BH43" s="18">
        <f t="shared" si="447"/>
        <v>0</v>
      </c>
      <c r="BI43" s="18">
        <f t="shared" si="447"/>
        <v>0</v>
      </c>
      <c r="BJ43" s="18">
        <f t="shared" si="447"/>
        <v>0</v>
      </c>
      <c r="BK43" s="18">
        <f t="shared" si="447"/>
        <v>0</v>
      </c>
      <c r="BL43" s="18">
        <f t="shared" si="447"/>
        <v>0</v>
      </c>
      <c r="BM43" s="18">
        <f t="shared" si="447"/>
        <v>0</v>
      </c>
      <c r="BN43" s="18">
        <f t="shared" si="447"/>
        <v>0</v>
      </c>
      <c r="BO43" s="18">
        <f t="shared" si="447"/>
        <v>0</v>
      </c>
      <c r="BP43" s="18">
        <f t="shared" si="447"/>
        <v>0</v>
      </c>
      <c r="BQ43" s="18">
        <f t="shared" si="447"/>
        <v>0</v>
      </c>
      <c r="BR43" s="18">
        <f t="shared" si="447"/>
        <v>0</v>
      </c>
      <c r="BS43" s="18">
        <f t="shared" si="447"/>
        <v>0</v>
      </c>
      <c r="BT43" s="18">
        <f t="shared" si="447"/>
        <v>0</v>
      </c>
      <c r="BU43" s="18">
        <f t="shared" si="447"/>
        <v>0</v>
      </c>
      <c r="BV43" s="18">
        <f t="shared" si="447"/>
        <v>0</v>
      </c>
      <c r="BW43" s="18">
        <f t="shared" si="447"/>
        <v>0</v>
      </c>
      <c r="BX43" s="18">
        <f t="shared" si="447"/>
        <v>0</v>
      </c>
      <c r="BY43" s="18">
        <f t="shared" si="447"/>
        <v>0</v>
      </c>
      <c r="BZ43" s="18">
        <f t="shared" ref="BZ43:EK43" si="448">+BZ35+BZ42</f>
        <v>0</v>
      </c>
      <c r="CA43" s="18">
        <f t="shared" si="448"/>
        <v>0</v>
      </c>
      <c r="CB43" s="18">
        <f t="shared" si="448"/>
        <v>0</v>
      </c>
      <c r="CC43" s="18">
        <f t="shared" si="448"/>
        <v>0</v>
      </c>
      <c r="CD43" s="18">
        <f t="shared" si="448"/>
        <v>0</v>
      </c>
      <c r="CE43" s="18">
        <f t="shared" si="448"/>
        <v>0</v>
      </c>
      <c r="CF43" s="18">
        <f t="shared" si="448"/>
        <v>0</v>
      </c>
      <c r="CG43" s="18">
        <f t="shared" si="448"/>
        <v>0</v>
      </c>
      <c r="CH43" s="18">
        <f t="shared" si="448"/>
        <v>0</v>
      </c>
      <c r="CI43" s="18">
        <f t="shared" si="448"/>
        <v>0</v>
      </c>
      <c r="CJ43" s="18">
        <f t="shared" si="448"/>
        <v>0</v>
      </c>
      <c r="CK43" s="18">
        <f t="shared" si="448"/>
        <v>0</v>
      </c>
      <c r="CL43" s="18">
        <f t="shared" si="448"/>
        <v>0</v>
      </c>
      <c r="CM43" s="18">
        <f t="shared" si="448"/>
        <v>0</v>
      </c>
      <c r="CN43" s="18">
        <f t="shared" si="448"/>
        <v>0</v>
      </c>
      <c r="CO43" s="18">
        <f t="shared" si="448"/>
        <v>0</v>
      </c>
      <c r="CP43" s="18">
        <f t="shared" si="448"/>
        <v>0</v>
      </c>
      <c r="CQ43" s="18">
        <f t="shared" si="448"/>
        <v>0</v>
      </c>
      <c r="CR43" s="18">
        <f t="shared" si="448"/>
        <v>0</v>
      </c>
      <c r="CS43" s="18">
        <f t="shared" si="448"/>
        <v>0</v>
      </c>
      <c r="CT43" s="18">
        <f t="shared" si="448"/>
        <v>0</v>
      </c>
      <c r="CU43" s="18">
        <f t="shared" si="448"/>
        <v>0</v>
      </c>
      <c r="CV43" s="18">
        <f t="shared" si="448"/>
        <v>0</v>
      </c>
      <c r="CW43" s="18">
        <f t="shared" si="448"/>
        <v>0</v>
      </c>
      <c r="CX43" s="18">
        <f t="shared" si="448"/>
        <v>0</v>
      </c>
      <c r="CY43" s="18">
        <f t="shared" si="448"/>
        <v>0</v>
      </c>
      <c r="CZ43" s="18">
        <f t="shared" si="448"/>
        <v>0</v>
      </c>
      <c r="DA43" s="18">
        <f t="shared" si="448"/>
        <v>0</v>
      </c>
      <c r="DB43" s="18">
        <f t="shared" si="448"/>
        <v>0</v>
      </c>
      <c r="DC43" s="18">
        <f t="shared" si="448"/>
        <v>0</v>
      </c>
      <c r="DD43" s="18">
        <f t="shared" si="448"/>
        <v>0</v>
      </c>
      <c r="DE43" s="18">
        <f t="shared" si="448"/>
        <v>0</v>
      </c>
      <c r="DF43" s="18">
        <f t="shared" si="448"/>
        <v>0</v>
      </c>
      <c r="DG43" s="18">
        <f t="shared" si="448"/>
        <v>0</v>
      </c>
      <c r="DH43" s="18">
        <f t="shared" si="448"/>
        <v>0</v>
      </c>
      <c r="DI43" s="18">
        <f t="shared" si="448"/>
        <v>0</v>
      </c>
      <c r="DJ43" s="18">
        <f t="shared" si="448"/>
        <v>0</v>
      </c>
      <c r="DK43" s="18">
        <f t="shared" si="448"/>
        <v>0</v>
      </c>
      <c r="DL43" s="18">
        <f t="shared" si="448"/>
        <v>0</v>
      </c>
      <c r="DM43" s="18">
        <f t="shared" si="448"/>
        <v>0</v>
      </c>
      <c r="DN43" s="18">
        <f t="shared" si="448"/>
        <v>0</v>
      </c>
      <c r="DO43" s="18">
        <f t="shared" si="448"/>
        <v>0</v>
      </c>
      <c r="DP43" s="18">
        <f t="shared" si="448"/>
        <v>0</v>
      </c>
      <c r="DQ43" s="18">
        <f t="shared" si="448"/>
        <v>0</v>
      </c>
      <c r="DR43" s="18">
        <f t="shared" si="448"/>
        <v>0</v>
      </c>
      <c r="DS43" s="18">
        <f t="shared" si="448"/>
        <v>0</v>
      </c>
      <c r="DT43" s="18">
        <f t="shared" si="448"/>
        <v>0</v>
      </c>
      <c r="DU43" s="18">
        <f t="shared" si="448"/>
        <v>0</v>
      </c>
      <c r="DV43" s="18">
        <f t="shared" si="448"/>
        <v>0</v>
      </c>
      <c r="DW43" s="18">
        <f t="shared" si="448"/>
        <v>0</v>
      </c>
      <c r="DX43" s="18">
        <f t="shared" si="448"/>
        <v>0</v>
      </c>
      <c r="DY43" s="18">
        <f t="shared" si="448"/>
        <v>0</v>
      </c>
      <c r="DZ43" s="18">
        <f t="shared" si="448"/>
        <v>0</v>
      </c>
      <c r="EA43" s="18">
        <f t="shared" si="448"/>
        <v>0</v>
      </c>
      <c r="EB43" s="18">
        <f t="shared" si="448"/>
        <v>0</v>
      </c>
      <c r="EC43" s="18">
        <f t="shared" si="448"/>
        <v>0</v>
      </c>
      <c r="ED43" s="18">
        <f t="shared" si="448"/>
        <v>0</v>
      </c>
      <c r="EE43" s="18">
        <f t="shared" si="448"/>
        <v>0</v>
      </c>
      <c r="EF43" s="18">
        <f t="shared" si="448"/>
        <v>0</v>
      </c>
      <c r="EG43" s="18">
        <f t="shared" si="448"/>
        <v>0</v>
      </c>
      <c r="EH43" s="18">
        <f t="shared" si="448"/>
        <v>0</v>
      </c>
      <c r="EI43" s="18">
        <f t="shared" si="448"/>
        <v>0</v>
      </c>
      <c r="EJ43" s="18">
        <f t="shared" si="448"/>
        <v>0</v>
      </c>
      <c r="EK43" s="18">
        <f t="shared" si="448"/>
        <v>0</v>
      </c>
      <c r="EL43" s="18">
        <f t="shared" ref="EL43:GW43" si="449">+EL35+EL42</f>
        <v>0</v>
      </c>
      <c r="EM43" s="18">
        <f t="shared" si="449"/>
        <v>0</v>
      </c>
      <c r="EN43" s="18">
        <f t="shared" si="449"/>
        <v>0</v>
      </c>
      <c r="EO43" s="18">
        <f t="shared" si="449"/>
        <v>0</v>
      </c>
      <c r="EP43" s="18">
        <f t="shared" si="449"/>
        <v>0</v>
      </c>
      <c r="EQ43" s="18">
        <f t="shared" si="449"/>
        <v>0</v>
      </c>
      <c r="ER43" s="18">
        <f t="shared" si="449"/>
        <v>0</v>
      </c>
      <c r="ES43" s="18">
        <f t="shared" si="449"/>
        <v>0</v>
      </c>
      <c r="ET43" s="18">
        <f t="shared" si="449"/>
        <v>0</v>
      </c>
      <c r="EU43" s="18">
        <f t="shared" si="449"/>
        <v>0</v>
      </c>
      <c r="EV43" s="18">
        <f t="shared" si="449"/>
        <v>0</v>
      </c>
      <c r="EW43" s="18">
        <f t="shared" si="449"/>
        <v>0</v>
      </c>
      <c r="EX43" s="18">
        <f t="shared" si="449"/>
        <v>0</v>
      </c>
      <c r="EY43" s="18">
        <f t="shared" si="449"/>
        <v>0</v>
      </c>
      <c r="EZ43" s="18">
        <f t="shared" si="449"/>
        <v>0</v>
      </c>
      <c r="FA43" s="18">
        <f t="shared" si="449"/>
        <v>0</v>
      </c>
      <c r="FB43" s="18">
        <f t="shared" si="449"/>
        <v>0</v>
      </c>
      <c r="FC43" s="18">
        <f t="shared" si="449"/>
        <v>0</v>
      </c>
      <c r="FD43" s="18">
        <f t="shared" si="449"/>
        <v>0</v>
      </c>
      <c r="FE43" s="18">
        <f t="shared" si="449"/>
        <v>0</v>
      </c>
      <c r="FF43" s="18">
        <f t="shared" si="449"/>
        <v>0</v>
      </c>
      <c r="FG43" s="18">
        <f t="shared" si="449"/>
        <v>0</v>
      </c>
      <c r="FH43" s="18">
        <f t="shared" si="449"/>
        <v>0</v>
      </c>
      <c r="FI43" s="18">
        <f t="shared" si="449"/>
        <v>0</v>
      </c>
      <c r="FJ43" s="18">
        <f t="shared" si="449"/>
        <v>0</v>
      </c>
      <c r="FK43" s="18">
        <f t="shared" si="449"/>
        <v>0</v>
      </c>
      <c r="FL43" s="18">
        <f t="shared" si="449"/>
        <v>0</v>
      </c>
      <c r="FM43" s="18">
        <f t="shared" si="449"/>
        <v>0</v>
      </c>
      <c r="FN43" s="18">
        <f t="shared" si="449"/>
        <v>0</v>
      </c>
      <c r="FO43" s="18">
        <f t="shared" si="449"/>
        <v>0</v>
      </c>
      <c r="FP43" s="18">
        <f t="shared" si="449"/>
        <v>0</v>
      </c>
      <c r="FQ43" s="18">
        <f t="shared" si="449"/>
        <v>0</v>
      </c>
      <c r="FR43" s="18">
        <f t="shared" si="449"/>
        <v>0</v>
      </c>
      <c r="FS43" s="18">
        <f t="shared" si="449"/>
        <v>0</v>
      </c>
      <c r="FT43" s="18">
        <f t="shared" si="449"/>
        <v>0</v>
      </c>
      <c r="FU43" s="18">
        <f t="shared" si="449"/>
        <v>0</v>
      </c>
      <c r="FV43" s="18">
        <f t="shared" si="449"/>
        <v>0</v>
      </c>
      <c r="FW43" s="18">
        <f t="shared" si="449"/>
        <v>0</v>
      </c>
      <c r="FX43" s="18">
        <f t="shared" si="449"/>
        <v>0</v>
      </c>
      <c r="FY43" s="18">
        <f t="shared" si="449"/>
        <v>0</v>
      </c>
      <c r="FZ43" s="18">
        <f t="shared" si="449"/>
        <v>0</v>
      </c>
      <c r="GA43" s="18">
        <f t="shared" si="449"/>
        <v>0</v>
      </c>
      <c r="GB43" s="18">
        <f t="shared" si="449"/>
        <v>0</v>
      </c>
      <c r="GC43" s="18">
        <f t="shared" si="449"/>
        <v>0</v>
      </c>
      <c r="GD43" s="18">
        <f t="shared" si="449"/>
        <v>0</v>
      </c>
      <c r="GE43" s="18">
        <f t="shared" si="449"/>
        <v>0</v>
      </c>
      <c r="GF43" s="18">
        <f t="shared" si="449"/>
        <v>0</v>
      </c>
      <c r="GG43" s="18">
        <f t="shared" si="449"/>
        <v>0</v>
      </c>
      <c r="GH43" s="18">
        <f t="shared" si="449"/>
        <v>0</v>
      </c>
      <c r="GI43" s="18">
        <f t="shared" si="449"/>
        <v>0</v>
      </c>
      <c r="GJ43" s="18">
        <f t="shared" si="449"/>
        <v>0</v>
      </c>
      <c r="GK43" s="18">
        <f t="shared" si="449"/>
        <v>0</v>
      </c>
      <c r="GL43" s="18">
        <f t="shared" si="449"/>
        <v>0</v>
      </c>
      <c r="GM43" s="18">
        <f t="shared" si="449"/>
        <v>0</v>
      </c>
      <c r="GN43" s="18">
        <f t="shared" si="449"/>
        <v>0</v>
      </c>
      <c r="GO43" s="18">
        <f t="shared" si="449"/>
        <v>0</v>
      </c>
      <c r="GP43" s="18">
        <f t="shared" si="449"/>
        <v>0</v>
      </c>
      <c r="GQ43" s="18">
        <f t="shared" si="449"/>
        <v>0</v>
      </c>
      <c r="GR43" s="18">
        <f t="shared" si="449"/>
        <v>0</v>
      </c>
      <c r="GS43" s="18">
        <f t="shared" si="449"/>
        <v>0</v>
      </c>
      <c r="GT43" s="18">
        <f t="shared" si="449"/>
        <v>0</v>
      </c>
      <c r="GU43" s="18">
        <f t="shared" si="449"/>
        <v>0</v>
      </c>
      <c r="GV43" s="18">
        <f t="shared" si="449"/>
        <v>0</v>
      </c>
      <c r="GW43" s="18">
        <f t="shared" si="449"/>
        <v>0</v>
      </c>
      <c r="GX43" s="18">
        <f t="shared" ref="GX43:HD43" si="450">+GX35+GX42</f>
        <v>0</v>
      </c>
      <c r="GY43" s="18">
        <f t="shared" si="450"/>
        <v>0</v>
      </c>
      <c r="GZ43" s="18">
        <f t="shared" si="450"/>
        <v>0</v>
      </c>
      <c r="HA43" s="18">
        <f t="shared" si="450"/>
        <v>0</v>
      </c>
      <c r="HB43" s="18">
        <f t="shared" si="450"/>
        <v>0</v>
      </c>
      <c r="HC43" s="18">
        <f t="shared" si="450"/>
        <v>0</v>
      </c>
      <c r="HD43" s="18">
        <f t="shared" si="450"/>
        <v>0</v>
      </c>
      <c r="HE43" s="18">
        <f t="shared" ref="HE43:HI43" si="451">+HE35+HE42</f>
        <v>0</v>
      </c>
      <c r="HF43" s="18">
        <f t="shared" si="451"/>
        <v>0</v>
      </c>
      <c r="HG43" s="18">
        <f t="shared" si="451"/>
        <v>0</v>
      </c>
      <c r="HH43" s="18">
        <f t="shared" si="451"/>
        <v>0</v>
      </c>
      <c r="HI43" s="18">
        <f t="shared" si="451"/>
        <v>0</v>
      </c>
      <c r="HJ43" s="18">
        <f t="shared" ref="HJ43:HM43" si="452">+HJ35+HJ42</f>
        <v>0</v>
      </c>
      <c r="HK43" s="18">
        <f t="shared" si="452"/>
        <v>0</v>
      </c>
      <c r="HL43" s="18">
        <f t="shared" si="452"/>
        <v>0</v>
      </c>
      <c r="HM43" s="18">
        <f t="shared" si="452"/>
        <v>0</v>
      </c>
      <c r="HN43" s="18">
        <f t="shared" ref="HN43:HY43" si="453">+HN35+HN42</f>
        <v>0</v>
      </c>
      <c r="HO43" s="18">
        <f t="shared" si="453"/>
        <v>0</v>
      </c>
      <c r="HP43" s="18">
        <f t="shared" si="453"/>
        <v>108928627.33</v>
      </c>
      <c r="HQ43" s="18">
        <f t="shared" si="453"/>
        <v>101576407.78999999</v>
      </c>
      <c r="HR43" s="18">
        <f t="shared" si="453"/>
        <v>94033135.959999993</v>
      </c>
      <c r="HS43" s="18">
        <f t="shared" si="453"/>
        <v>87074750.139999986</v>
      </c>
      <c r="HT43" s="18">
        <f t="shared" si="453"/>
        <v>80470575.859999985</v>
      </c>
      <c r="HU43" s="18">
        <f t="shared" si="453"/>
        <v>76604602.139999986</v>
      </c>
      <c r="HV43" s="18">
        <f t="shared" si="453"/>
        <v>74260229.439999983</v>
      </c>
      <c r="HW43" s="18">
        <f t="shared" si="453"/>
        <v>72194626.469999984</v>
      </c>
      <c r="HX43" s="18">
        <f t="shared" si="453"/>
        <v>70782031.999999985</v>
      </c>
      <c r="HY43" s="18">
        <f t="shared" si="453"/>
        <v>69442289.889999986</v>
      </c>
      <c r="HZ43" s="18">
        <f t="shared" ref="HZ43:IK43" si="454">+HZ35+HZ42</f>
        <v>67842064.50999999</v>
      </c>
      <c r="IA43" s="18">
        <f t="shared" si="454"/>
        <v>66501318.399999991</v>
      </c>
      <c r="IB43" s="18">
        <f t="shared" si="454"/>
        <v>64071939.089999989</v>
      </c>
      <c r="IC43" s="18">
        <f t="shared" si="454"/>
        <v>61203582.019999988</v>
      </c>
      <c r="ID43" s="18">
        <f t="shared" si="454"/>
        <v>58284598.489999987</v>
      </c>
      <c r="IE43" s="18">
        <f t="shared" si="454"/>
        <v>55155571.629999988</v>
      </c>
      <c r="IF43" s="18">
        <f t="shared" si="454"/>
        <v>52459536.269999988</v>
      </c>
      <c r="IG43" s="18">
        <f t="shared" si="454"/>
        <v>50896852.969999991</v>
      </c>
      <c r="IH43" s="18">
        <f t="shared" si="454"/>
        <v>49816644.349999994</v>
      </c>
      <c r="II43" s="18">
        <f t="shared" si="454"/>
        <v>49149520.339999996</v>
      </c>
      <c r="IJ43" s="18">
        <f t="shared" si="454"/>
        <v>48678217.609999999</v>
      </c>
      <c r="IK43" s="18">
        <f t="shared" si="454"/>
        <v>48173243.189999998</v>
      </c>
      <c r="IL43" s="560"/>
      <c r="IM43" s="561"/>
      <c r="IN43" s="561"/>
      <c r="IO43" s="561"/>
      <c r="IP43" s="561"/>
      <c r="IQ43" s="561"/>
      <c r="IR43" s="561"/>
      <c r="IS43" s="561"/>
      <c r="IT43" s="561"/>
      <c r="IU43" s="561"/>
      <c r="IV43" s="561"/>
      <c r="IW43" s="561"/>
      <c r="IX43" s="561"/>
      <c r="IY43" s="562"/>
      <c r="IZ43" s="331"/>
      <c r="JA43" s="332"/>
      <c r="JB43" s="332"/>
      <c r="JC43" s="332"/>
      <c r="JD43" s="332"/>
      <c r="JE43" s="332"/>
      <c r="JF43" s="332"/>
      <c r="JG43" s="332"/>
      <c r="JH43" s="332"/>
      <c r="JI43" s="332"/>
      <c r="JJ43" s="332"/>
      <c r="JK43" s="333"/>
    </row>
    <row r="44" spans="1:271" s="37" customFormat="1" ht="12" thickTop="1" x14ac:dyDescent="0.2">
      <c r="D44" s="49"/>
      <c r="F44" s="39"/>
      <c r="G44" s="40"/>
      <c r="CW44" s="41"/>
      <c r="CX44" s="41"/>
      <c r="CY44" s="41"/>
      <c r="CZ44" s="41"/>
      <c r="DA44" s="41"/>
      <c r="DB44" s="41"/>
      <c r="DC44" s="41"/>
      <c r="DD44" s="41"/>
      <c r="DE44" s="41"/>
      <c r="DF44" s="41"/>
      <c r="DG44" s="6"/>
      <c r="DH44" s="6"/>
      <c r="DI44" s="6"/>
      <c r="DJ44" s="6"/>
      <c r="DK44" s="6"/>
      <c r="DL44" s="18"/>
      <c r="DM44" s="18"/>
      <c r="DN44" s="18"/>
      <c r="DO44" s="18"/>
      <c r="DP44" s="18"/>
      <c r="DQ44" s="18"/>
      <c r="DR44" s="18"/>
      <c r="DS44" s="18"/>
      <c r="DT44" s="18"/>
      <c r="DU44" s="18"/>
      <c r="DV44" s="18"/>
      <c r="DW44" s="18"/>
      <c r="DX44" s="18"/>
      <c r="DY44" s="18"/>
      <c r="DZ44" s="18"/>
      <c r="EA44" s="18"/>
      <c r="EB44" s="18"/>
      <c r="EC44" s="18"/>
      <c r="ED44" s="18"/>
      <c r="EE44" s="18"/>
      <c r="EF44" s="18"/>
      <c r="EG44" s="18"/>
      <c r="EH44" s="18"/>
      <c r="EI44" s="18"/>
      <c r="EJ44" s="18"/>
      <c r="EK44" s="18"/>
      <c r="EL44" s="18"/>
      <c r="EM44" s="18"/>
      <c r="EN44" s="18"/>
      <c r="EO44" s="18"/>
      <c r="EP44" s="18"/>
      <c r="EQ44" s="18"/>
      <c r="ER44" s="18"/>
      <c r="ES44" s="18"/>
      <c r="ET44" s="18"/>
      <c r="EU44" s="18"/>
      <c r="EV44" s="18"/>
      <c r="EW44" s="18"/>
      <c r="EX44" s="18"/>
      <c r="EY44" s="18"/>
      <c r="EZ44" s="18"/>
      <c r="FA44" s="18"/>
      <c r="FB44" s="18"/>
      <c r="FC44" s="18"/>
      <c r="FD44" s="18"/>
      <c r="FE44" s="18"/>
      <c r="FF44" s="18"/>
      <c r="FG44" s="18"/>
      <c r="FH44" s="18"/>
      <c r="FI44" s="18"/>
      <c r="FJ44" s="18"/>
      <c r="FK44" s="18"/>
      <c r="FL44" s="18"/>
      <c r="FM44" s="18"/>
      <c r="FN44" s="18"/>
      <c r="FO44" s="18"/>
      <c r="FP44" s="18"/>
      <c r="FQ44" s="18"/>
      <c r="FR44" s="18"/>
      <c r="FS44" s="18"/>
      <c r="FT44" s="18"/>
      <c r="FU44" s="18"/>
      <c r="FV44" s="18"/>
      <c r="FW44" s="18"/>
      <c r="FX44" s="18"/>
      <c r="FY44" s="18"/>
      <c r="FZ44" s="18"/>
      <c r="GA44" s="18"/>
      <c r="GB44" s="18"/>
      <c r="GC44" s="18"/>
      <c r="GD44" s="18"/>
      <c r="GE44" s="18"/>
      <c r="GF44" s="18"/>
      <c r="GG44" s="18"/>
      <c r="GH44" s="18"/>
      <c r="GI44" s="18"/>
      <c r="GJ44" s="18"/>
      <c r="GK44" s="18"/>
      <c r="GL44" s="18"/>
      <c r="GM44" s="18"/>
      <c r="GN44" s="18"/>
      <c r="GO44" s="18"/>
      <c r="GP44" s="18"/>
      <c r="GQ44" s="18"/>
      <c r="GR44" s="18"/>
      <c r="GS44" s="18"/>
      <c r="GT44" s="18"/>
      <c r="GU44" s="18"/>
      <c r="GV44" s="18"/>
      <c r="GW44" s="18"/>
      <c r="GX44" s="18"/>
      <c r="GY44" s="18"/>
      <c r="GZ44" s="18"/>
      <c r="HA44" s="18"/>
      <c r="HB44" s="18"/>
      <c r="HC44" s="18"/>
      <c r="HD44" s="18"/>
      <c r="HE44" s="18"/>
      <c r="HF44" s="18"/>
      <c r="HG44" s="18"/>
      <c r="HH44" s="18"/>
      <c r="HI44" s="18"/>
      <c r="HJ44" s="18"/>
      <c r="HK44" s="18"/>
      <c r="HL44" s="18"/>
      <c r="HM44" s="18"/>
      <c r="HN44" s="18"/>
      <c r="HO44" s="18"/>
      <c r="HP44" s="18"/>
      <c r="HQ44" s="18"/>
      <c r="HR44" s="18"/>
      <c r="HS44" s="18"/>
      <c r="HT44" s="18"/>
      <c r="HU44" s="18"/>
      <c r="HV44" s="18"/>
      <c r="HW44" s="18"/>
      <c r="HX44" s="18"/>
      <c r="HY44" s="18"/>
      <c r="HZ44" s="18"/>
      <c r="IA44" s="18"/>
      <c r="IB44" s="18"/>
      <c r="IC44" s="18"/>
      <c r="ID44" s="18"/>
      <c r="IE44" s="18"/>
      <c r="IF44" s="18"/>
      <c r="IG44" s="18"/>
      <c r="IH44" s="18"/>
      <c r="II44" s="18"/>
      <c r="IJ44" s="18"/>
      <c r="IK44" s="18"/>
      <c r="IL44" s="560"/>
      <c r="IM44" s="561"/>
      <c r="IN44" s="561"/>
      <c r="IO44" s="561"/>
      <c r="IP44" s="561"/>
      <c r="IQ44" s="561"/>
      <c r="IR44" s="561"/>
      <c r="IS44" s="561"/>
      <c r="IT44" s="561"/>
      <c r="IU44" s="561"/>
      <c r="IV44" s="561"/>
      <c r="IW44" s="561"/>
      <c r="IX44" s="561"/>
      <c r="IY44" s="562"/>
      <c r="IZ44" s="1"/>
      <c r="JA44" s="1"/>
      <c r="JB44" s="1"/>
      <c r="JC44" s="1"/>
      <c r="JD44" s="1"/>
      <c r="JE44" s="1"/>
      <c r="JF44" s="1"/>
      <c r="JG44" s="1"/>
      <c r="JH44" s="1"/>
      <c r="JI44" s="1"/>
      <c r="JJ44" s="1"/>
      <c r="JK44" s="1"/>
    </row>
    <row r="45" spans="1:271" x14ac:dyDescent="0.2">
      <c r="A45" s="7" t="s">
        <v>173</v>
      </c>
      <c r="C45" s="1">
        <v>19100122</v>
      </c>
      <c r="D45" s="15"/>
      <c r="E45" s="15"/>
      <c r="F45" s="15"/>
      <c r="G45" s="15"/>
      <c r="H45" s="15"/>
      <c r="I45" s="15"/>
      <c r="J45" s="15"/>
      <c r="K45" s="15"/>
      <c r="L45" s="15"/>
      <c r="M45" s="15"/>
      <c r="N45" s="15"/>
      <c r="O45" s="15"/>
      <c r="P45" s="15"/>
      <c r="Q45" s="15"/>
      <c r="R45" s="15"/>
      <c r="S45" s="15"/>
      <c r="T45" s="15"/>
      <c r="U45" s="15"/>
      <c r="V45" s="15"/>
      <c r="W45" s="15"/>
      <c r="X45" s="15"/>
      <c r="Y45" s="15"/>
      <c r="Z45" s="15"/>
      <c r="AA45" s="15"/>
      <c r="AB45" s="15"/>
      <c r="AC45" s="15"/>
      <c r="AD45" s="15"/>
      <c r="AE45" s="15"/>
      <c r="AF45" s="15"/>
      <c r="AG45" s="15"/>
      <c r="AH45" s="15"/>
      <c r="AI45" s="15"/>
      <c r="AJ45" s="15"/>
      <c r="AK45" s="15"/>
      <c r="AL45" s="15"/>
      <c r="AM45" s="15"/>
      <c r="AN45" s="15"/>
      <c r="AO45" s="15"/>
      <c r="AP45" s="15"/>
      <c r="AQ45" s="15"/>
      <c r="AR45" s="15"/>
      <c r="AS45" s="15"/>
      <c r="AT45" s="15"/>
      <c r="AU45" s="15"/>
      <c r="AV45" s="15"/>
      <c r="AW45" s="15"/>
      <c r="AX45" s="15"/>
      <c r="AY45" s="15"/>
      <c r="AZ45" s="16"/>
      <c r="BA45" s="16"/>
      <c r="BB45" s="16"/>
      <c r="BC45" s="16"/>
      <c r="BD45" s="16"/>
      <c r="BE45" s="16"/>
      <c r="BF45" s="16"/>
      <c r="BG45" s="16"/>
      <c r="BH45" s="16"/>
      <c r="BI45" s="16"/>
      <c r="BJ45" s="16"/>
      <c r="BK45" s="16"/>
      <c r="BL45" s="16"/>
      <c r="BM45" s="16"/>
      <c r="BN45" s="16"/>
      <c r="BO45" s="16"/>
      <c r="BP45" s="16"/>
      <c r="BQ45" s="16"/>
      <c r="BR45" s="16"/>
      <c r="BS45" s="16"/>
      <c r="BT45" s="16"/>
      <c r="BU45" s="16"/>
      <c r="BV45" s="16"/>
      <c r="BW45" s="16"/>
      <c r="BX45" s="16"/>
      <c r="BY45" s="16"/>
      <c r="BZ45" s="16"/>
      <c r="CA45" s="16"/>
      <c r="CB45" s="16"/>
      <c r="CC45" s="16"/>
      <c r="CD45" s="16"/>
      <c r="CE45" s="16"/>
      <c r="CF45" s="16"/>
      <c r="CG45" s="16"/>
      <c r="CH45" s="16"/>
      <c r="CI45" s="16"/>
      <c r="CJ45" s="16"/>
      <c r="CK45" s="16"/>
      <c r="CL45" s="16"/>
      <c r="CM45" s="16"/>
      <c r="CN45" s="16"/>
      <c r="CO45" s="16"/>
      <c r="CP45" s="16"/>
      <c r="CQ45" s="16"/>
      <c r="CR45" s="16"/>
      <c r="CS45" s="16"/>
      <c r="CT45" s="16"/>
      <c r="CU45" s="16"/>
      <c r="CV45" s="16"/>
      <c r="CW45" s="16"/>
      <c r="CX45" s="16"/>
      <c r="CY45" s="16"/>
      <c r="CZ45" s="16"/>
      <c r="DA45" s="16"/>
      <c r="DB45" s="16"/>
      <c r="DC45" s="16"/>
      <c r="DD45" s="16"/>
      <c r="DE45" s="16"/>
      <c r="DF45" s="16"/>
      <c r="DG45" s="16"/>
      <c r="DH45" s="16"/>
      <c r="DI45" s="16"/>
      <c r="DJ45" s="16"/>
      <c r="DK45" s="16"/>
      <c r="DL45" s="18"/>
      <c r="DM45" s="18"/>
      <c r="DN45" s="18"/>
      <c r="DO45" s="18"/>
      <c r="DP45" s="18"/>
      <c r="DQ45" s="18"/>
      <c r="DR45" s="18"/>
      <c r="DS45" s="18"/>
      <c r="DT45" s="18"/>
      <c r="DU45" s="18"/>
      <c r="DV45" s="18"/>
      <c r="DW45" s="18"/>
      <c r="DX45" s="18"/>
      <c r="DY45" s="18"/>
      <c r="DZ45" s="18"/>
      <c r="EA45" s="18"/>
      <c r="EB45" s="18"/>
      <c r="EC45" s="18"/>
      <c r="ED45" s="18"/>
      <c r="EE45" s="18"/>
      <c r="EF45" s="18"/>
      <c r="EG45" s="18"/>
      <c r="EH45" s="18"/>
      <c r="EI45" s="18"/>
      <c r="EJ45" s="18"/>
      <c r="EK45" s="18"/>
      <c r="EL45" s="18"/>
      <c r="EM45" s="18"/>
      <c r="EN45" s="18"/>
      <c r="EO45" s="18"/>
      <c r="EP45" s="18"/>
      <c r="EQ45" s="18"/>
      <c r="ER45" s="18"/>
      <c r="ES45" s="18"/>
      <c r="ET45" s="18"/>
      <c r="EU45" s="18"/>
      <c r="EV45" s="18"/>
      <c r="EW45" s="18"/>
      <c r="EX45" s="18"/>
      <c r="EY45" s="18"/>
      <c r="EZ45" s="18"/>
      <c r="FA45" s="18"/>
      <c r="FB45" s="18"/>
      <c r="FC45" s="18"/>
      <c r="FD45" s="18"/>
      <c r="FE45" s="18"/>
      <c r="FF45" s="18"/>
      <c r="FG45" s="18"/>
      <c r="FH45" s="18"/>
      <c r="FI45" s="18"/>
      <c r="FJ45" s="18"/>
      <c r="FK45" s="18"/>
      <c r="FL45" s="18"/>
      <c r="FM45" s="18"/>
      <c r="FN45" s="18"/>
      <c r="FO45" s="18"/>
      <c r="FP45" s="18"/>
      <c r="FQ45" s="18"/>
      <c r="FR45" s="18"/>
      <c r="FS45" s="18"/>
      <c r="FT45" s="18"/>
      <c r="FU45" s="18"/>
      <c r="FV45" s="18"/>
      <c r="FW45" s="18"/>
      <c r="FX45" s="18"/>
      <c r="FY45" s="18"/>
      <c r="FZ45" s="18"/>
      <c r="GA45" s="18"/>
      <c r="GB45" s="18"/>
      <c r="GC45" s="18"/>
      <c r="GD45" s="18"/>
      <c r="GE45" s="18"/>
      <c r="GF45" s="18"/>
      <c r="GG45" s="18"/>
      <c r="GH45" s="18"/>
      <c r="GI45" s="18"/>
      <c r="GJ45" s="18"/>
      <c r="GK45" s="18"/>
      <c r="GL45" s="18"/>
      <c r="GM45" s="18"/>
      <c r="GN45" s="18"/>
      <c r="GO45" s="18"/>
      <c r="GP45" s="18"/>
      <c r="GQ45" s="18"/>
      <c r="GR45" s="18"/>
      <c r="GS45" s="18"/>
      <c r="GT45" s="18"/>
      <c r="GU45" s="18"/>
      <c r="GV45" s="18"/>
      <c r="GW45" s="18"/>
      <c r="GX45" s="18"/>
      <c r="GY45" s="18"/>
      <c r="GZ45" s="18"/>
      <c r="HA45" s="18"/>
      <c r="HB45" s="18"/>
      <c r="HC45" s="18"/>
      <c r="HD45" s="18"/>
      <c r="HE45" s="18"/>
      <c r="HF45" s="18"/>
      <c r="HG45" s="18"/>
      <c r="HH45" s="18"/>
      <c r="HI45" s="18"/>
      <c r="HJ45" s="18"/>
      <c r="HK45" s="18"/>
      <c r="HL45" s="18"/>
      <c r="HM45" s="18"/>
      <c r="HN45" s="18"/>
      <c r="HO45" s="18"/>
      <c r="HP45" s="18"/>
      <c r="HQ45" s="18"/>
      <c r="HR45" s="18"/>
      <c r="HS45" s="18"/>
      <c r="HT45" s="18"/>
      <c r="HU45" s="18"/>
      <c r="HV45" s="18"/>
      <c r="HW45" s="18"/>
      <c r="HX45" s="18"/>
      <c r="HY45" s="18"/>
      <c r="HZ45" s="18"/>
      <c r="IA45" s="18"/>
      <c r="IB45" s="18"/>
      <c r="IC45" s="18"/>
      <c r="ID45" s="18"/>
      <c r="IE45" s="18"/>
      <c r="IF45" s="18"/>
      <c r="IG45" s="18"/>
      <c r="IH45" s="18"/>
      <c r="II45" s="18"/>
      <c r="IJ45" s="18"/>
      <c r="IK45" s="18"/>
      <c r="IL45" s="560"/>
      <c r="IM45" s="561"/>
      <c r="IN45" s="561"/>
      <c r="IO45" s="561"/>
      <c r="IP45" s="561"/>
      <c r="IQ45" s="561"/>
      <c r="IR45" s="561"/>
      <c r="IS45" s="561"/>
      <c r="IT45" s="561"/>
      <c r="IU45" s="561"/>
      <c r="IV45" s="561"/>
      <c r="IW45" s="561"/>
      <c r="IX45" s="561"/>
      <c r="IY45" s="562"/>
    </row>
    <row r="46" spans="1:271" x14ac:dyDescent="0.2">
      <c r="B46" s="1" t="s">
        <v>163</v>
      </c>
      <c r="D46" s="15">
        <f>61109259.77-44.65</f>
        <v>61109215.120000005</v>
      </c>
      <c r="E46" s="15">
        <f>+D57</f>
        <v>59812470.350000001</v>
      </c>
      <c r="F46" s="15">
        <f>+E57</f>
        <v>120745657.28</v>
      </c>
      <c r="G46" s="15">
        <f>+F57</f>
        <v>116400172.34</v>
      </c>
      <c r="H46" s="15">
        <f>+G57</f>
        <v>105985135.08006337</v>
      </c>
      <c r="I46" s="15">
        <f t="shared" ref="I46:AB46" si="455">ROUND(+H57,2)</f>
        <v>92410074.879999995</v>
      </c>
      <c r="J46" s="15">
        <f>ROUND(+I57,2)</f>
        <v>73649281.129999995</v>
      </c>
      <c r="K46" s="15">
        <f t="shared" si="455"/>
        <v>54385898.57</v>
      </c>
      <c r="L46" s="15">
        <f t="shared" si="455"/>
        <v>37849031.229999997</v>
      </c>
      <c r="M46" s="15">
        <f t="shared" si="455"/>
        <v>19641296.899999999</v>
      </c>
      <c r="N46" s="15">
        <f t="shared" si="455"/>
        <v>7841036.4800000004</v>
      </c>
      <c r="O46" s="15">
        <f t="shared" si="455"/>
        <v>-1010074.6</v>
      </c>
      <c r="P46" s="15">
        <f t="shared" si="455"/>
        <v>-869527.96</v>
      </c>
      <c r="Q46" s="15">
        <f t="shared" si="455"/>
        <v>-903317.99</v>
      </c>
      <c r="R46" s="15">
        <f t="shared" si="455"/>
        <v>-937108.02</v>
      </c>
      <c r="S46" s="15">
        <f t="shared" si="455"/>
        <v>-404021.02</v>
      </c>
      <c r="T46" s="15">
        <f t="shared" si="455"/>
        <v>-167814.39</v>
      </c>
      <c r="U46" s="15">
        <f t="shared" si="455"/>
        <v>7284028.3300000001</v>
      </c>
      <c r="V46" s="15">
        <f>ROUND(+U57,2)</f>
        <v>16456818.119999999</v>
      </c>
      <c r="W46" s="15">
        <f t="shared" si="455"/>
        <v>-83020072.079999998</v>
      </c>
      <c r="X46" s="15">
        <f t="shared" si="455"/>
        <v>-74655652.510000005</v>
      </c>
      <c r="Y46" s="15">
        <f t="shared" si="455"/>
        <v>-67370116.099999994</v>
      </c>
      <c r="Z46" s="15">
        <f>ROUND(+Y57,2)</f>
        <v>-23540349.66</v>
      </c>
      <c r="AA46" s="15">
        <f t="shared" si="455"/>
        <v>-21389993.739999998</v>
      </c>
      <c r="AB46" s="15">
        <f t="shared" si="455"/>
        <v>-20155529.390000001</v>
      </c>
      <c r="AC46" s="15">
        <f>ROUND(+AB57,2)</f>
        <v>-19157897.949999999</v>
      </c>
      <c r="AD46" s="15">
        <f>ROUND(+AC57,2)</f>
        <v>-17677541.829999998</v>
      </c>
      <c r="AE46" s="18">
        <f>ROUND(+AD57,2)</f>
        <v>-16440523.6</v>
      </c>
      <c r="AF46" s="18">
        <f t="shared" ref="AF46" si="456">ROUND(+AE57,2)</f>
        <v>-9467391.0099999998</v>
      </c>
      <c r="AG46" s="18">
        <f t="shared" ref="AG46" si="457">ROUND(+AF57,2)</f>
        <v>-8097534.0999999996</v>
      </c>
      <c r="AH46" s="18">
        <f t="shared" ref="AH46" si="458">ROUND(+AG57,2)</f>
        <v>-6589680.9100000001</v>
      </c>
      <c r="AI46" s="18">
        <f t="shared" ref="AI46" si="459">ROUND(+AH57,2)</f>
        <v>-5015530.6100000003</v>
      </c>
      <c r="AJ46" s="18">
        <f t="shared" ref="AJ46" si="460">ROUND(+AI57,2)</f>
        <v>-3737067.53</v>
      </c>
      <c r="AK46" s="18">
        <f t="shared" ref="AK46" si="461">ROUND(+AJ57,2)</f>
        <v>-2649582.36</v>
      </c>
      <c r="AL46" s="18">
        <f t="shared" ref="AL46" si="462">ROUND(+AK57,2)</f>
        <v>-1998438.82</v>
      </c>
      <c r="AM46" s="18">
        <f t="shared" ref="AM46" si="463">ROUND(+AL57,2)</f>
        <v>-1478820.69</v>
      </c>
      <c r="AN46" s="18">
        <f t="shared" ref="AN46" si="464">ROUND(+AM57,2)</f>
        <v>-1094126.33</v>
      </c>
      <c r="AO46" s="18">
        <f t="shared" ref="AO46" si="465">ROUND(+AN57,2)</f>
        <v>-775943.88</v>
      </c>
      <c r="AP46" s="18">
        <f t="shared" ref="AP46" si="466">ROUND(+AO57,2)</f>
        <v>-417583.8</v>
      </c>
      <c r="AQ46" s="18">
        <f t="shared" ref="AQ46" si="467">ROUND(+AP57,2)</f>
        <v>24831.34</v>
      </c>
      <c r="AR46" s="18">
        <f t="shared" ref="AR46" si="468">ROUND(+AQ57,2)</f>
        <v>8843522.0299999993</v>
      </c>
      <c r="AS46" s="18">
        <f t="shared" ref="AS46" si="469">ROUND(+AR57,2)</f>
        <v>7798610.8600000003</v>
      </c>
      <c r="AT46" s="18">
        <f t="shared" ref="AT46" si="470">ROUND(+AS57,2)</f>
        <v>6502736.5099999998</v>
      </c>
      <c r="AU46" s="18">
        <f t="shared" ref="AU46" si="471">ROUND(+AT57,2)</f>
        <v>5072724.59</v>
      </c>
      <c r="AV46" s="18">
        <f t="shared" ref="AV46" si="472">ROUND(+AU57,2)</f>
        <v>3940228.01</v>
      </c>
      <c r="AW46" s="18">
        <f t="shared" ref="AW46" si="473">ROUND(+AV57,2)</f>
        <v>3103055.42</v>
      </c>
      <c r="AX46" s="18">
        <f t="shared" ref="AX46" si="474">ROUND(+AW57,2)</f>
        <v>2348258.41</v>
      </c>
      <c r="AY46" s="18">
        <f t="shared" ref="AY46" si="475">ROUND(+AX57,2)</f>
        <v>1932732.79</v>
      </c>
      <c r="AZ46" s="18">
        <f t="shared" ref="AZ46" si="476">ROUND(+AY57,2)</f>
        <v>1572373.78</v>
      </c>
      <c r="BA46" s="18">
        <f t="shared" ref="BA46" si="477">ROUND(+AZ57,2)</f>
        <v>1290114.3700000001</v>
      </c>
      <c r="BB46" s="18">
        <f t="shared" ref="BB46" si="478">ROUND(+BA57,2)</f>
        <v>990401.12</v>
      </c>
      <c r="BC46" s="18">
        <f t="shared" ref="BC46" si="479">ROUND(+BB57,2)</f>
        <v>615834.31000000006</v>
      </c>
      <c r="BD46" s="18">
        <f t="shared" ref="BD46" si="480">ROUND(+BC57,2)</f>
        <v>30581310.789999999</v>
      </c>
      <c r="BE46" s="18">
        <f t="shared" ref="BE46" si="481">ROUND(+BD57,2)</f>
        <v>26559645.300000001</v>
      </c>
      <c r="BF46" s="18">
        <f t="shared" ref="BF46" si="482">ROUND(+BE57,2)</f>
        <v>21781178.890000001</v>
      </c>
      <c r="BG46" s="18">
        <f t="shared" ref="BG46" si="483">ROUND(+BF57,2)</f>
        <v>17469056</v>
      </c>
      <c r="BH46" s="18">
        <f t="shared" ref="BH46" si="484">ROUND(+BG57,2)</f>
        <v>13039483.300000001</v>
      </c>
      <c r="BI46" s="18">
        <f t="shared" ref="BI46" si="485">ROUND(+BH57,2)</f>
        <v>9224436.5099999998</v>
      </c>
      <c r="BJ46" s="18">
        <f t="shared" ref="BJ46" si="486">ROUND(+BI57,2)</f>
        <v>6581711.9000000004</v>
      </c>
      <c r="BK46" s="18">
        <f t="shared" ref="BK46" si="487">ROUND(+BJ57,2)</f>
        <v>4861599.01</v>
      </c>
      <c r="BL46" s="18">
        <f t="shared" ref="BL46" si="488">ROUND(+BK57,2)</f>
        <v>3724037.84</v>
      </c>
      <c r="BM46" s="18">
        <f t="shared" ref="BM46" si="489">ROUND(+BL57,2)</f>
        <v>2782475.22</v>
      </c>
      <c r="BN46" s="18">
        <f t="shared" ref="BN46" si="490">ROUND(+BM57,2)</f>
        <v>1795259.86</v>
      </c>
      <c r="BO46" s="18">
        <f t="shared" ref="BO46" si="491">ROUND(+BN57,2)</f>
        <v>577870.62</v>
      </c>
      <c r="BP46" s="18">
        <f t="shared" ref="BP46" si="492">ROUND(+BO57,2)</f>
        <v>69846585.370000005</v>
      </c>
      <c r="BQ46" s="18">
        <f t="shared" ref="BQ46" si="493">ROUND(+BP57,2)</f>
        <v>65742726.469999999</v>
      </c>
      <c r="BR46" s="18">
        <f t="shared" ref="BR46" si="494">ROUND(+BQ57,2)</f>
        <v>60654038.82</v>
      </c>
      <c r="BS46" s="18">
        <f t="shared" ref="BS46" si="495">ROUND(+BR57,2)</f>
        <v>54761597.619999997</v>
      </c>
      <c r="BT46" s="18">
        <f t="shared" ref="BT46" si="496">ROUND(+BS57,2)</f>
        <v>50569240.469999999</v>
      </c>
      <c r="BU46" s="18">
        <f t="shared" ref="BU46" si="497">ROUND(+BT57,2)</f>
        <v>46886948.270000003</v>
      </c>
      <c r="BV46" s="18">
        <f t="shared" ref="BV46" si="498">ROUND(+BU57,2)</f>
        <v>44140413.130000003</v>
      </c>
      <c r="BW46" s="18">
        <f t="shared" ref="BW46" si="499">ROUND(+BV57,2)</f>
        <v>42319665.149999999</v>
      </c>
      <c r="BX46" s="18">
        <f t="shared" ref="BX46" si="500">ROUND(+BW57,2)</f>
        <v>41080896.57</v>
      </c>
      <c r="BY46" s="18">
        <f t="shared" ref="BY46" si="501">ROUND(+BX57,2)</f>
        <v>40230459.299999997</v>
      </c>
      <c r="BZ46" s="18">
        <f t="shared" ref="BZ46" si="502">ROUND(+BY57,2)</f>
        <v>39297519.009999998</v>
      </c>
      <c r="CA46" s="18">
        <f t="shared" ref="CA46" si="503">ROUND(+BZ57,2)</f>
        <v>37968909.450000003</v>
      </c>
      <c r="CB46" s="18">
        <f t="shared" ref="CB46" si="504">ROUND(+CA57,2)</f>
        <v>-55736249.280000001</v>
      </c>
      <c r="CC46" s="18">
        <f t="shared" ref="CC46" si="505">ROUND(+CB57,2)</f>
        <v>-49394191.270000003</v>
      </c>
      <c r="CD46" s="18">
        <f t="shared" ref="CD46" si="506">ROUND(+CC57,2)</f>
        <v>-40643132.850000001</v>
      </c>
      <c r="CE46" s="18">
        <f t="shared" ref="CE46" si="507">ROUND(+CD57,2)</f>
        <v>-30961309.350000001</v>
      </c>
      <c r="CF46" s="18">
        <f t="shared" ref="CF46" si="508">ROUND(+CE57,2)</f>
        <v>-23643546.32</v>
      </c>
      <c r="CG46" s="18">
        <f t="shared" ref="CG46" si="509">ROUND(+CF57,2)</f>
        <v>-16092033.01</v>
      </c>
      <c r="CH46" s="18">
        <f t="shared" ref="CH46" si="510">ROUND(+CG57,2)</f>
        <v>-10075018.710000001</v>
      </c>
      <c r="CI46" s="18">
        <f t="shared" ref="CI46" si="511">ROUND(+CH57,2)</f>
        <v>-6543801.0599999996</v>
      </c>
      <c r="CJ46" s="18">
        <f t="shared" ref="CJ46" si="512">ROUND(+CI57,2)</f>
        <v>-3540656.87</v>
      </c>
      <c r="CK46" s="18">
        <f t="shared" ref="CK46" si="513">ROUND(+CJ57,2)</f>
        <v>-1610029.95</v>
      </c>
      <c r="CL46" s="18">
        <f t="shared" ref="CL46" si="514">ROUND(+CK57,2)</f>
        <v>742229.97</v>
      </c>
      <c r="CM46" s="18">
        <f t="shared" ref="CM46" si="515">ROUND(+CL57,2)</f>
        <v>3063647.17</v>
      </c>
      <c r="CN46" s="18">
        <f t="shared" ref="CN46" si="516">ROUND(+CM57,2)</f>
        <v>-15502796.25</v>
      </c>
      <c r="CO46" s="18">
        <f t="shared" ref="CO46" si="517">ROUND(+CN57,2)</f>
        <v>-13965541.16</v>
      </c>
      <c r="CP46" s="18">
        <f t="shared" ref="CP46" si="518">ROUND(+CO57,2)</f>
        <v>-11228537.449999999</v>
      </c>
      <c r="CQ46" s="18">
        <f t="shared" ref="CQ46" si="519">ROUND(+CP57,2)</f>
        <v>-8537179.5299999993</v>
      </c>
      <c r="CR46" s="18">
        <f t="shared" ref="CR46" si="520">ROUND(+CQ57,2)</f>
        <v>-6356424.9500000002</v>
      </c>
      <c r="CS46" s="18">
        <f t="shared" ref="CS46" si="521">ROUND(+CR57,2)</f>
        <v>-4077308.62</v>
      </c>
      <c r="CT46" s="18">
        <f t="shared" ref="CT46" si="522">ROUND(+CS57,2)</f>
        <v>-2636575.52</v>
      </c>
      <c r="CU46" s="18">
        <f t="shared" ref="CU46" si="523">ROUND(+CT57,2)</f>
        <v>-1677845.59</v>
      </c>
      <c r="CV46" s="18">
        <f t="shared" ref="CV46" si="524">ROUND(+CU57,2)</f>
        <v>-21810226.350000001</v>
      </c>
      <c r="CW46" s="18">
        <f t="shared" ref="CW46" si="525">ROUND(+CV57,2)</f>
        <v>-20812350.23</v>
      </c>
      <c r="CX46" s="18">
        <f t="shared" ref="CX46" si="526">ROUND(+CW57,2)</f>
        <v>-19513898.210000001</v>
      </c>
      <c r="CY46" s="18">
        <f t="shared" ref="CY46" si="527">ROUND(+CX57,2)</f>
        <v>-18279061.960000001</v>
      </c>
      <c r="CZ46" s="18">
        <f t="shared" ref="CZ46" si="528">ROUND(+CY57,2)</f>
        <v>-76477619.510000005</v>
      </c>
      <c r="DA46" s="18">
        <f t="shared" ref="DA46" si="529">ROUND(+CZ57,2)</f>
        <v>-67705823.180000007</v>
      </c>
      <c r="DB46" s="18">
        <f t="shared" ref="DB46" si="530">ROUND(+DA57,2)</f>
        <v>-53687985.869999997</v>
      </c>
      <c r="DC46" s="18">
        <f t="shared" ref="DC46" si="531">ROUND(+DB57,2)</f>
        <v>-44043096.25</v>
      </c>
      <c r="DD46" s="18">
        <f t="shared" ref="DD46" si="532">ROUND(+DC57,2)</f>
        <v>-35629286.380000003</v>
      </c>
      <c r="DE46" s="18">
        <f t="shared" ref="DE46" si="533">ROUND(+DD57,2)</f>
        <v>-27002796.469999999</v>
      </c>
      <c r="DF46" s="18">
        <f t="shared" ref="DF46" si="534">ROUND(+DE57,2)</f>
        <v>-19928628.960000001</v>
      </c>
      <c r="DG46" s="18">
        <f t="shared" ref="DG46" si="535">ROUND(+DF57,2)</f>
        <v>-14491586.59</v>
      </c>
      <c r="DH46" s="18">
        <f t="shared" ref="DH46" si="536">ROUND(+DG57,2)</f>
        <v>-11550805.43</v>
      </c>
      <c r="DI46" s="18">
        <f t="shared" ref="DI46" si="537">ROUND(+DH57,2)</f>
        <v>-9450506.0500000007</v>
      </c>
      <c r="DJ46" s="18">
        <f t="shared" ref="DJ46" si="538">ROUND(+DI57,2)</f>
        <v>-7126068.8399999999</v>
      </c>
      <c r="DK46" s="18">
        <f t="shared" ref="DK46" si="539">ROUND(+DJ57,2)</f>
        <v>-4813752.2</v>
      </c>
      <c r="DL46" s="18">
        <f t="shared" ref="DL46" si="540">ROUND(+DK57,2)</f>
        <v>-483397.36</v>
      </c>
      <c r="DM46" s="18">
        <f t="shared" ref="DM46" si="541">ROUND(+DL57,2)</f>
        <v>-14932396.970000001</v>
      </c>
      <c r="DN46" s="18">
        <f t="shared" ref="DN46" si="542">ROUND(+DM57,2)</f>
        <v>-12666303.119999999</v>
      </c>
      <c r="DO46" s="18">
        <f t="shared" ref="DO46" si="543">ROUND(+DN57,2)</f>
        <v>-10334601</v>
      </c>
      <c r="DP46" s="18">
        <f t="shared" ref="DP46" si="544">ROUND(+DO57,2)</f>
        <v>-8031333.0099999998</v>
      </c>
      <c r="DQ46" s="18">
        <f t="shared" ref="DQ46" si="545">ROUND(+DP57,2)</f>
        <v>-6058509.5099999998</v>
      </c>
      <c r="DR46" s="18">
        <f t="shared" ref="DR46" si="546">ROUND(+DQ57,2)</f>
        <v>-4230306.4800000004</v>
      </c>
      <c r="DS46" s="18">
        <f t="shared" ref="DS46" si="547">ROUND(+DR57,2)</f>
        <v>-3121583.62</v>
      </c>
      <c r="DT46" s="18">
        <f t="shared" ref="DT46" si="548">ROUND(+DS57,2)</f>
        <v>-2391342.38</v>
      </c>
      <c r="DU46" s="18">
        <f t="shared" ref="DU46" si="549">ROUND(+DT57,2)</f>
        <v>-1815587.28</v>
      </c>
      <c r="DV46" s="18">
        <f t="shared" ref="DV46" si="550">ROUND(+DU57,2)</f>
        <v>-1064507.8999999999</v>
      </c>
      <c r="DW46" s="18">
        <f t="shared" ref="DW46" si="551">ROUND(+DV57,2)</f>
        <v>-481655.4</v>
      </c>
      <c r="DX46" s="18">
        <f t="shared" ref="DX46" si="552">ROUND(+DW57,2)</f>
        <v>748012.4</v>
      </c>
      <c r="DY46" s="18">
        <f t="shared" ref="DY46" si="553">ROUND(+DX57,2)</f>
        <v>-19639623.07</v>
      </c>
      <c r="DZ46" s="18">
        <f t="shared" ref="DZ46" si="554">ROUND(+DY57,2)</f>
        <v>-16272242.300000001</v>
      </c>
      <c r="EA46" s="18">
        <f t="shared" ref="EA46" si="555">ROUND(+DZ57,2)</f>
        <v>-12771007.199999999</v>
      </c>
      <c r="EB46" s="18">
        <f t="shared" ref="EB46" si="556">ROUND(+EA57,2)</f>
        <v>-9953493.2300000004</v>
      </c>
      <c r="EC46" s="18">
        <f t="shared" ref="EC46" si="557">ROUND(+EB57,2)</f>
        <v>-6756305.9900000002</v>
      </c>
      <c r="ED46" s="18">
        <f t="shared" ref="ED46" si="558">ROUND(+EC57,2)</f>
        <v>-5042015.5599999996</v>
      </c>
      <c r="EE46" s="18">
        <f t="shared" ref="EE46" si="559">ROUND(+ED57,2)</f>
        <v>-3768029.98</v>
      </c>
      <c r="EF46" s="18">
        <f t="shared" ref="EF46" si="560">ROUND(+EE57,2)</f>
        <v>-2783986.75</v>
      </c>
      <c r="EG46" s="18">
        <f t="shared" ref="EG46" si="561">ROUND(+EF57,2)</f>
        <v>-2029132.17</v>
      </c>
      <c r="EH46" s="18">
        <f t="shared" ref="EH46" si="562">ROUND(+EG57,2)</f>
        <v>-1352525.21</v>
      </c>
      <c r="EI46" s="18">
        <f t="shared" ref="EI46" si="563">ROUND(+EH57,2)</f>
        <v>-575027.9</v>
      </c>
      <c r="EJ46" s="18">
        <f t="shared" ref="EJ46" si="564">ROUND(+EI57,2)</f>
        <v>1000711.18</v>
      </c>
      <c r="EK46" s="18">
        <f t="shared" ref="EK46" si="565">ROUND(+EJ57,2)</f>
        <v>-31140785.5</v>
      </c>
      <c r="EL46" s="18">
        <f t="shared" ref="EL46" si="566">ROUND(+EK57,2)</f>
        <v>-26231978.699999999</v>
      </c>
      <c r="EM46" s="18">
        <f t="shared" ref="EM46" si="567">ROUND(+EL57,2)</f>
        <v>-20504782.59</v>
      </c>
      <c r="EN46" s="18">
        <f t="shared" ref="EN46" si="568">ROUND(+EM57,2)</f>
        <v>-16411918.289999999</v>
      </c>
      <c r="EO46" s="18">
        <f t="shared" ref="EO46" si="569">ROUND(+EN57,2)</f>
        <v>-12697280.41</v>
      </c>
      <c r="EP46" s="18">
        <f t="shared" ref="EP46" si="570">ROUND(+EO57,2)</f>
        <v>-9978409.8399999999</v>
      </c>
      <c r="EQ46" s="18">
        <f t="shared" ref="EQ46" si="571">ROUND(+EP57,2)</f>
        <v>-8168400.21</v>
      </c>
      <c r="ER46" s="18">
        <f t="shared" ref="ER46" si="572">ROUND(+EQ57,2)</f>
        <v>-7022427.5300000003</v>
      </c>
      <c r="ES46" s="18">
        <f t="shared" ref="ES46" si="573">ROUND(+ER57,2)</f>
        <v>-5986236.6299999999</v>
      </c>
      <c r="ET46" s="18">
        <f t="shared" ref="ET46" si="574">ROUND(+ES57,2)</f>
        <v>-5105492.17</v>
      </c>
      <c r="EU46" s="18">
        <f t="shared" ref="EU46" si="575">ROUND(+ET57,2)</f>
        <v>-3777616.62</v>
      </c>
      <c r="EV46" s="18">
        <f t="shared" ref="EV46" si="576">ROUND(+EU57,2)</f>
        <v>-963409.42</v>
      </c>
      <c r="EW46" s="18">
        <f t="shared" ref="EW46" si="577">ROUND(+EV57,2)</f>
        <v>-9693499.4499999993</v>
      </c>
      <c r="EX46" s="18">
        <f t="shared" ref="EX46" si="578">ROUND(+EW57,2)</f>
        <v>-7879246.6100000003</v>
      </c>
      <c r="EY46" s="18">
        <f t="shared" ref="EY46" si="579">ROUND(+EX57,2)</f>
        <v>-6301236.8799999999</v>
      </c>
      <c r="EZ46" s="18">
        <f t="shared" ref="EZ46" si="580">ROUND(+EY57,2)</f>
        <v>-4712989.1399999997</v>
      </c>
      <c r="FA46" s="18">
        <f t="shared" ref="FA46" si="581">ROUND(+EZ57,2)</f>
        <v>-3510243</v>
      </c>
      <c r="FB46" s="18">
        <f t="shared" ref="FB46" si="582">ROUND(+FA57,2)</f>
        <v>-2684396.83</v>
      </c>
      <c r="FC46" s="18">
        <f t="shared" ref="FC46" si="583">ROUND(+FB57,2)</f>
        <v>-2153144.5099999998</v>
      </c>
      <c r="FD46" s="18">
        <f t="shared" ref="FD46" si="584">ROUND(+FC57,2)</f>
        <v>-1764801.35</v>
      </c>
      <c r="FE46" s="18">
        <f t="shared" ref="FE46" si="585">ROUND(+FD57,2)</f>
        <v>-1448211.08</v>
      </c>
      <c r="FF46" s="18">
        <f t="shared" ref="FF46" si="586">ROUND(+FE57,2)</f>
        <v>-1135251.46</v>
      </c>
      <c r="FG46" s="18">
        <f t="shared" ref="FG46" si="587">ROUND(+FF57,2)</f>
        <v>-786311.75</v>
      </c>
      <c r="FH46" s="18">
        <f t="shared" ref="FH46" si="588">ROUND(+FG57,2)</f>
        <v>-221204.17</v>
      </c>
      <c r="FI46" s="18">
        <f t="shared" ref="FI46" si="589">ROUND(+FH57,2)</f>
        <v>27061218.109999999</v>
      </c>
      <c r="FJ46" s="18">
        <f t="shared" ref="FJ46" si="590">ROUND(+FI57,2)</f>
        <v>23412921.899999999</v>
      </c>
      <c r="FK46" s="18">
        <f t="shared" ref="FK46" si="591">ROUND(+FJ57,2)</f>
        <v>19936038.219999999</v>
      </c>
      <c r="FL46" s="18">
        <f t="shared" ref="FL46" si="592">ROUND(+FK57,2)</f>
        <v>17269315.489999998</v>
      </c>
      <c r="FM46" s="18">
        <f t="shared" ref="FM46" si="593">ROUND(+FL57,2)</f>
        <v>14679659</v>
      </c>
      <c r="FN46" s="18">
        <f t="shared" ref="FN46" si="594">ROUND(+FM57,2)</f>
        <v>12474547.369999999</v>
      </c>
      <c r="FO46" s="18">
        <f t="shared" ref="FO46" si="595">ROUND(+FN57,2)</f>
        <v>11158429.039999999</v>
      </c>
      <c r="FP46" s="18">
        <f t="shared" ref="FP46" si="596">ROUND(+FO57,2)</f>
        <v>10282606.84</v>
      </c>
      <c r="FQ46" s="18">
        <f t="shared" ref="FQ46" si="597">ROUND(+FP57,2)</f>
        <v>9554955.3399999999</v>
      </c>
      <c r="FR46" s="18">
        <f t="shared" ref="FR46" si="598">ROUND(+FQ57,2)</f>
        <v>8788246.5</v>
      </c>
      <c r="FS46" s="18">
        <f t="shared" ref="FS46" si="599">ROUND(+FR57,2)</f>
        <v>7739045.3200000003</v>
      </c>
      <c r="FT46" s="18">
        <f t="shared" ref="FT46" si="600">ROUND(+FS57,2)</f>
        <v>6221622.2400000002</v>
      </c>
      <c r="FU46" s="18">
        <f t="shared" ref="FU46" si="601">ROUND(+FT57,2)</f>
        <v>-30801284.300000001</v>
      </c>
      <c r="FV46" s="18">
        <f t="shared" ref="FV46" si="602">ROUND(+FU57,2)</f>
        <v>-26110357.289999999</v>
      </c>
      <c r="FW46" s="18">
        <f t="shared" ref="FW46" si="603">ROUND(+FV57,2)</f>
        <v>-21663884.100000001</v>
      </c>
      <c r="FX46" s="18">
        <f t="shared" ref="FX46" si="604">ROUND(+FW57,2)</f>
        <v>-18214914.07</v>
      </c>
      <c r="FY46" s="18">
        <f t="shared" ref="FY46" si="605">ROUND(+FX57,2)</f>
        <v>-14862274.48</v>
      </c>
      <c r="FZ46" s="18">
        <f t="shared" ref="FZ46" si="606">ROUND(+FY57,2)</f>
        <v>-13014861.050000001</v>
      </c>
      <c r="GA46" s="18">
        <f t="shared" ref="GA46" si="607">ROUND(+FZ57,2)</f>
        <v>-11568934.27</v>
      </c>
      <c r="GB46" s="18">
        <f t="shared" ref="GB46" si="608">ROUND(+GA57,2)</f>
        <v>-10440344.869999999</v>
      </c>
      <c r="GC46" s="18">
        <f t="shared" ref="GC46" si="609">ROUND(+GB57,2)</f>
        <v>-9361905.3399999999</v>
      </c>
      <c r="GD46" s="18">
        <f t="shared" ref="GD46" si="610">ROUND(+GC57,2)</f>
        <v>-8468763.2400000002</v>
      </c>
      <c r="GE46" s="18">
        <f t="shared" ref="GE46" si="611">ROUND(+GD57,2)</f>
        <v>-7298125.0199999996</v>
      </c>
      <c r="GF46" s="18">
        <f t="shared" ref="GF46" si="612">ROUND(+GE57,2)</f>
        <v>-5245650.04</v>
      </c>
      <c r="GG46" s="18">
        <f t="shared" ref="GG46" si="613">ROUND(+GF57,2)</f>
        <v>-14721121.85</v>
      </c>
      <c r="GH46" s="18">
        <f t="shared" ref="GH46" si="614">ROUND(+GG57,2)</f>
        <v>-12301313.699999999</v>
      </c>
      <c r="GI46" s="18">
        <f t="shared" ref="GI46" si="615">ROUND(+GH57,2)</f>
        <v>-9661396.4700000007</v>
      </c>
      <c r="GJ46" s="18">
        <f t="shared" ref="GJ46" si="616">ROUND(+GI57,2)</f>
        <v>-7566544.6900000004</v>
      </c>
      <c r="GK46" s="18">
        <f t="shared" ref="GK46" si="617">ROUND(+GJ57,2)</f>
        <v>-5696755.0999999996</v>
      </c>
      <c r="GL46" s="18">
        <f t="shared" ref="GL46" si="618">ROUND(+GK57,2)</f>
        <v>-4352651.99</v>
      </c>
      <c r="GM46" s="18">
        <f t="shared" ref="GM46" si="619">ROUND(+GL57,2)</f>
        <v>-3446460.47</v>
      </c>
      <c r="GN46" s="18">
        <f t="shared" ref="GN46" si="620">ROUND(+GM57,2)</f>
        <v>-2863852.82</v>
      </c>
      <c r="GO46" s="18">
        <f t="shared" ref="GO46" si="621">ROUND(+GN57,2)</f>
        <v>-2375869.96</v>
      </c>
      <c r="GP46" s="18">
        <f t="shared" ref="GP46" si="622">ROUND(+GO57,2)</f>
        <v>-1943145.47</v>
      </c>
      <c r="GQ46" s="18">
        <f t="shared" ref="GQ46" si="623">ROUND(+GP57,2)</f>
        <v>-1399305.01</v>
      </c>
      <c r="GR46" s="18">
        <f t="shared" ref="GR46" si="624">ROUND(+GQ57,2)</f>
        <v>-239839.06</v>
      </c>
      <c r="GS46" s="18">
        <f t="shared" ref="GS46" si="625">ROUND(+GR57,2)</f>
        <v>-13815978.18</v>
      </c>
      <c r="GT46" s="18">
        <f t="shared" ref="GT46" si="626">ROUND(+GS57,2)</f>
        <v>-11542868.6</v>
      </c>
      <c r="GU46" s="18">
        <f t="shared" ref="GU46" si="627">ROUND(+GT57,2)</f>
        <v>-9516850.6699999999</v>
      </c>
      <c r="GV46" s="18">
        <f t="shared" ref="GV46" si="628">ROUND(+GU57,2)</f>
        <v>-7473564.5499999998</v>
      </c>
      <c r="GW46" s="18">
        <f t="shared" ref="GW46" si="629">ROUND(+GV57,2)</f>
        <v>-5626654.9900000002</v>
      </c>
      <c r="GX46" s="18">
        <f t="shared" ref="GX46" si="630">ROUND(+GW57,2)</f>
        <v>-4372607</v>
      </c>
      <c r="GY46" s="18">
        <f t="shared" ref="GY46" si="631">ROUND(+GX57,2)</f>
        <v>-3709484.55</v>
      </c>
      <c r="GZ46" s="18">
        <f t="shared" ref="GZ46" si="632">ROUND(+GY57,2)</f>
        <v>-3061543.07</v>
      </c>
      <c r="HA46" s="18">
        <f t="shared" ref="HA46" si="633">ROUND(+GZ57,2)</f>
        <v>-2677560.54</v>
      </c>
      <c r="HB46" s="18">
        <f t="shared" ref="HB46" si="634">ROUND(+HA57,2)</f>
        <v>-2202586.48</v>
      </c>
      <c r="HC46" s="18">
        <f t="shared" ref="HC46" si="635">ROUND(+HB57,2)</f>
        <v>-1670799.58</v>
      </c>
      <c r="HD46" s="18">
        <f t="shared" ref="HD46" si="636">ROUND(+HC57,2)</f>
        <v>-565205.04</v>
      </c>
      <c r="HE46" s="18">
        <f t="shared" ref="HE46" si="637">ROUND(+HD57,2)</f>
        <v>-49919518.18</v>
      </c>
      <c r="HF46" s="18">
        <f t="shared" ref="HF46" si="638">ROUND(+HE57,2)</f>
        <v>-42678709.520000003</v>
      </c>
      <c r="HG46" s="18">
        <f t="shared" ref="HG46" si="639">ROUND(+HF57,2)</f>
        <v>-35706213.530000001</v>
      </c>
      <c r="HH46" s="18">
        <f t="shared" ref="HH46" si="640">ROUND(+HG57,2)</f>
        <v>-27413225.32</v>
      </c>
      <c r="HI46" s="18">
        <f t="shared" ref="HI46" si="641">ROUND(+HH57,2)</f>
        <v>-21188847.949999999</v>
      </c>
      <c r="HJ46" s="18">
        <f t="shared" ref="HJ46" si="642">ROUND(+HI57,2)</f>
        <v>-17220457.289999999</v>
      </c>
      <c r="HK46" s="18">
        <f t="shared" ref="HK46" si="643">ROUND(+HJ57,2)</f>
        <v>34681552.340000004</v>
      </c>
      <c r="HL46" s="18">
        <f t="shared" ref="HL46" si="644">ROUND(+HK57,2)</f>
        <v>34974948.469999999</v>
      </c>
      <c r="HM46" s="18">
        <f>ROUND(+HL57,2)</f>
        <v>35257309.439999998</v>
      </c>
      <c r="HN46" s="18">
        <f t="shared" ref="HN46:HY46" si="645">ROUND(+HM57,2)</f>
        <v>35538163.630000003</v>
      </c>
      <c r="HO46" s="18">
        <f t="shared" si="645"/>
        <v>35844111.799999997</v>
      </c>
      <c r="HP46" s="18">
        <f t="shared" si="645"/>
        <v>36328156.189999998</v>
      </c>
      <c r="HQ46" s="18">
        <f t="shared" si="645"/>
        <v>130951433.55</v>
      </c>
      <c r="HR46" s="18">
        <f t="shared" si="645"/>
        <v>118886801.42</v>
      </c>
      <c r="HS46" s="18">
        <f t="shared" si="645"/>
        <v>106530267.33</v>
      </c>
      <c r="HT46" s="18">
        <f t="shared" si="645"/>
        <v>95134164.109999999</v>
      </c>
      <c r="HU46" s="18">
        <f t="shared" si="645"/>
        <v>84298532.390000001</v>
      </c>
      <c r="HV46" s="18">
        <f t="shared" si="645"/>
        <v>77898019.030000001</v>
      </c>
      <c r="HW46" s="18">
        <f t="shared" si="645"/>
        <v>76097873.780000001</v>
      </c>
      <c r="HX46" s="18">
        <f t="shared" si="645"/>
        <v>74688459.799999997</v>
      </c>
      <c r="HY46" s="18">
        <f t="shared" si="645"/>
        <v>73731921.409999996</v>
      </c>
      <c r="HZ46" s="18">
        <f t="shared" ref="HZ46" si="646">ROUND(+HY57,2)</f>
        <v>72823684.840000004</v>
      </c>
      <c r="IA46" s="18">
        <f t="shared" ref="IA46" si="647">ROUND(+HZ57,2)</f>
        <v>71735018.450000003</v>
      </c>
      <c r="IB46" s="18">
        <f t="shared" ref="IB46" si="648">ROUND(+IA57,2)</f>
        <v>71365725.230000004</v>
      </c>
      <c r="IC46" s="18">
        <f t="shared" ref="IC46" si="649">ROUND(+IB57,2)</f>
        <v>83046842.450000003</v>
      </c>
      <c r="ID46" s="18">
        <f t="shared" ref="ID46" si="650">ROUND(+IC57,2)</f>
        <v>77425214.900000006</v>
      </c>
      <c r="IE46" s="18">
        <f t="shared" ref="IE46" si="651">ROUND(+ID57,2)</f>
        <v>71707219.260000005</v>
      </c>
      <c r="IF46" s="18">
        <f t="shared" ref="IF46" si="652">ROUND(+IE57,2)</f>
        <v>65599116.960000001</v>
      </c>
      <c r="IG46" s="18">
        <f t="shared" ref="IG46" si="653">ROUND(+IF57,2)</f>
        <v>60319531.759999998</v>
      </c>
      <c r="IH46" s="18">
        <f t="shared" ref="IH46" si="654">ROUND(+IG57,2)</f>
        <v>57224935.520000003</v>
      </c>
      <c r="II46" s="18">
        <f t="shared" ref="II46" si="655">ROUND(+IH57,2)</f>
        <v>55030584.43</v>
      </c>
      <c r="IJ46" s="18">
        <f t="shared" ref="IJ46" si="656">ROUND(+II57,2)</f>
        <v>53663335.810000002</v>
      </c>
      <c r="IK46" s="18">
        <f t="shared" ref="IK46" si="657">ROUND(+IJ57,2)</f>
        <v>52677748.490000002</v>
      </c>
      <c r="IL46" s="560"/>
      <c r="IM46" s="561"/>
      <c r="IN46" s="561"/>
      <c r="IO46" s="561"/>
      <c r="IP46" s="561"/>
      <c r="IQ46" s="561"/>
      <c r="IR46" s="561"/>
      <c r="IS46" s="561"/>
      <c r="IT46" s="561"/>
      <c r="IU46" s="561"/>
      <c r="IV46" s="561"/>
      <c r="IW46" s="561"/>
      <c r="IX46" s="561"/>
      <c r="IY46" s="562"/>
      <c r="IZ46" s="20"/>
    </row>
    <row r="47" spans="1:271" x14ac:dyDescent="0.2">
      <c r="B47" s="1" t="s">
        <v>164</v>
      </c>
      <c r="D47" s="23"/>
      <c r="E47" s="23">
        <v>64953103.469999999</v>
      </c>
      <c r="F47" s="23"/>
      <c r="G47" s="23"/>
      <c r="H47" s="23"/>
      <c r="I47" s="23"/>
      <c r="J47" s="23"/>
      <c r="K47" s="23"/>
      <c r="L47" s="23"/>
      <c r="M47" s="23"/>
      <c r="N47" s="23"/>
      <c r="O47" s="23"/>
      <c r="P47" s="23"/>
      <c r="Q47" s="23"/>
      <c r="R47" s="23"/>
      <c r="S47" s="23"/>
      <c r="T47" s="23"/>
      <c r="U47" s="23"/>
      <c r="V47" s="23">
        <v>-107036629.08</v>
      </c>
      <c r="W47" s="23"/>
      <c r="X47" s="23"/>
      <c r="Y47" s="23">
        <v>39394237.259999998</v>
      </c>
      <c r="Z47" s="23"/>
      <c r="AA47" s="23"/>
      <c r="AB47" s="23"/>
      <c r="AC47" s="23"/>
      <c r="AD47" s="23"/>
      <c r="AE47" s="18">
        <f>AE7+AE16+AE25+AE36</f>
        <v>6143042.8700000001</v>
      </c>
      <c r="AF47" s="18">
        <f t="shared" ref="AF47:BO47" si="658">AF7+AF16+AF25+AF36</f>
        <v>0</v>
      </c>
      <c r="AG47" s="18">
        <f t="shared" si="658"/>
        <v>0</v>
      </c>
      <c r="AH47" s="18">
        <f t="shared" si="658"/>
        <v>0</v>
      </c>
      <c r="AI47" s="18">
        <f t="shared" si="658"/>
        <v>0</v>
      </c>
      <c r="AJ47" s="18">
        <f t="shared" si="658"/>
        <v>0</v>
      </c>
      <c r="AK47" s="18">
        <f t="shared" si="658"/>
        <v>0</v>
      </c>
      <c r="AL47" s="18">
        <f t="shared" si="658"/>
        <v>0</v>
      </c>
      <c r="AM47" s="18">
        <f t="shared" si="658"/>
        <v>0</v>
      </c>
      <c r="AN47" s="18">
        <f t="shared" si="658"/>
        <v>0</v>
      </c>
      <c r="AO47" s="18">
        <f t="shared" si="658"/>
        <v>0</v>
      </c>
      <c r="AP47" s="18">
        <f t="shared" si="658"/>
        <v>0</v>
      </c>
      <c r="AQ47" s="18">
        <f t="shared" si="658"/>
        <v>9477607.582945317</v>
      </c>
      <c r="AR47" s="18">
        <f t="shared" si="658"/>
        <v>0</v>
      </c>
      <c r="AS47" s="18">
        <f t="shared" si="658"/>
        <v>0</v>
      </c>
      <c r="AT47" s="18">
        <f t="shared" si="658"/>
        <v>0</v>
      </c>
      <c r="AU47" s="18">
        <f t="shared" si="658"/>
        <v>0</v>
      </c>
      <c r="AV47" s="18">
        <f t="shared" si="658"/>
        <v>0</v>
      </c>
      <c r="AW47" s="18">
        <f t="shared" si="658"/>
        <v>0</v>
      </c>
      <c r="AX47" s="18">
        <f t="shared" si="658"/>
        <v>0</v>
      </c>
      <c r="AY47" s="18">
        <f t="shared" si="658"/>
        <v>0</v>
      </c>
      <c r="AZ47" s="18">
        <f t="shared" si="658"/>
        <v>0</v>
      </c>
      <c r="BA47" s="18">
        <f t="shared" si="658"/>
        <v>0</v>
      </c>
      <c r="BB47" s="18">
        <f t="shared" si="658"/>
        <v>0</v>
      </c>
      <c r="BC47" s="18">
        <f t="shared" si="658"/>
        <v>31943040</v>
      </c>
      <c r="BD47" s="18">
        <f t="shared" si="658"/>
        <v>0</v>
      </c>
      <c r="BE47" s="18">
        <f t="shared" si="658"/>
        <v>0</v>
      </c>
      <c r="BF47" s="18">
        <f t="shared" si="658"/>
        <v>0</v>
      </c>
      <c r="BG47" s="18">
        <f t="shared" si="658"/>
        <v>0</v>
      </c>
      <c r="BH47" s="18">
        <f t="shared" si="658"/>
        <v>0</v>
      </c>
      <c r="BI47" s="18">
        <f t="shared" si="658"/>
        <v>0</v>
      </c>
      <c r="BJ47" s="18">
        <f t="shared" si="658"/>
        <v>0</v>
      </c>
      <c r="BK47" s="18">
        <f t="shared" si="658"/>
        <v>0</v>
      </c>
      <c r="BL47" s="18">
        <f t="shared" si="658"/>
        <v>0</v>
      </c>
      <c r="BM47" s="18">
        <f t="shared" si="658"/>
        <v>0</v>
      </c>
      <c r="BN47" s="18">
        <f t="shared" si="658"/>
        <v>0</v>
      </c>
      <c r="BO47" s="18">
        <f t="shared" si="658"/>
        <v>71783742</v>
      </c>
      <c r="BP47" s="18">
        <f t="shared" ref="BP47:EA47" si="659">BP7+BP16+BP25+BP36</f>
        <v>0</v>
      </c>
      <c r="BQ47" s="18">
        <f t="shared" si="659"/>
        <v>0</v>
      </c>
      <c r="BR47" s="18">
        <f t="shared" si="659"/>
        <v>0</v>
      </c>
      <c r="BS47" s="18">
        <f t="shared" si="659"/>
        <v>0</v>
      </c>
      <c r="BT47" s="18">
        <f t="shared" si="659"/>
        <v>0</v>
      </c>
      <c r="BU47" s="18">
        <f t="shared" si="659"/>
        <v>0</v>
      </c>
      <c r="BV47" s="18">
        <f t="shared" si="659"/>
        <v>0</v>
      </c>
      <c r="BW47" s="18">
        <f t="shared" si="659"/>
        <v>0</v>
      </c>
      <c r="BX47" s="18">
        <f t="shared" si="659"/>
        <v>0</v>
      </c>
      <c r="BY47" s="18">
        <f t="shared" si="659"/>
        <v>0</v>
      </c>
      <c r="BZ47" s="18">
        <f t="shared" si="659"/>
        <v>0</v>
      </c>
      <c r="CA47" s="18">
        <f t="shared" si="659"/>
        <v>-98163975</v>
      </c>
      <c r="CB47" s="18">
        <f t="shared" si="659"/>
        <v>0</v>
      </c>
      <c r="CC47" s="18">
        <f t="shared" si="659"/>
        <v>0</v>
      </c>
      <c r="CD47" s="18">
        <f t="shared" si="659"/>
        <v>0</v>
      </c>
      <c r="CE47" s="18">
        <f t="shared" si="659"/>
        <v>0</v>
      </c>
      <c r="CF47" s="18">
        <f t="shared" si="659"/>
        <v>0</v>
      </c>
      <c r="CG47" s="18">
        <f t="shared" si="659"/>
        <v>0</v>
      </c>
      <c r="CH47" s="18">
        <f t="shared" si="659"/>
        <v>0</v>
      </c>
      <c r="CI47" s="18">
        <f t="shared" si="659"/>
        <v>0</v>
      </c>
      <c r="CJ47" s="18">
        <f t="shared" si="659"/>
        <v>0</v>
      </c>
      <c r="CK47" s="18">
        <f t="shared" si="659"/>
        <v>0</v>
      </c>
      <c r="CL47" s="18">
        <f t="shared" si="659"/>
        <v>0</v>
      </c>
      <c r="CM47" s="18">
        <f t="shared" si="659"/>
        <v>-20118493.158200338</v>
      </c>
      <c r="CN47" s="18">
        <f t="shared" si="659"/>
        <v>0</v>
      </c>
      <c r="CO47" s="18">
        <f t="shared" si="659"/>
        <v>0</v>
      </c>
      <c r="CP47" s="18">
        <f t="shared" si="659"/>
        <v>0</v>
      </c>
      <c r="CQ47" s="18">
        <f t="shared" si="659"/>
        <v>0</v>
      </c>
      <c r="CR47" s="18">
        <f t="shared" si="659"/>
        <v>0</v>
      </c>
      <c r="CS47" s="18">
        <f t="shared" si="659"/>
        <v>0</v>
      </c>
      <c r="CT47" s="18">
        <f t="shared" si="659"/>
        <v>0</v>
      </c>
      <c r="CU47" s="18">
        <f t="shared" si="659"/>
        <v>-21160568</v>
      </c>
      <c r="CV47" s="18">
        <f t="shared" si="659"/>
        <v>0</v>
      </c>
      <c r="CW47" s="18">
        <f t="shared" si="659"/>
        <v>0</v>
      </c>
      <c r="CX47" s="18">
        <f t="shared" si="659"/>
        <v>0</v>
      </c>
      <c r="CY47" s="18">
        <f t="shared" si="659"/>
        <v>-63740891</v>
      </c>
      <c r="CZ47" s="18">
        <f t="shared" si="659"/>
        <v>0</v>
      </c>
      <c r="DA47" s="18">
        <f t="shared" si="659"/>
        <v>0</v>
      </c>
      <c r="DB47" s="18">
        <f t="shared" si="659"/>
        <v>0</v>
      </c>
      <c r="DC47" s="18">
        <f t="shared" si="659"/>
        <v>0</v>
      </c>
      <c r="DD47" s="18">
        <f t="shared" si="659"/>
        <v>0</v>
      </c>
      <c r="DE47" s="18">
        <f t="shared" si="659"/>
        <v>0</v>
      </c>
      <c r="DF47" s="18">
        <f t="shared" si="659"/>
        <v>0</v>
      </c>
      <c r="DG47" s="18">
        <f t="shared" si="659"/>
        <v>0</v>
      </c>
      <c r="DH47" s="18">
        <f t="shared" si="659"/>
        <v>0</v>
      </c>
      <c r="DI47" s="18">
        <f t="shared" si="659"/>
        <v>0</v>
      </c>
      <c r="DJ47" s="18">
        <f t="shared" si="659"/>
        <v>0</v>
      </c>
      <c r="DK47" s="18">
        <f t="shared" si="659"/>
        <v>0</v>
      </c>
      <c r="DL47" s="18">
        <f t="shared" si="659"/>
        <v>-17006341</v>
      </c>
      <c r="DM47" s="18">
        <f t="shared" si="659"/>
        <v>0</v>
      </c>
      <c r="DN47" s="18">
        <f t="shared" si="659"/>
        <v>0</v>
      </c>
      <c r="DO47" s="18">
        <f t="shared" si="659"/>
        <v>0</v>
      </c>
      <c r="DP47" s="18">
        <f t="shared" si="659"/>
        <v>0</v>
      </c>
      <c r="DQ47" s="18">
        <f t="shared" si="659"/>
        <v>0</v>
      </c>
      <c r="DR47" s="18">
        <f t="shared" si="659"/>
        <v>0</v>
      </c>
      <c r="DS47" s="18">
        <f t="shared" si="659"/>
        <v>0</v>
      </c>
      <c r="DT47" s="18">
        <f t="shared" si="659"/>
        <v>0</v>
      </c>
      <c r="DU47" s="18">
        <f t="shared" si="659"/>
        <v>0</v>
      </c>
      <c r="DV47" s="18">
        <f t="shared" si="659"/>
        <v>0</v>
      </c>
      <c r="DW47" s="18">
        <f t="shared" si="659"/>
        <v>0</v>
      </c>
      <c r="DX47" s="18">
        <f t="shared" si="659"/>
        <v>-23082723</v>
      </c>
      <c r="DY47" s="18">
        <f t="shared" si="659"/>
        <v>0</v>
      </c>
      <c r="DZ47" s="18">
        <f t="shared" si="659"/>
        <v>0</v>
      </c>
      <c r="EA47" s="18">
        <f t="shared" si="659"/>
        <v>0</v>
      </c>
      <c r="EB47" s="18">
        <f t="shared" ref="EB47:GM47" si="660">EB7+EB16+EB25+EB36</f>
        <v>0</v>
      </c>
      <c r="EC47" s="18">
        <f t="shared" si="660"/>
        <v>0</v>
      </c>
      <c r="ED47" s="18">
        <f t="shared" si="660"/>
        <v>0</v>
      </c>
      <c r="EE47" s="18">
        <f t="shared" si="660"/>
        <v>0</v>
      </c>
      <c r="EF47" s="18">
        <f t="shared" si="660"/>
        <v>0</v>
      </c>
      <c r="EG47" s="18">
        <f t="shared" si="660"/>
        <v>0</v>
      </c>
      <c r="EH47" s="18">
        <f t="shared" si="660"/>
        <v>0</v>
      </c>
      <c r="EI47" s="18">
        <f t="shared" si="660"/>
        <v>0</v>
      </c>
      <c r="EJ47" s="18">
        <f t="shared" si="660"/>
        <v>-35585750</v>
      </c>
      <c r="EK47" s="18">
        <f t="shared" si="660"/>
        <v>0</v>
      </c>
      <c r="EL47" s="18">
        <f t="shared" si="660"/>
        <v>0</v>
      </c>
      <c r="EM47" s="18">
        <f t="shared" si="660"/>
        <v>0</v>
      </c>
      <c r="EN47" s="18">
        <f t="shared" si="660"/>
        <v>0</v>
      </c>
      <c r="EO47" s="18">
        <f t="shared" si="660"/>
        <v>0</v>
      </c>
      <c r="EP47" s="18">
        <f t="shared" si="660"/>
        <v>0</v>
      </c>
      <c r="EQ47" s="18">
        <f t="shared" si="660"/>
        <v>0</v>
      </c>
      <c r="ER47" s="18">
        <f t="shared" si="660"/>
        <v>0</v>
      </c>
      <c r="ES47" s="18">
        <f t="shared" si="660"/>
        <v>0</v>
      </c>
      <c r="ET47" s="18">
        <f t="shared" si="660"/>
        <v>0</v>
      </c>
      <c r="EU47" s="18">
        <f t="shared" si="660"/>
        <v>0</v>
      </c>
      <c r="EV47" s="18">
        <f t="shared" si="660"/>
        <v>-10139956</v>
      </c>
      <c r="EW47" s="18">
        <f t="shared" si="660"/>
        <v>0</v>
      </c>
      <c r="EX47" s="18">
        <f t="shared" si="660"/>
        <v>0</v>
      </c>
      <c r="EY47" s="18">
        <f t="shared" si="660"/>
        <v>0</v>
      </c>
      <c r="EZ47" s="18">
        <f t="shared" si="660"/>
        <v>0</v>
      </c>
      <c r="FA47" s="18">
        <f t="shared" si="660"/>
        <v>0</v>
      </c>
      <c r="FB47" s="18">
        <f t="shared" si="660"/>
        <v>0</v>
      </c>
      <c r="FC47" s="18">
        <f t="shared" si="660"/>
        <v>0</v>
      </c>
      <c r="FD47" s="18">
        <f t="shared" si="660"/>
        <v>0</v>
      </c>
      <c r="FE47" s="18">
        <f t="shared" si="660"/>
        <v>0</v>
      </c>
      <c r="FF47" s="18">
        <f t="shared" si="660"/>
        <v>0</v>
      </c>
      <c r="FG47" s="18">
        <f t="shared" si="660"/>
        <v>0</v>
      </c>
      <c r="FH47" s="18">
        <f t="shared" si="660"/>
        <v>30171226</v>
      </c>
      <c r="FI47" s="18">
        <f t="shared" si="660"/>
        <v>0</v>
      </c>
      <c r="FJ47" s="18">
        <f t="shared" si="660"/>
        <v>0</v>
      </c>
      <c r="FK47" s="18">
        <f t="shared" si="660"/>
        <v>0</v>
      </c>
      <c r="FL47" s="18">
        <f t="shared" si="660"/>
        <v>0</v>
      </c>
      <c r="FM47" s="18">
        <f t="shared" si="660"/>
        <v>0</v>
      </c>
      <c r="FN47" s="18">
        <f t="shared" si="660"/>
        <v>0</v>
      </c>
      <c r="FO47" s="18">
        <f t="shared" si="660"/>
        <v>0</v>
      </c>
      <c r="FP47" s="18">
        <f t="shared" si="660"/>
        <v>0</v>
      </c>
      <c r="FQ47" s="18">
        <f t="shared" si="660"/>
        <v>0</v>
      </c>
      <c r="FR47" s="18">
        <f t="shared" si="660"/>
        <v>0</v>
      </c>
      <c r="FS47" s="18">
        <f t="shared" si="660"/>
        <v>0</v>
      </c>
      <c r="FT47" s="18">
        <f t="shared" si="660"/>
        <v>-39922545</v>
      </c>
      <c r="FU47" s="18">
        <f t="shared" si="660"/>
        <v>0</v>
      </c>
      <c r="FV47" s="18">
        <f t="shared" si="660"/>
        <v>0</v>
      </c>
      <c r="FW47" s="18">
        <f t="shared" si="660"/>
        <v>0</v>
      </c>
      <c r="FX47" s="18">
        <f t="shared" si="660"/>
        <v>0</v>
      </c>
      <c r="FY47" s="18">
        <f t="shared" si="660"/>
        <v>0</v>
      </c>
      <c r="FZ47" s="18">
        <f t="shared" si="660"/>
        <v>0</v>
      </c>
      <c r="GA47" s="18">
        <f t="shared" si="660"/>
        <v>0</v>
      </c>
      <c r="GB47" s="18">
        <f t="shared" si="660"/>
        <v>0</v>
      </c>
      <c r="GC47" s="18">
        <f t="shared" si="660"/>
        <v>0</v>
      </c>
      <c r="GD47" s="18">
        <f t="shared" si="660"/>
        <v>0</v>
      </c>
      <c r="GE47" s="18">
        <f t="shared" si="660"/>
        <v>0</v>
      </c>
      <c r="GF47" s="18">
        <f t="shared" si="660"/>
        <v>-10861871</v>
      </c>
      <c r="GG47" s="18">
        <f t="shared" si="660"/>
        <v>0</v>
      </c>
      <c r="GH47" s="18">
        <f t="shared" si="660"/>
        <v>0</v>
      </c>
      <c r="GI47" s="18">
        <f t="shared" si="660"/>
        <v>0</v>
      </c>
      <c r="GJ47" s="18">
        <f t="shared" si="660"/>
        <v>0</v>
      </c>
      <c r="GK47" s="18">
        <f t="shared" si="660"/>
        <v>0</v>
      </c>
      <c r="GL47" s="18">
        <f t="shared" si="660"/>
        <v>0</v>
      </c>
      <c r="GM47" s="18">
        <f t="shared" si="660"/>
        <v>0</v>
      </c>
      <c r="GN47" s="18">
        <f t="shared" ref="GN47:HL47" si="661">GN7+GN16+GN25+GN36</f>
        <v>0</v>
      </c>
      <c r="GO47" s="18">
        <f t="shared" si="661"/>
        <v>0</v>
      </c>
      <c r="GP47" s="18">
        <f t="shared" si="661"/>
        <v>0</v>
      </c>
      <c r="GQ47" s="18">
        <f t="shared" si="661"/>
        <v>0</v>
      </c>
      <c r="GR47" s="18">
        <f t="shared" si="661"/>
        <v>-15241895</v>
      </c>
      <c r="GS47" s="18">
        <f t="shared" si="661"/>
        <v>0</v>
      </c>
      <c r="GT47" s="18">
        <f t="shared" si="661"/>
        <v>0</v>
      </c>
      <c r="GU47" s="18">
        <f t="shared" si="661"/>
        <v>0</v>
      </c>
      <c r="GV47" s="18">
        <f t="shared" si="661"/>
        <v>0</v>
      </c>
      <c r="GW47" s="18">
        <f t="shared" si="661"/>
        <v>0</v>
      </c>
      <c r="GX47" s="18">
        <f t="shared" si="661"/>
        <v>0</v>
      </c>
      <c r="GY47" s="18">
        <f t="shared" si="661"/>
        <v>0</v>
      </c>
      <c r="GZ47" s="18">
        <f t="shared" si="661"/>
        <v>0</v>
      </c>
      <c r="HA47" s="18">
        <f t="shared" si="661"/>
        <v>0</v>
      </c>
      <c r="HB47" s="18">
        <f t="shared" si="661"/>
        <v>0</v>
      </c>
      <c r="HC47" s="18">
        <f t="shared" si="661"/>
        <v>0</v>
      </c>
      <c r="HD47" s="18">
        <f t="shared" si="661"/>
        <v>-54166126</v>
      </c>
      <c r="HE47" s="18">
        <f t="shared" si="661"/>
        <v>0</v>
      </c>
      <c r="HF47" s="18">
        <f t="shared" si="661"/>
        <v>0</v>
      </c>
      <c r="HG47" s="18">
        <f t="shared" si="661"/>
        <v>0</v>
      </c>
      <c r="HH47" s="18">
        <f t="shared" si="661"/>
        <v>0</v>
      </c>
      <c r="HI47" s="18">
        <f t="shared" si="661"/>
        <v>0</v>
      </c>
      <c r="HJ47" s="18">
        <f t="shared" si="661"/>
        <v>51555672.200000003</v>
      </c>
      <c r="HK47" s="18">
        <f t="shared" si="661"/>
        <v>0</v>
      </c>
      <c r="HL47" s="18">
        <f t="shared" si="661"/>
        <v>0</v>
      </c>
      <c r="HM47" s="18">
        <f>HM7+HM16+HM25+HM36</f>
        <v>0</v>
      </c>
      <c r="HN47" s="18">
        <f t="shared" ref="HN47:HY47" si="662">HN7+HN16+HN25+HN36</f>
        <v>0</v>
      </c>
      <c r="HO47" s="18">
        <f t="shared" si="662"/>
        <v>0</v>
      </c>
      <c r="HP47" s="18">
        <f t="shared" si="662"/>
        <v>103584874.71000001</v>
      </c>
      <c r="HQ47" s="18">
        <f t="shared" si="662"/>
        <v>0</v>
      </c>
      <c r="HR47" s="18">
        <f t="shared" si="662"/>
        <v>0</v>
      </c>
      <c r="HS47" s="18">
        <f t="shared" si="662"/>
        <v>0</v>
      </c>
      <c r="HT47" s="18">
        <f t="shared" si="662"/>
        <v>0</v>
      </c>
      <c r="HU47" s="18">
        <f t="shared" si="662"/>
        <v>0</v>
      </c>
      <c r="HV47" s="18">
        <f t="shared" si="662"/>
        <v>0</v>
      </c>
      <c r="HW47" s="18">
        <f t="shared" si="662"/>
        <v>0</v>
      </c>
      <c r="HX47" s="18">
        <f t="shared" si="662"/>
        <v>0</v>
      </c>
      <c r="HY47" s="18">
        <f t="shared" si="662"/>
        <v>0</v>
      </c>
      <c r="HZ47" s="18">
        <f t="shared" ref="HZ47:IK47" si="663">HZ7+HZ16+HZ25+HZ36</f>
        <v>0</v>
      </c>
      <c r="IA47" s="18">
        <f t="shared" si="663"/>
        <v>0</v>
      </c>
      <c r="IB47" s="18">
        <f t="shared" si="663"/>
        <v>16214521.1</v>
      </c>
      <c r="IC47" s="18">
        <f t="shared" si="663"/>
        <v>0</v>
      </c>
      <c r="ID47" s="18">
        <f t="shared" si="663"/>
        <v>0</v>
      </c>
      <c r="IE47" s="18">
        <f t="shared" si="663"/>
        <v>0</v>
      </c>
      <c r="IF47" s="18">
        <f t="shared" si="663"/>
        <v>0</v>
      </c>
      <c r="IG47" s="18">
        <f t="shared" si="663"/>
        <v>0</v>
      </c>
      <c r="IH47" s="18">
        <f t="shared" si="663"/>
        <v>0</v>
      </c>
      <c r="II47" s="18">
        <f t="shared" si="663"/>
        <v>0</v>
      </c>
      <c r="IJ47" s="18">
        <f t="shared" si="663"/>
        <v>0</v>
      </c>
      <c r="IK47" s="18">
        <f t="shared" si="663"/>
        <v>0</v>
      </c>
      <c r="IL47" s="560"/>
      <c r="IM47" s="561"/>
      <c r="IN47" s="561"/>
      <c r="IO47" s="561"/>
      <c r="IP47" s="561"/>
      <c r="IQ47" s="561"/>
      <c r="IR47" s="561"/>
      <c r="IS47" s="561"/>
      <c r="IT47" s="561"/>
      <c r="IU47" s="561"/>
      <c r="IV47" s="561"/>
      <c r="IW47" s="561"/>
      <c r="IX47" s="561"/>
      <c r="IY47" s="562"/>
    </row>
    <row r="48" spans="1:271" x14ac:dyDescent="0.2">
      <c r="B48" s="1" t="s">
        <v>165</v>
      </c>
      <c r="D48" s="21">
        <v>-1667259.65</v>
      </c>
      <c r="E48" s="21">
        <v>-1570147.5</v>
      </c>
      <c r="F48" s="21">
        <v>-5057285.46</v>
      </c>
      <c r="G48" s="21">
        <v>-11020939.249936625</v>
      </c>
      <c r="H48" s="21">
        <v>-14091594.657434432</v>
      </c>
      <c r="I48" s="21">
        <v>-19195771.556504361</v>
      </c>
      <c r="J48" s="21">
        <v>-19531326.438945159</v>
      </c>
      <c r="K48" s="21">
        <v>-16704581.371991865</v>
      </c>
      <c r="L48" s="21">
        <v>-18305323.781115156</v>
      </c>
      <c r="M48" s="21">
        <v>-11823049.042422775</v>
      </c>
      <c r="N48" s="21">
        <v>-8832596.0728453323</v>
      </c>
      <c r="O48" s="21">
        <v>0</v>
      </c>
      <c r="P48" s="21">
        <v>0</v>
      </c>
      <c r="Q48" s="21">
        <v>0</v>
      </c>
      <c r="R48" s="21">
        <v>0</v>
      </c>
      <c r="S48" s="21">
        <v>0</v>
      </c>
      <c r="T48" s="21">
        <v>6864545.7226132955</v>
      </c>
      <c r="U48" s="21">
        <v>8811392.1376443356</v>
      </c>
      <c r="V48" s="21">
        <v>8249515.2962038415</v>
      </c>
      <c r="W48" s="21">
        <v>8346246.0950575564</v>
      </c>
      <c r="X48" s="21">
        <v>7257909.5962744839</v>
      </c>
      <c r="Y48" s="21">
        <v>4311272.9496905431</v>
      </c>
      <c r="Z48" s="21">
        <v>2034529.8900901622</v>
      </c>
      <c r="AA48" s="21">
        <v>1274997.0338693827</v>
      </c>
      <c r="AB48" s="21">
        <v>1051552.3999999999</v>
      </c>
      <c r="AC48" s="21">
        <v>1536663.3</v>
      </c>
      <c r="AD48" s="21">
        <v>1291678.71</v>
      </c>
      <c r="AE48" s="18">
        <f>AE8+AE17+AE28+AE39</f>
        <v>843595.56184537895</v>
      </c>
      <c r="AF48" s="18">
        <f t="shared" ref="AF48:CP48" si="664">AF8+AF17+AF28+AF39</f>
        <v>1396360.58</v>
      </c>
      <c r="AG48" s="18">
        <f t="shared" si="664"/>
        <v>1528813.2399999998</v>
      </c>
      <c r="AH48" s="18">
        <f t="shared" si="664"/>
        <v>1596496.6500000004</v>
      </c>
      <c r="AI48" s="18">
        <f t="shared" si="664"/>
        <v>1285850.47</v>
      </c>
      <c r="AJ48" s="18">
        <f t="shared" si="664"/>
        <v>1093081.79</v>
      </c>
      <c r="AK48" s="18">
        <f t="shared" si="664"/>
        <v>690665.90999999992</v>
      </c>
      <c r="AL48" s="18">
        <f t="shared" si="664"/>
        <v>529921.65</v>
      </c>
      <c r="AM48" s="18">
        <f t="shared" si="664"/>
        <v>390932.9</v>
      </c>
      <c r="AN48" s="18">
        <f t="shared" si="664"/>
        <v>323011.56999999995</v>
      </c>
      <c r="AO48" s="18">
        <f t="shared" si="664"/>
        <v>361912.13</v>
      </c>
      <c r="AP48" s="18">
        <f t="shared" si="664"/>
        <v>444662.48</v>
      </c>
      <c r="AQ48" s="18">
        <f t="shared" si="664"/>
        <v>-656086.80000000005</v>
      </c>
      <c r="AR48" s="18">
        <f t="shared" si="664"/>
        <v>-1095712.1100000001</v>
      </c>
      <c r="AS48" s="18">
        <f t="shared" si="664"/>
        <v>-1325615.76</v>
      </c>
      <c r="AT48" s="18">
        <f t="shared" si="664"/>
        <v>-1457256.18</v>
      </c>
      <c r="AU48" s="18">
        <f t="shared" si="664"/>
        <v>-1152802.42</v>
      </c>
      <c r="AV48" s="18">
        <f t="shared" si="664"/>
        <v>-854644.62</v>
      </c>
      <c r="AW48" s="18">
        <f t="shared" si="664"/>
        <v>-745918.2</v>
      </c>
      <c r="AX48" s="18">
        <f t="shared" si="664"/>
        <v>-449419.45999999996</v>
      </c>
      <c r="AY48" s="18">
        <f t="shared" si="664"/>
        <v>-367788.92000000004</v>
      </c>
      <c r="AZ48" s="18">
        <f t="shared" si="664"/>
        <v>-288895.94999999995</v>
      </c>
      <c r="BA48" s="18">
        <f t="shared" si="664"/>
        <v>-303453.01</v>
      </c>
      <c r="BB48" s="18">
        <f t="shared" si="664"/>
        <v>-378257.78</v>
      </c>
      <c r="BC48" s="18">
        <f t="shared" si="664"/>
        <v>-2067367.2999999998</v>
      </c>
      <c r="BD48" s="18">
        <f t="shared" si="664"/>
        <v>-4179949.43</v>
      </c>
      <c r="BE48" s="18">
        <f t="shared" si="664"/>
        <v>-4916852.71</v>
      </c>
      <c r="BF48" s="18">
        <f t="shared" si="664"/>
        <v>-4434188.71</v>
      </c>
      <c r="BG48" s="18">
        <f t="shared" si="664"/>
        <v>-4519507.33</v>
      </c>
      <c r="BH48" s="18">
        <f t="shared" si="664"/>
        <v>-3888940.5100000002</v>
      </c>
      <c r="BI48" s="18">
        <f t="shared" si="664"/>
        <v>-2700970.86</v>
      </c>
      <c r="BJ48" s="18">
        <f t="shared" si="664"/>
        <v>-1767318.35</v>
      </c>
      <c r="BK48" s="18">
        <f t="shared" si="664"/>
        <v>-1174804.83</v>
      </c>
      <c r="BL48" s="18">
        <f t="shared" si="664"/>
        <v>-972619.78999999992</v>
      </c>
      <c r="BM48" s="18">
        <f t="shared" si="664"/>
        <v>-1011837.77</v>
      </c>
      <c r="BN48" s="18">
        <f t="shared" si="664"/>
        <v>-1234884.55</v>
      </c>
      <c r="BO48" s="18">
        <f t="shared" si="664"/>
        <v>-2791116.97</v>
      </c>
      <c r="BP48" s="18">
        <f t="shared" si="664"/>
        <v>-4530437.25</v>
      </c>
      <c r="BQ48" s="18">
        <f t="shared" si="664"/>
        <v>-5496512.7599999998</v>
      </c>
      <c r="BR48" s="18">
        <f t="shared" si="664"/>
        <v>-6264832.3599999994</v>
      </c>
      <c r="BS48" s="18">
        <f t="shared" si="664"/>
        <v>-4496160.05</v>
      </c>
      <c r="BT48" s="18">
        <f t="shared" si="664"/>
        <v>-3987281.48</v>
      </c>
      <c r="BU48" s="18">
        <f t="shared" si="664"/>
        <v>-3018312.52</v>
      </c>
      <c r="BV48" s="18">
        <f t="shared" si="664"/>
        <v>-2084549.56</v>
      </c>
      <c r="BW48" s="18">
        <f t="shared" si="664"/>
        <v>-1482059.6600000001</v>
      </c>
      <c r="BX48" s="18">
        <f t="shared" si="664"/>
        <v>-1094045.77</v>
      </c>
      <c r="BY48" s="18">
        <f t="shared" si="664"/>
        <v>-1174779.9099999999</v>
      </c>
      <c r="BZ48" s="18">
        <f t="shared" si="664"/>
        <v>-1552986.12</v>
      </c>
      <c r="CA48" s="18">
        <f t="shared" si="664"/>
        <v>4593221.45</v>
      </c>
      <c r="CB48" s="18">
        <f t="shared" si="664"/>
        <v>7029172.7600000007</v>
      </c>
      <c r="CC48" s="18">
        <f t="shared" si="664"/>
        <v>9057267.6899999995</v>
      </c>
      <c r="CD48" s="18">
        <f t="shared" si="664"/>
        <v>9898498.0800000001</v>
      </c>
      <c r="CE48" s="18">
        <f t="shared" si="664"/>
        <v>7473241.8800000008</v>
      </c>
      <c r="CF48" s="18">
        <f t="shared" si="664"/>
        <v>7644925.5899999999</v>
      </c>
      <c r="CG48" s="18">
        <f t="shared" si="664"/>
        <v>6055655.7700000005</v>
      </c>
      <c r="CH48" s="18">
        <f t="shared" si="664"/>
        <v>3546356.6599999997</v>
      </c>
      <c r="CI48" s="18">
        <f t="shared" si="664"/>
        <v>2999918.8</v>
      </c>
      <c r="CJ48" s="18">
        <f t="shared" si="664"/>
        <v>1909909.25</v>
      </c>
      <c r="CK48" s="18">
        <f t="shared" si="664"/>
        <v>2322784.3099999996</v>
      </c>
      <c r="CL48" s="18">
        <f t="shared" si="664"/>
        <v>2281261.62</v>
      </c>
      <c r="CM48" s="18">
        <f t="shared" si="664"/>
        <v>1585810.59</v>
      </c>
      <c r="CN48" s="18">
        <f t="shared" si="664"/>
        <v>1564449.91</v>
      </c>
      <c r="CO48" s="18">
        <f t="shared" si="664"/>
        <v>2777021.98</v>
      </c>
      <c r="CP48" s="18">
        <f t="shared" si="664"/>
        <v>2714216.75</v>
      </c>
      <c r="CQ48" s="18">
        <f t="shared" ref="CQ48:FB48" si="665">CQ8+CQ17+CQ28+CQ39</f>
        <v>2196604.61</v>
      </c>
      <c r="CR48" s="18">
        <f t="shared" si="665"/>
        <v>2301438.0499999998</v>
      </c>
      <c r="CS48" s="18">
        <f t="shared" si="665"/>
        <v>1449032.4100000001</v>
      </c>
      <c r="CT48" s="18">
        <f t="shared" si="665"/>
        <v>963013.8</v>
      </c>
      <c r="CU48" s="18">
        <f t="shared" si="665"/>
        <v>1087176.6100000001</v>
      </c>
      <c r="CV48" s="18">
        <f t="shared" si="665"/>
        <v>1054104.73</v>
      </c>
      <c r="CW48" s="18">
        <f t="shared" si="665"/>
        <v>1348544.58</v>
      </c>
      <c r="CX48" s="18">
        <f t="shared" si="665"/>
        <v>1278753.71</v>
      </c>
      <c r="CY48" s="18">
        <f t="shared" si="665"/>
        <v>5750688.29</v>
      </c>
      <c r="CZ48" s="18">
        <f t="shared" si="665"/>
        <v>8951533.1899999995</v>
      </c>
      <c r="DA48" s="18">
        <f t="shared" si="665"/>
        <v>14167376.399999999</v>
      </c>
      <c r="DB48" s="18">
        <f t="shared" si="665"/>
        <v>9762827.9199999999</v>
      </c>
      <c r="DC48" s="18">
        <f t="shared" si="665"/>
        <v>8497995.4100000001</v>
      </c>
      <c r="DD48" s="18">
        <f t="shared" si="665"/>
        <v>8696510.0800000001</v>
      </c>
      <c r="DE48" s="18">
        <f t="shared" si="665"/>
        <v>7121744.3100000005</v>
      </c>
      <c r="DF48" s="18">
        <f t="shared" si="665"/>
        <v>5473527.8500000006</v>
      </c>
      <c r="DG48" s="18">
        <f t="shared" si="665"/>
        <v>2965782.12</v>
      </c>
      <c r="DH48" s="18">
        <f t="shared" si="665"/>
        <v>2115698.7600000002</v>
      </c>
      <c r="DI48" s="18">
        <f t="shared" si="665"/>
        <v>2338642.38</v>
      </c>
      <c r="DJ48" s="18">
        <f t="shared" si="665"/>
        <v>2320111.56</v>
      </c>
      <c r="DK48" s="18">
        <f t="shared" si="665"/>
        <v>4329827.33</v>
      </c>
      <c r="DL48" s="18">
        <f t="shared" si="665"/>
        <v>2598692.8200000003</v>
      </c>
      <c r="DM48" s="18">
        <f t="shared" si="665"/>
        <v>2300936.37</v>
      </c>
      <c r="DN48" s="18">
        <f t="shared" si="665"/>
        <v>2359870.3200000003</v>
      </c>
      <c r="DO48" s="18">
        <f t="shared" si="665"/>
        <v>2321158.94</v>
      </c>
      <c r="DP48" s="18">
        <f t="shared" si="665"/>
        <v>1987097.49</v>
      </c>
      <c r="DQ48" s="18">
        <f t="shared" si="665"/>
        <v>1837887.2999999998</v>
      </c>
      <c r="DR48" s="18">
        <f t="shared" si="665"/>
        <v>1115168.7999999998</v>
      </c>
      <c r="DS48" s="18">
        <f t="shared" si="665"/>
        <v>733071.70000000007</v>
      </c>
      <c r="DT48" s="18">
        <f t="shared" si="665"/>
        <v>576465.1100000001</v>
      </c>
      <c r="DU48" s="18">
        <f t="shared" si="665"/>
        <v>750238.95000000007</v>
      </c>
      <c r="DV48" s="18">
        <f t="shared" si="665"/>
        <v>578884.51</v>
      </c>
      <c r="DW48" s="18">
        <f t="shared" si="665"/>
        <v>1221311.4599999997</v>
      </c>
      <c r="DX48" s="18">
        <f t="shared" si="665"/>
        <v>2742603.97</v>
      </c>
      <c r="DY48" s="18">
        <f t="shared" si="665"/>
        <v>3408849.19</v>
      </c>
      <c r="DZ48" s="18">
        <f t="shared" si="665"/>
        <v>3532297.5100000002</v>
      </c>
      <c r="EA48" s="18">
        <f t="shared" si="665"/>
        <v>2834906.74</v>
      </c>
      <c r="EB48" s="18">
        <f t="shared" si="665"/>
        <v>3205630.51</v>
      </c>
      <c r="EC48" s="18">
        <f t="shared" si="665"/>
        <v>1714819.0399999998</v>
      </c>
      <c r="ED48" s="18">
        <f t="shared" si="665"/>
        <v>1269080.3400000001</v>
      </c>
      <c r="EE48" s="18">
        <f t="shared" si="665"/>
        <v>976573.07</v>
      </c>
      <c r="EF48" s="18">
        <f t="shared" si="665"/>
        <v>722738.72</v>
      </c>
      <c r="EG48" s="18">
        <f t="shared" si="665"/>
        <v>643337.28</v>
      </c>
      <c r="EH48" s="18">
        <f t="shared" si="665"/>
        <v>734854.26</v>
      </c>
      <c r="EI48" s="18">
        <f t="shared" si="665"/>
        <v>1557925.55</v>
      </c>
      <c r="EJ48" s="18">
        <f t="shared" si="665"/>
        <v>3516428.47</v>
      </c>
      <c r="EK48" s="18">
        <f t="shared" si="665"/>
        <v>4970796.25</v>
      </c>
      <c r="EL48" s="18">
        <f t="shared" si="665"/>
        <v>5818303</v>
      </c>
      <c r="EM48" s="18">
        <f t="shared" si="665"/>
        <v>4132414</v>
      </c>
      <c r="EN48" s="18">
        <f t="shared" si="665"/>
        <v>3749439</v>
      </c>
      <c r="EO48" s="18">
        <f t="shared" si="665"/>
        <v>2741629</v>
      </c>
      <c r="EP48" s="18">
        <f t="shared" si="665"/>
        <v>1828489</v>
      </c>
      <c r="EQ48" s="18">
        <f t="shared" si="665"/>
        <v>1154555</v>
      </c>
      <c r="ER48" s="18">
        <f t="shared" si="665"/>
        <v>1048591</v>
      </c>
      <c r="ES48" s="18">
        <f t="shared" si="665"/>
        <v>891407</v>
      </c>
      <c r="ET48" s="18">
        <f t="shared" si="665"/>
        <v>1325337</v>
      </c>
      <c r="EU48" s="18">
        <f t="shared" si="665"/>
        <v>2804182</v>
      </c>
      <c r="EV48" s="18">
        <f t="shared" si="665"/>
        <v>1432761</v>
      </c>
      <c r="EW48" s="18">
        <f t="shared" si="665"/>
        <v>1833002</v>
      </c>
      <c r="EX48" s="18">
        <f t="shared" si="665"/>
        <v>1592064</v>
      </c>
      <c r="EY48" s="18">
        <f t="shared" si="665"/>
        <v>1596695</v>
      </c>
      <c r="EZ48" s="18">
        <f t="shared" si="665"/>
        <v>1208063</v>
      </c>
      <c r="FA48" s="18">
        <f t="shared" si="665"/>
        <v>829806</v>
      </c>
      <c r="FB48" s="18">
        <f t="shared" si="665"/>
        <v>532650</v>
      </c>
      <c r="FC48" s="18">
        <f t="shared" ref="FC48:HL48" si="666">FC8+FC17+FC28+FC39</f>
        <v>388339</v>
      </c>
      <c r="FD48" s="18">
        <f t="shared" si="666"/>
        <v>315608</v>
      </c>
      <c r="FE48" s="18">
        <f t="shared" si="666"/>
        <v>311113</v>
      </c>
      <c r="FF48" s="18">
        <f t="shared" si="666"/>
        <v>346284</v>
      </c>
      <c r="FG48" s="18">
        <f t="shared" si="666"/>
        <v>561068</v>
      </c>
      <c r="FH48" s="18">
        <f t="shared" si="666"/>
        <v>-2965898</v>
      </c>
      <c r="FI48" s="18">
        <f t="shared" si="666"/>
        <v>-3722484</v>
      </c>
      <c r="FJ48" s="18">
        <f t="shared" si="666"/>
        <v>-3541071</v>
      </c>
      <c r="FK48" s="18">
        <f t="shared" si="666"/>
        <v>-2717324</v>
      </c>
      <c r="FL48" s="18">
        <f t="shared" si="666"/>
        <v>-2637484</v>
      </c>
      <c r="FM48" s="18">
        <f t="shared" si="666"/>
        <v>-2245476</v>
      </c>
      <c r="FN48" s="18">
        <f t="shared" si="666"/>
        <v>-1359044</v>
      </c>
      <c r="FO48" s="18">
        <f t="shared" si="666"/>
        <v>-920261</v>
      </c>
      <c r="FP48" s="18">
        <f t="shared" si="666"/>
        <v>-761287</v>
      </c>
      <c r="FQ48" s="18">
        <f t="shared" si="666"/>
        <v>-795960</v>
      </c>
      <c r="FR48" s="18">
        <f t="shared" si="666"/>
        <v>-1075017</v>
      </c>
      <c r="FS48" s="18">
        <f t="shared" si="666"/>
        <v>-1540383</v>
      </c>
      <c r="FT48" s="18">
        <f t="shared" si="666"/>
        <v>2981672</v>
      </c>
      <c r="FU48" s="18">
        <f t="shared" si="666"/>
        <v>4764642</v>
      </c>
      <c r="FV48" s="18">
        <f t="shared" si="666"/>
        <v>4493402</v>
      </c>
      <c r="FW48" s="18">
        <f t="shared" si="666"/>
        <v>3497730</v>
      </c>
      <c r="FX48" s="18">
        <f t="shared" si="666"/>
        <v>3393187</v>
      </c>
      <c r="FY48" s="18">
        <f t="shared" si="666"/>
        <v>1881976</v>
      </c>
      <c r="FZ48" s="18">
        <f t="shared" si="666"/>
        <v>1466214</v>
      </c>
      <c r="GA48" s="18">
        <f t="shared" si="666"/>
        <v>1152038</v>
      </c>
      <c r="GB48" s="18">
        <f t="shared" si="666"/>
        <v>1090086</v>
      </c>
      <c r="GC48" s="18">
        <f t="shared" si="666"/>
        <v>914070</v>
      </c>
      <c r="GD48" s="18">
        <f t="shared" si="666"/>
        <v>1187881</v>
      </c>
      <c r="GE48" s="18">
        <f t="shared" si="666"/>
        <v>2065278</v>
      </c>
      <c r="GF48" s="18">
        <f t="shared" si="666"/>
        <v>1425166</v>
      </c>
      <c r="GG48" s="18">
        <f t="shared" si="666"/>
        <v>2453890</v>
      </c>
      <c r="GH48" s="18">
        <f t="shared" si="666"/>
        <v>2665062</v>
      </c>
      <c r="GI48" s="18">
        <f t="shared" si="666"/>
        <v>2111008</v>
      </c>
      <c r="GJ48" s="18">
        <f t="shared" si="666"/>
        <v>1883301</v>
      </c>
      <c r="GK48" s="18">
        <f t="shared" si="666"/>
        <v>1353261</v>
      </c>
      <c r="GL48" s="18">
        <f t="shared" si="666"/>
        <v>911994</v>
      </c>
      <c r="GM48" s="18">
        <f t="shared" si="666"/>
        <v>586014</v>
      </c>
      <c r="GN48" s="18">
        <f t="shared" si="666"/>
        <v>487336</v>
      </c>
      <c r="GO48" s="18">
        <f t="shared" si="666"/>
        <v>433118</v>
      </c>
      <c r="GP48" s="18">
        <f t="shared" si="666"/>
        <v>542640</v>
      </c>
      <c r="GQ48" s="18">
        <f t="shared" si="666"/>
        <v>1154977</v>
      </c>
      <c r="GR48" s="18">
        <f t="shared" si="666"/>
        <v>1708188</v>
      </c>
      <c r="GS48" s="18">
        <f t="shared" si="666"/>
        <v>2313890</v>
      </c>
      <c r="GT48" s="18">
        <f t="shared" si="666"/>
        <v>2055797</v>
      </c>
      <c r="GU48" s="18">
        <f t="shared" si="666"/>
        <v>2063629</v>
      </c>
      <c r="GV48" s="18">
        <f t="shared" si="666"/>
        <v>1862444</v>
      </c>
      <c r="GW48" s="18">
        <f t="shared" si="666"/>
        <v>1264292</v>
      </c>
      <c r="GX48" s="18">
        <f t="shared" si="666"/>
        <v>656475</v>
      </c>
      <c r="GY48" s="18">
        <f t="shared" si="666"/>
        <v>603626</v>
      </c>
      <c r="GZ48" s="18">
        <f t="shared" si="666"/>
        <v>386627</v>
      </c>
      <c r="HA48" s="18">
        <f t="shared" si="666"/>
        <v>473223</v>
      </c>
      <c r="HB48" s="18">
        <f t="shared" si="666"/>
        <v>530850</v>
      </c>
      <c r="HC48" s="18">
        <f t="shared" si="666"/>
        <v>1100872</v>
      </c>
      <c r="HD48" s="18">
        <f t="shared" si="666"/>
        <v>5015772</v>
      </c>
      <c r="HE48" s="18">
        <f t="shared" si="666"/>
        <v>7424759</v>
      </c>
      <c r="HF48" s="18">
        <f t="shared" si="666"/>
        <v>7132514</v>
      </c>
      <c r="HG48" s="18">
        <f t="shared" si="666"/>
        <v>8407917</v>
      </c>
      <c r="HH48" s="18">
        <f t="shared" si="666"/>
        <v>6318070</v>
      </c>
      <c r="HI48" s="18">
        <f t="shared" si="666"/>
        <v>4039455</v>
      </c>
      <c r="HJ48" s="18">
        <f t="shared" si="666"/>
        <v>170386</v>
      </c>
      <c r="HK48" s="18">
        <f t="shared" si="666"/>
        <v>122128</v>
      </c>
      <c r="HL48" s="18">
        <f t="shared" si="666"/>
        <v>102195</v>
      </c>
      <c r="HM48" s="18">
        <f t="shared" ref="HM48:HY48" si="667">HM8+HM17+HM28+HM39</f>
        <v>98645</v>
      </c>
      <c r="HN48" s="18">
        <f t="shared" si="667"/>
        <v>128251</v>
      </c>
      <c r="HO48" s="18">
        <f t="shared" si="667"/>
        <v>301546</v>
      </c>
      <c r="HP48" s="18">
        <f t="shared" si="667"/>
        <v>-9599016</v>
      </c>
      <c r="HQ48" s="18">
        <f t="shared" si="667"/>
        <v>-12670036</v>
      </c>
      <c r="HR48" s="18">
        <f t="shared" si="667"/>
        <v>-12859516</v>
      </c>
      <c r="HS48" s="18">
        <f t="shared" si="667"/>
        <v>-11823948</v>
      </c>
      <c r="HT48" s="18">
        <f t="shared" si="667"/>
        <v>-11239902</v>
      </c>
      <c r="HU48" s="18">
        <f t="shared" si="667"/>
        <v>-6735550</v>
      </c>
      <c r="HV48" s="18">
        <f t="shared" si="667"/>
        <v>-1950530</v>
      </c>
      <c r="HW48" s="18">
        <f t="shared" si="667"/>
        <v>-1730464</v>
      </c>
      <c r="HX48" s="18">
        <f t="shared" si="667"/>
        <v>-1191731</v>
      </c>
      <c r="HY48" s="18">
        <f t="shared" si="667"/>
        <v>-1134554</v>
      </c>
      <c r="HZ48" s="18">
        <f t="shared" ref="HZ48:IK48" si="668">HZ8+HZ17+HZ28+HZ39</f>
        <v>-1319093</v>
      </c>
      <c r="IA48" s="18">
        <f t="shared" si="668"/>
        <v>-572069</v>
      </c>
      <c r="IB48" s="18">
        <f t="shared" si="668"/>
        <v>-4765692</v>
      </c>
      <c r="IC48" s="18">
        <f t="shared" si="668"/>
        <v>-5848267</v>
      </c>
      <c r="ID48" s="18">
        <f t="shared" si="668"/>
        <v>-5928200</v>
      </c>
      <c r="IE48" s="18">
        <f t="shared" si="668"/>
        <v>-6287814</v>
      </c>
      <c r="IF48" s="18">
        <f t="shared" si="668"/>
        <v>-5464900</v>
      </c>
      <c r="IG48" s="18">
        <f t="shared" si="668"/>
        <v>-3255301</v>
      </c>
      <c r="IH48" s="18">
        <f t="shared" si="668"/>
        <v>-2324247</v>
      </c>
      <c r="II48" s="18">
        <f t="shared" si="668"/>
        <v>-1515138</v>
      </c>
      <c r="IJ48" s="18">
        <f t="shared" si="668"/>
        <v>-1141334</v>
      </c>
      <c r="IK48" s="18">
        <f t="shared" si="668"/>
        <v>-1202631</v>
      </c>
      <c r="IL48" s="560"/>
      <c r="IM48" s="561"/>
      <c r="IN48" s="561"/>
      <c r="IO48" s="561"/>
      <c r="IP48" s="561"/>
      <c r="IQ48" s="561"/>
      <c r="IR48" s="561"/>
      <c r="IS48" s="561"/>
      <c r="IT48" s="561"/>
      <c r="IU48" s="561"/>
      <c r="IV48" s="561"/>
      <c r="IW48" s="561"/>
      <c r="IX48" s="561"/>
      <c r="IY48" s="562"/>
    </row>
    <row r="49" spans="1:260" hidden="1" x14ac:dyDescent="0.2">
      <c r="B49" s="1" t="s">
        <v>174</v>
      </c>
      <c r="D49" s="20"/>
      <c r="E49" s="21">
        <v>-2799448.38</v>
      </c>
      <c r="F49" s="20"/>
      <c r="G49" s="20"/>
      <c r="H49" s="20"/>
      <c r="I49" s="20"/>
      <c r="J49" s="20"/>
      <c r="K49" s="20"/>
      <c r="L49" s="20"/>
      <c r="M49" s="20"/>
      <c r="N49" s="20"/>
      <c r="O49" s="20"/>
      <c r="P49" s="20"/>
      <c r="Q49" s="20"/>
      <c r="R49" s="20"/>
      <c r="S49" s="20"/>
      <c r="T49" s="20"/>
      <c r="U49" s="20"/>
      <c r="V49" s="20"/>
      <c r="W49" s="20"/>
      <c r="X49" s="20"/>
      <c r="Y49" s="20"/>
      <c r="Z49" s="20"/>
      <c r="AA49" s="20"/>
      <c r="AB49" s="20"/>
      <c r="AC49" s="20"/>
      <c r="AD49" s="20"/>
      <c r="AE49" s="18"/>
      <c r="AF49" s="18"/>
      <c r="AG49" s="18"/>
      <c r="AH49" s="18"/>
      <c r="AI49" s="18"/>
      <c r="AJ49" s="18"/>
      <c r="AK49" s="18"/>
      <c r="AL49" s="18"/>
      <c r="AM49" s="18"/>
      <c r="AN49" s="18"/>
      <c r="AO49" s="18"/>
      <c r="AP49" s="18"/>
      <c r="AQ49" s="18"/>
      <c r="AR49" s="18"/>
      <c r="AS49" s="18"/>
      <c r="AT49" s="18"/>
      <c r="AU49" s="18"/>
      <c r="AV49" s="18"/>
      <c r="AW49" s="18"/>
      <c r="AX49" s="18"/>
      <c r="AY49" s="18"/>
      <c r="AZ49" s="18"/>
      <c r="BA49" s="18"/>
      <c r="BB49" s="18"/>
      <c r="BC49" s="18"/>
      <c r="BD49" s="18"/>
      <c r="BE49" s="18"/>
      <c r="BF49" s="18"/>
      <c r="BG49" s="18"/>
      <c r="BH49" s="18"/>
      <c r="BI49" s="18"/>
      <c r="BJ49" s="18"/>
      <c r="BK49" s="18"/>
      <c r="BL49" s="18"/>
      <c r="BM49" s="18"/>
      <c r="BN49" s="18"/>
      <c r="BO49" s="18"/>
      <c r="BP49" s="18"/>
      <c r="BQ49" s="18"/>
      <c r="BR49" s="18"/>
      <c r="BS49" s="18"/>
      <c r="BT49" s="18"/>
      <c r="BU49" s="18"/>
      <c r="BV49" s="18"/>
      <c r="BW49" s="18"/>
      <c r="BX49" s="18"/>
      <c r="BY49" s="18"/>
      <c r="BZ49" s="18"/>
      <c r="CA49" s="18"/>
      <c r="CB49" s="18"/>
      <c r="CC49" s="18"/>
      <c r="CD49" s="18"/>
      <c r="CE49" s="18"/>
      <c r="CF49" s="18"/>
      <c r="CG49" s="18"/>
      <c r="CH49" s="18"/>
      <c r="CI49" s="18"/>
      <c r="CJ49" s="18"/>
      <c r="CK49" s="18"/>
      <c r="CL49" s="18"/>
      <c r="CM49" s="18"/>
      <c r="CN49" s="18"/>
      <c r="CO49" s="18"/>
      <c r="CP49" s="18"/>
      <c r="CQ49" s="18"/>
      <c r="CR49" s="18"/>
      <c r="CS49" s="18"/>
      <c r="CT49" s="18"/>
      <c r="CU49" s="18"/>
      <c r="CV49" s="18"/>
      <c r="CW49" s="18"/>
      <c r="CX49" s="18"/>
      <c r="CY49" s="18"/>
      <c r="CZ49" s="18"/>
      <c r="DA49" s="18"/>
      <c r="DB49" s="18"/>
      <c r="DC49" s="18"/>
      <c r="DD49" s="18"/>
      <c r="DE49" s="18"/>
      <c r="DF49" s="18"/>
      <c r="DG49" s="18"/>
      <c r="DH49" s="18"/>
      <c r="DI49" s="18"/>
      <c r="DJ49" s="18"/>
      <c r="DK49" s="18"/>
      <c r="DL49" s="18"/>
      <c r="DM49" s="18"/>
      <c r="DN49" s="18"/>
      <c r="DO49" s="18"/>
      <c r="DP49" s="18"/>
      <c r="DQ49" s="18"/>
      <c r="DR49" s="18"/>
      <c r="DS49" s="18"/>
      <c r="DT49" s="18"/>
      <c r="DU49" s="18"/>
      <c r="DV49" s="18"/>
      <c r="DW49" s="18"/>
      <c r="DX49" s="18"/>
      <c r="DY49" s="18"/>
      <c r="DZ49" s="18"/>
      <c r="EA49" s="18"/>
      <c r="EB49" s="18"/>
      <c r="EC49" s="18"/>
      <c r="ED49" s="18"/>
      <c r="EE49" s="18"/>
      <c r="EF49" s="18"/>
      <c r="EG49" s="18"/>
      <c r="EH49" s="18"/>
      <c r="EI49" s="18"/>
      <c r="EJ49" s="18"/>
      <c r="EK49" s="18"/>
      <c r="EL49" s="18"/>
      <c r="EM49" s="18"/>
      <c r="EN49" s="18"/>
      <c r="EO49" s="18"/>
      <c r="EP49" s="18"/>
      <c r="EQ49" s="18"/>
      <c r="ER49" s="18"/>
      <c r="ES49" s="18"/>
      <c r="ET49" s="18"/>
      <c r="EU49" s="18"/>
      <c r="EV49" s="18"/>
      <c r="EW49" s="18"/>
      <c r="EX49" s="18"/>
      <c r="EY49" s="18"/>
      <c r="EZ49" s="18"/>
      <c r="FA49" s="18"/>
      <c r="FB49" s="18"/>
      <c r="FC49" s="18"/>
      <c r="FD49" s="18"/>
      <c r="FE49" s="18"/>
      <c r="FF49" s="18"/>
      <c r="FG49" s="18"/>
      <c r="FH49" s="18"/>
      <c r="FI49" s="18"/>
      <c r="FJ49" s="18"/>
      <c r="FK49" s="18"/>
      <c r="FL49" s="18"/>
      <c r="FM49" s="18"/>
      <c r="FN49" s="18"/>
      <c r="FO49" s="18"/>
      <c r="FP49" s="18"/>
      <c r="FQ49" s="18"/>
      <c r="FR49" s="18"/>
      <c r="FS49" s="18"/>
      <c r="FT49" s="18"/>
      <c r="FU49" s="18"/>
      <c r="FV49" s="18"/>
      <c r="FW49" s="18"/>
      <c r="FX49" s="18"/>
      <c r="FY49" s="18"/>
      <c r="FZ49" s="18"/>
      <c r="GA49" s="18"/>
      <c r="GB49" s="18"/>
      <c r="GC49" s="18"/>
      <c r="GD49" s="18"/>
      <c r="GE49" s="18"/>
      <c r="GF49" s="18"/>
      <c r="GG49" s="18"/>
      <c r="GH49" s="18"/>
      <c r="GI49" s="18"/>
      <c r="GJ49" s="18"/>
      <c r="GK49" s="18"/>
      <c r="GL49" s="18"/>
      <c r="GM49" s="18"/>
      <c r="GN49" s="18"/>
      <c r="GO49" s="18"/>
      <c r="GP49" s="18"/>
      <c r="GQ49" s="18"/>
      <c r="GR49" s="18"/>
      <c r="GS49" s="18"/>
      <c r="GT49" s="18"/>
      <c r="GU49" s="18"/>
      <c r="GV49" s="18"/>
      <c r="GW49" s="18"/>
      <c r="GX49" s="18"/>
      <c r="GY49" s="18"/>
      <c r="GZ49" s="18"/>
      <c r="HA49" s="18"/>
      <c r="HB49" s="18"/>
      <c r="HC49" s="18"/>
      <c r="HD49" s="18"/>
      <c r="HE49" s="18"/>
      <c r="HF49" s="18"/>
      <c r="HG49" s="18"/>
      <c r="HH49" s="18"/>
      <c r="HI49" s="18"/>
      <c r="HJ49" s="18"/>
      <c r="HK49" s="18"/>
      <c r="HL49" s="18"/>
      <c r="HM49" s="18"/>
      <c r="HN49" s="18"/>
      <c r="HO49" s="18"/>
      <c r="HP49" s="18"/>
      <c r="HQ49" s="18"/>
      <c r="HR49" s="18"/>
      <c r="HS49" s="18"/>
      <c r="HT49" s="18"/>
      <c r="HU49" s="18"/>
      <c r="HV49" s="18"/>
      <c r="HW49" s="18"/>
      <c r="HX49" s="18"/>
      <c r="HY49" s="18"/>
      <c r="HZ49" s="18"/>
      <c r="IA49" s="18"/>
      <c r="IB49" s="18"/>
      <c r="IC49" s="18"/>
      <c r="ID49" s="18"/>
      <c r="IE49" s="18"/>
      <c r="IF49" s="18"/>
      <c r="IG49" s="18"/>
      <c r="IH49" s="18"/>
      <c r="II49" s="18"/>
      <c r="IJ49" s="18"/>
      <c r="IK49" s="18"/>
      <c r="IL49" s="560"/>
      <c r="IM49" s="561"/>
      <c r="IN49" s="561"/>
      <c r="IO49" s="561"/>
      <c r="IP49" s="561"/>
      <c r="IQ49" s="561"/>
      <c r="IR49" s="561"/>
      <c r="IS49" s="561"/>
      <c r="IT49" s="561"/>
      <c r="IU49" s="561"/>
      <c r="IV49" s="561"/>
      <c r="IW49" s="561"/>
      <c r="IX49" s="561"/>
      <c r="IY49" s="562"/>
    </row>
    <row r="50" spans="1:260" hidden="1" x14ac:dyDescent="0.2">
      <c r="B50" s="1" t="s">
        <v>175</v>
      </c>
      <c r="D50" s="20"/>
      <c r="E50" s="20"/>
      <c r="F50" s="21">
        <v>-1826662.8</v>
      </c>
      <c r="G50" s="20"/>
      <c r="H50" s="20"/>
      <c r="I50" s="20"/>
      <c r="J50" s="20"/>
      <c r="K50" s="20"/>
      <c r="L50" s="20"/>
      <c r="M50" s="20"/>
      <c r="N50" s="20"/>
      <c r="O50" s="20"/>
      <c r="P50" s="20"/>
      <c r="Q50" s="20"/>
      <c r="R50" s="20"/>
      <c r="S50" s="20"/>
      <c r="T50" s="20"/>
      <c r="U50" s="20"/>
      <c r="V50" s="20"/>
      <c r="W50" s="20"/>
      <c r="X50" s="20"/>
      <c r="Y50" s="20"/>
      <c r="Z50" s="20"/>
      <c r="AA50" s="20"/>
      <c r="AB50" s="20"/>
      <c r="AC50" s="20"/>
      <c r="AD50" s="20"/>
      <c r="AE50" s="18"/>
      <c r="AF50" s="18"/>
      <c r="AG50" s="18"/>
      <c r="AH50" s="18"/>
      <c r="AI50" s="18"/>
      <c r="AJ50" s="18"/>
      <c r="AK50" s="18"/>
      <c r="AL50" s="18"/>
      <c r="AM50" s="18"/>
      <c r="AN50" s="18"/>
      <c r="AO50" s="18"/>
      <c r="AP50" s="18"/>
      <c r="AQ50" s="18"/>
      <c r="AR50" s="18"/>
      <c r="AS50" s="18"/>
      <c r="AT50" s="18"/>
      <c r="AU50" s="18"/>
      <c r="AV50" s="18"/>
      <c r="AW50" s="18"/>
      <c r="AX50" s="18"/>
      <c r="AY50" s="18"/>
      <c r="AZ50" s="18"/>
      <c r="BA50" s="18"/>
      <c r="BB50" s="18"/>
      <c r="BC50" s="18"/>
      <c r="BD50" s="18"/>
      <c r="BE50" s="18"/>
      <c r="BF50" s="18"/>
      <c r="BG50" s="18"/>
      <c r="BH50" s="18"/>
      <c r="BI50" s="18"/>
      <c r="BJ50" s="18"/>
      <c r="BK50" s="18"/>
      <c r="BL50" s="18"/>
      <c r="BM50" s="18"/>
      <c r="BN50" s="18"/>
      <c r="BO50" s="18"/>
      <c r="BP50" s="18"/>
      <c r="BQ50" s="18"/>
      <c r="BR50" s="18"/>
      <c r="BS50" s="18"/>
      <c r="BT50" s="18"/>
      <c r="BU50" s="18"/>
      <c r="BV50" s="18"/>
      <c r="BW50" s="18"/>
      <c r="BX50" s="18"/>
      <c r="BY50" s="18"/>
      <c r="BZ50" s="18"/>
      <c r="CA50" s="18"/>
      <c r="CB50" s="18"/>
      <c r="CC50" s="18"/>
      <c r="CD50" s="18"/>
      <c r="CE50" s="18"/>
      <c r="CF50" s="18"/>
      <c r="CG50" s="18"/>
      <c r="CH50" s="18"/>
      <c r="CI50" s="18"/>
      <c r="CJ50" s="18"/>
      <c r="CK50" s="18"/>
      <c r="CL50" s="18"/>
      <c r="CM50" s="18"/>
      <c r="CN50" s="18"/>
      <c r="CO50" s="18"/>
      <c r="CP50" s="18"/>
      <c r="CQ50" s="18"/>
      <c r="CR50" s="18"/>
      <c r="CS50" s="18"/>
      <c r="CT50" s="18"/>
      <c r="CU50" s="18"/>
      <c r="CV50" s="18"/>
      <c r="CW50" s="18"/>
      <c r="CX50" s="18"/>
      <c r="CY50" s="18"/>
      <c r="CZ50" s="18"/>
      <c r="DA50" s="18"/>
      <c r="DB50" s="18"/>
      <c r="DC50" s="18"/>
      <c r="DD50" s="18"/>
      <c r="DE50" s="18"/>
      <c r="DF50" s="18"/>
      <c r="DG50" s="18"/>
      <c r="DH50" s="18"/>
      <c r="DI50" s="18"/>
      <c r="DJ50" s="18"/>
      <c r="DK50" s="18"/>
      <c r="DL50" s="18"/>
      <c r="DM50" s="18"/>
      <c r="DN50" s="18"/>
      <c r="DO50" s="18"/>
      <c r="DP50" s="18"/>
      <c r="DQ50" s="18"/>
      <c r="DR50" s="18"/>
      <c r="DS50" s="18"/>
      <c r="DT50" s="18"/>
      <c r="DU50" s="18"/>
      <c r="DV50" s="18"/>
      <c r="DW50" s="18"/>
      <c r="DX50" s="18"/>
      <c r="DY50" s="18"/>
      <c r="DZ50" s="18"/>
      <c r="EA50" s="18"/>
      <c r="EB50" s="18"/>
      <c r="EC50" s="18"/>
      <c r="ED50" s="18"/>
      <c r="EE50" s="18"/>
      <c r="EF50" s="18"/>
      <c r="EG50" s="18"/>
      <c r="EH50" s="18"/>
      <c r="EI50" s="18"/>
      <c r="EJ50" s="18"/>
      <c r="EK50" s="18"/>
      <c r="EL50" s="18"/>
      <c r="EM50" s="18"/>
      <c r="EN50" s="18"/>
      <c r="EO50" s="18"/>
      <c r="EP50" s="18"/>
      <c r="EQ50" s="18"/>
      <c r="ER50" s="18"/>
      <c r="ES50" s="18"/>
      <c r="ET50" s="18"/>
      <c r="EU50" s="18"/>
      <c r="EV50" s="18"/>
      <c r="EW50" s="18"/>
      <c r="EX50" s="18"/>
      <c r="EY50" s="18"/>
      <c r="EZ50" s="18"/>
      <c r="FA50" s="18"/>
      <c r="FB50" s="18"/>
      <c r="FC50" s="18"/>
      <c r="FD50" s="18"/>
      <c r="FE50" s="18"/>
      <c r="FF50" s="18"/>
      <c r="FG50" s="18"/>
      <c r="FH50" s="18"/>
      <c r="FI50" s="18"/>
      <c r="FJ50" s="18"/>
      <c r="FK50" s="18"/>
      <c r="FL50" s="18"/>
      <c r="FM50" s="18"/>
      <c r="FN50" s="18"/>
      <c r="FO50" s="18"/>
      <c r="FP50" s="18"/>
      <c r="FQ50" s="18"/>
      <c r="FR50" s="18"/>
      <c r="FS50" s="18"/>
      <c r="FT50" s="18"/>
      <c r="FU50" s="18"/>
      <c r="FV50" s="18"/>
      <c r="FW50" s="18"/>
      <c r="FX50" s="18"/>
      <c r="FY50" s="18"/>
      <c r="FZ50" s="18"/>
      <c r="GA50" s="18"/>
      <c r="GB50" s="18"/>
      <c r="GC50" s="18"/>
      <c r="GD50" s="18"/>
      <c r="GE50" s="18"/>
      <c r="GF50" s="18"/>
      <c r="GG50" s="18"/>
      <c r="GH50" s="18"/>
      <c r="GI50" s="18"/>
      <c r="GJ50" s="18"/>
      <c r="GK50" s="18"/>
      <c r="GL50" s="18"/>
      <c r="GM50" s="18"/>
      <c r="GN50" s="18"/>
      <c r="GO50" s="18"/>
      <c r="GP50" s="18"/>
      <c r="GQ50" s="18"/>
      <c r="GR50" s="18"/>
      <c r="GS50" s="18"/>
      <c r="GT50" s="18"/>
      <c r="GU50" s="18"/>
      <c r="GV50" s="18"/>
      <c r="GW50" s="18"/>
      <c r="GX50" s="18"/>
      <c r="GY50" s="18"/>
      <c r="GZ50" s="18"/>
      <c r="HA50" s="18"/>
      <c r="HB50" s="18"/>
      <c r="HC50" s="18"/>
      <c r="HD50" s="18"/>
      <c r="HE50" s="18"/>
      <c r="HF50" s="18"/>
      <c r="HG50" s="18"/>
      <c r="HH50" s="18"/>
      <c r="HI50" s="18"/>
      <c r="HJ50" s="18"/>
      <c r="HK50" s="18"/>
      <c r="HL50" s="18"/>
      <c r="HM50" s="18"/>
      <c r="HN50" s="18"/>
      <c r="HO50" s="18"/>
      <c r="HP50" s="18"/>
      <c r="HQ50" s="18"/>
      <c r="HR50" s="18"/>
      <c r="HS50" s="18"/>
      <c r="HT50" s="18"/>
      <c r="HU50" s="18"/>
      <c r="HV50" s="18"/>
      <c r="HW50" s="18"/>
      <c r="HX50" s="18"/>
      <c r="HY50" s="18"/>
      <c r="HZ50" s="18"/>
      <c r="IA50" s="18"/>
      <c r="IB50" s="18"/>
      <c r="IC50" s="18"/>
      <c r="ID50" s="18"/>
      <c r="IE50" s="18"/>
      <c r="IF50" s="18"/>
      <c r="IG50" s="18"/>
      <c r="IH50" s="18"/>
      <c r="II50" s="18"/>
      <c r="IJ50" s="18"/>
      <c r="IK50" s="18"/>
      <c r="IL50" s="560"/>
      <c r="IM50" s="561"/>
      <c r="IN50" s="561"/>
      <c r="IO50" s="561"/>
      <c r="IP50" s="561"/>
      <c r="IQ50" s="561"/>
      <c r="IR50" s="561"/>
      <c r="IS50" s="561"/>
      <c r="IT50" s="561"/>
      <c r="IU50" s="561"/>
      <c r="IV50" s="561"/>
      <c r="IW50" s="561"/>
      <c r="IX50" s="561"/>
      <c r="IY50" s="562"/>
    </row>
    <row r="51" spans="1:260" hidden="1" x14ac:dyDescent="0.2">
      <c r="B51" s="1" t="s">
        <v>176</v>
      </c>
      <c r="D51" s="20"/>
      <c r="E51" s="20"/>
      <c r="F51" s="21">
        <v>2007549.31</v>
      </c>
      <c r="G51" s="20"/>
      <c r="H51" s="20"/>
      <c r="I51" s="20"/>
      <c r="J51" s="20"/>
      <c r="K51" s="20"/>
      <c r="L51" s="20"/>
      <c r="M51" s="20"/>
      <c r="N51" s="20"/>
      <c r="O51" s="20"/>
      <c r="P51" s="20"/>
      <c r="Q51" s="20"/>
      <c r="R51" s="20"/>
      <c r="S51" s="20"/>
      <c r="T51" s="20"/>
      <c r="U51" s="20"/>
      <c r="V51" s="20"/>
      <c r="W51" s="20"/>
      <c r="X51" s="20"/>
      <c r="Y51" s="20"/>
      <c r="Z51" s="20"/>
      <c r="AA51" s="20"/>
      <c r="AB51" s="20"/>
      <c r="AC51" s="20"/>
      <c r="AD51" s="20"/>
      <c r="AE51" s="18"/>
      <c r="AF51" s="18"/>
      <c r="AG51" s="18"/>
      <c r="AH51" s="18"/>
      <c r="AI51" s="18"/>
      <c r="AJ51" s="18"/>
      <c r="AK51" s="18"/>
      <c r="AL51" s="18"/>
      <c r="AM51" s="18"/>
      <c r="AN51" s="18"/>
      <c r="AO51" s="18"/>
      <c r="AP51" s="18"/>
      <c r="AQ51" s="18"/>
      <c r="AR51" s="18"/>
      <c r="AS51" s="18"/>
      <c r="AT51" s="18"/>
      <c r="AU51" s="18"/>
      <c r="AV51" s="18"/>
      <c r="AW51" s="18"/>
      <c r="AX51" s="18"/>
      <c r="AY51" s="18"/>
      <c r="AZ51" s="18"/>
      <c r="BA51" s="18"/>
      <c r="BB51" s="18"/>
      <c r="BC51" s="18"/>
      <c r="BD51" s="18"/>
      <c r="BE51" s="18"/>
      <c r="BF51" s="18"/>
      <c r="BG51" s="18"/>
      <c r="BH51" s="18"/>
      <c r="BI51" s="18"/>
      <c r="BJ51" s="18"/>
      <c r="BK51" s="18"/>
      <c r="BL51" s="18"/>
      <c r="BM51" s="18"/>
      <c r="BN51" s="18"/>
      <c r="BO51" s="18"/>
      <c r="BP51" s="18"/>
      <c r="BQ51" s="18"/>
      <c r="BR51" s="18"/>
      <c r="BS51" s="18"/>
      <c r="BT51" s="18"/>
      <c r="BU51" s="18"/>
      <c r="BV51" s="18"/>
      <c r="BW51" s="18"/>
      <c r="BX51" s="18"/>
      <c r="BY51" s="18"/>
      <c r="BZ51" s="18"/>
      <c r="CA51" s="18"/>
      <c r="CB51" s="18"/>
      <c r="CC51" s="18"/>
      <c r="CD51" s="18"/>
      <c r="CE51" s="18"/>
      <c r="CF51" s="18"/>
      <c r="CG51" s="18"/>
      <c r="CH51" s="18"/>
      <c r="CI51" s="18"/>
      <c r="CJ51" s="18"/>
      <c r="CK51" s="18"/>
      <c r="CL51" s="18"/>
      <c r="CM51" s="18"/>
      <c r="CN51" s="18"/>
      <c r="CO51" s="18"/>
      <c r="CP51" s="18"/>
      <c r="CQ51" s="18"/>
      <c r="CR51" s="18"/>
      <c r="CS51" s="18"/>
      <c r="CT51" s="18"/>
      <c r="CU51" s="18"/>
      <c r="CV51" s="18"/>
      <c r="CW51" s="18"/>
      <c r="CX51" s="18"/>
      <c r="CY51" s="18"/>
      <c r="CZ51" s="18"/>
      <c r="DA51" s="18"/>
      <c r="DB51" s="18"/>
      <c r="DC51" s="18"/>
      <c r="DD51" s="18"/>
      <c r="DE51" s="18"/>
      <c r="DF51" s="18"/>
      <c r="DG51" s="18"/>
      <c r="DH51" s="18"/>
      <c r="DI51" s="18"/>
      <c r="DJ51" s="18"/>
      <c r="DK51" s="18"/>
      <c r="DL51" s="18"/>
      <c r="DM51" s="18"/>
      <c r="DN51" s="18"/>
      <c r="DO51" s="18"/>
      <c r="DP51" s="18"/>
      <c r="DQ51" s="18"/>
      <c r="DR51" s="18"/>
      <c r="DS51" s="18"/>
      <c r="DT51" s="18"/>
      <c r="DU51" s="18"/>
      <c r="DV51" s="18"/>
      <c r="DW51" s="18"/>
      <c r="DX51" s="18"/>
      <c r="DY51" s="18"/>
      <c r="DZ51" s="18"/>
      <c r="EA51" s="18"/>
      <c r="EB51" s="18"/>
      <c r="EC51" s="18"/>
      <c r="ED51" s="18"/>
      <c r="EE51" s="18"/>
      <c r="EF51" s="18"/>
      <c r="EG51" s="18"/>
      <c r="EH51" s="18"/>
      <c r="EI51" s="18"/>
      <c r="EJ51" s="18"/>
      <c r="EK51" s="18"/>
      <c r="EL51" s="18"/>
      <c r="EM51" s="18"/>
      <c r="EN51" s="18"/>
      <c r="EO51" s="18"/>
      <c r="EP51" s="18"/>
      <c r="EQ51" s="18"/>
      <c r="ER51" s="18"/>
      <c r="ES51" s="18"/>
      <c r="ET51" s="18"/>
      <c r="EU51" s="18"/>
      <c r="EV51" s="18"/>
      <c r="EW51" s="18"/>
      <c r="EX51" s="18"/>
      <c r="EY51" s="18"/>
      <c r="EZ51" s="18"/>
      <c r="FA51" s="18"/>
      <c r="FB51" s="18"/>
      <c r="FC51" s="18"/>
      <c r="FD51" s="18"/>
      <c r="FE51" s="18"/>
      <c r="FF51" s="18"/>
      <c r="FG51" s="18"/>
      <c r="FH51" s="18"/>
      <c r="FI51" s="18"/>
      <c r="FJ51" s="18"/>
      <c r="FK51" s="18"/>
      <c r="FL51" s="18"/>
      <c r="FM51" s="18"/>
      <c r="FN51" s="18"/>
      <c r="FO51" s="18"/>
      <c r="FP51" s="18"/>
      <c r="FQ51" s="18"/>
      <c r="FR51" s="18"/>
      <c r="FS51" s="18"/>
      <c r="FT51" s="18"/>
      <c r="FU51" s="18"/>
      <c r="FV51" s="18"/>
      <c r="FW51" s="18"/>
      <c r="FX51" s="18"/>
      <c r="FY51" s="18"/>
      <c r="FZ51" s="18"/>
      <c r="GA51" s="18"/>
      <c r="GB51" s="18"/>
      <c r="GC51" s="18"/>
      <c r="GD51" s="18"/>
      <c r="GE51" s="18"/>
      <c r="GF51" s="18"/>
      <c r="GG51" s="18"/>
      <c r="GH51" s="18"/>
      <c r="GI51" s="18"/>
      <c r="GJ51" s="18"/>
      <c r="GK51" s="18"/>
      <c r="GL51" s="18"/>
      <c r="GM51" s="18"/>
      <c r="GN51" s="18"/>
      <c r="GO51" s="18"/>
      <c r="GP51" s="18"/>
      <c r="GQ51" s="18"/>
      <c r="GR51" s="18"/>
      <c r="GS51" s="18"/>
      <c r="GT51" s="18"/>
      <c r="GU51" s="18"/>
      <c r="GV51" s="18"/>
      <c r="GW51" s="18"/>
      <c r="GX51" s="18"/>
      <c r="GY51" s="18"/>
      <c r="GZ51" s="18"/>
      <c r="HA51" s="18"/>
      <c r="HB51" s="18"/>
      <c r="HC51" s="18"/>
      <c r="HD51" s="18"/>
      <c r="HE51" s="18"/>
      <c r="HF51" s="18"/>
      <c r="HG51" s="18"/>
      <c r="HH51" s="18"/>
      <c r="HI51" s="18"/>
      <c r="HJ51" s="18"/>
      <c r="HK51" s="18"/>
      <c r="HL51" s="18"/>
      <c r="HM51" s="18"/>
      <c r="HN51" s="18"/>
      <c r="HO51" s="18"/>
      <c r="HP51" s="18"/>
      <c r="HQ51" s="18"/>
      <c r="HR51" s="18"/>
      <c r="HS51" s="18"/>
      <c r="HT51" s="18"/>
      <c r="HU51" s="18"/>
      <c r="HV51" s="18"/>
      <c r="HW51" s="18"/>
      <c r="HX51" s="18"/>
      <c r="HY51" s="18"/>
      <c r="HZ51" s="18"/>
      <c r="IA51" s="18"/>
      <c r="IB51" s="18"/>
      <c r="IC51" s="18"/>
      <c r="ID51" s="18"/>
      <c r="IE51" s="18"/>
      <c r="IF51" s="18"/>
      <c r="IG51" s="18"/>
      <c r="IH51" s="18"/>
      <c r="II51" s="18"/>
      <c r="IJ51" s="18"/>
      <c r="IK51" s="18"/>
      <c r="IL51" s="560"/>
      <c r="IM51" s="561"/>
      <c r="IN51" s="561"/>
      <c r="IO51" s="561"/>
      <c r="IP51" s="561"/>
      <c r="IQ51" s="561"/>
      <c r="IR51" s="561"/>
      <c r="IS51" s="561"/>
      <c r="IT51" s="561"/>
      <c r="IU51" s="561"/>
      <c r="IV51" s="561"/>
      <c r="IW51" s="561"/>
      <c r="IX51" s="561"/>
      <c r="IY51" s="562"/>
    </row>
    <row r="52" spans="1:260" hidden="1" x14ac:dyDescent="0.2">
      <c r="B52" s="1" t="s">
        <v>177</v>
      </c>
      <c r="D52" s="20"/>
      <c r="E52" s="20"/>
      <c r="F52" s="20"/>
      <c r="G52" s="20"/>
      <c r="H52" s="20"/>
      <c r="I52" s="20"/>
      <c r="J52" s="20"/>
      <c r="K52" s="20"/>
      <c r="L52" s="20"/>
      <c r="M52" s="20"/>
      <c r="N52" s="20"/>
      <c r="O52" s="21">
        <v>173771.79</v>
      </c>
      <c r="P52" s="20"/>
      <c r="Q52" s="20"/>
      <c r="R52" s="20"/>
      <c r="S52" s="20"/>
      <c r="T52" s="20"/>
      <c r="U52" s="20"/>
      <c r="V52" s="20"/>
      <c r="W52" s="20"/>
      <c r="X52" s="20"/>
      <c r="Y52" s="20"/>
      <c r="Z52" s="20"/>
      <c r="AA52" s="20"/>
      <c r="AB52" s="20"/>
      <c r="AC52" s="20"/>
      <c r="AD52" s="20"/>
      <c r="AE52" s="18"/>
      <c r="AF52" s="18"/>
      <c r="AG52" s="18"/>
      <c r="AH52" s="18"/>
      <c r="AI52" s="18"/>
      <c r="AJ52" s="18"/>
      <c r="AK52" s="18"/>
      <c r="AL52" s="18"/>
      <c r="AM52" s="18"/>
      <c r="AN52" s="18"/>
      <c r="AO52" s="18"/>
      <c r="AP52" s="18"/>
      <c r="AQ52" s="18"/>
      <c r="AR52" s="18"/>
      <c r="AS52" s="18"/>
      <c r="AT52" s="18"/>
      <c r="AU52" s="18"/>
      <c r="AV52" s="18"/>
      <c r="AW52" s="18"/>
      <c r="AX52" s="18"/>
      <c r="AY52" s="18"/>
      <c r="AZ52" s="18"/>
      <c r="BA52" s="18"/>
      <c r="BB52" s="18"/>
      <c r="BC52" s="18"/>
      <c r="BD52" s="18"/>
      <c r="BE52" s="18"/>
      <c r="BF52" s="18"/>
      <c r="BG52" s="18"/>
      <c r="BH52" s="18"/>
      <c r="BI52" s="18"/>
      <c r="BJ52" s="18"/>
      <c r="BK52" s="18"/>
      <c r="BL52" s="18"/>
      <c r="BM52" s="18"/>
      <c r="BN52" s="18"/>
      <c r="BO52" s="18"/>
      <c r="BP52" s="18"/>
      <c r="BQ52" s="18"/>
      <c r="BR52" s="18"/>
      <c r="BS52" s="18"/>
      <c r="BT52" s="18"/>
      <c r="BU52" s="18"/>
      <c r="BV52" s="18"/>
      <c r="BW52" s="18"/>
      <c r="BX52" s="18"/>
      <c r="BY52" s="18"/>
      <c r="BZ52" s="18"/>
      <c r="CA52" s="18"/>
      <c r="CB52" s="18"/>
      <c r="CC52" s="18"/>
      <c r="CD52" s="18"/>
      <c r="CE52" s="18"/>
      <c r="CF52" s="18"/>
      <c r="CG52" s="18"/>
      <c r="CH52" s="18"/>
      <c r="CI52" s="18"/>
      <c r="CJ52" s="18"/>
      <c r="CK52" s="18"/>
      <c r="CL52" s="18"/>
      <c r="CM52" s="18"/>
      <c r="CN52" s="18"/>
      <c r="CO52" s="18"/>
      <c r="CP52" s="18"/>
      <c r="CQ52" s="18"/>
      <c r="CR52" s="18"/>
      <c r="CS52" s="18"/>
      <c r="CT52" s="18"/>
      <c r="CU52" s="18"/>
      <c r="CV52" s="18"/>
      <c r="CW52" s="18"/>
      <c r="CX52" s="18"/>
      <c r="CY52" s="18"/>
      <c r="CZ52" s="18"/>
      <c r="DA52" s="18"/>
      <c r="DB52" s="18"/>
      <c r="DC52" s="18"/>
      <c r="DD52" s="18"/>
      <c r="DE52" s="18"/>
      <c r="DF52" s="18"/>
      <c r="DG52" s="18"/>
      <c r="DH52" s="18"/>
      <c r="DI52" s="18"/>
      <c r="DJ52" s="18"/>
      <c r="DK52" s="18"/>
      <c r="DL52" s="18"/>
      <c r="DM52" s="18"/>
      <c r="DN52" s="18"/>
      <c r="DO52" s="18"/>
      <c r="DP52" s="18"/>
      <c r="DQ52" s="18"/>
      <c r="DR52" s="18"/>
      <c r="DS52" s="18"/>
      <c r="DT52" s="18"/>
      <c r="DU52" s="18"/>
      <c r="DV52" s="18"/>
      <c r="DW52" s="18"/>
      <c r="DX52" s="18"/>
      <c r="DY52" s="18"/>
      <c r="DZ52" s="18"/>
      <c r="EA52" s="18"/>
      <c r="EB52" s="18"/>
      <c r="EC52" s="18"/>
      <c r="ED52" s="18"/>
      <c r="EE52" s="18"/>
      <c r="EF52" s="18"/>
      <c r="EG52" s="18"/>
      <c r="EH52" s="18"/>
      <c r="EI52" s="18"/>
      <c r="EJ52" s="18"/>
      <c r="EK52" s="18"/>
      <c r="EL52" s="18"/>
      <c r="EM52" s="18"/>
      <c r="EN52" s="18"/>
      <c r="EO52" s="18"/>
      <c r="EP52" s="18"/>
      <c r="EQ52" s="18"/>
      <c r="ER52" s="18"/>
      <c r="ES52" s="18"/>
      <c r="ET52" s="18"/>
      <c r="EU52" s="18"/>
      <c r="EV52" s="18"/>
      <c r="EW52" s="18"/>
      <c r="EX52" s="18"/>
      <c r="EY52" s="18"/>
      <c r="EZ52" s="18"/>
      <c r="FA52" s="18"/>
      <c r="FB52" s="18"/>
      <c r="FC52" s="18"/>
      <c r="FD52" s="18"/>
      <c r="FE52" s="18"/>
      <c r="FF52" s="18"/>
      <c r="FG52" s="18"/>
      <c r="FH52" s="18"/>
      <c r="FI52" s="18"/>
      <c r="FJ52" s="18"/>
      <c r="FK52" s="18"/>
      <c r="FL52" s="18"/>
      <c r="FM52" s="18"/>
      <c r="FN52" s="18"/>
      <c r="FO52" s="18"/>
      <c r="FP52" s="18"/>
      <c r="FQ52" s="18"/>
      <c r="FR52" s="18"/>
      <c r="FS52" s="18"/>
      <c r="FT52" s="18"/>
      <c r="FU52" s="18"/>
      <c r="FV52" s="18"/>
      <c r="FW52" s="18"/>
      <c r="FX52" s="18"/>
      <c r="FY52" s="18"/>
      <c r="FZ52" s="18"/>
      <c r="GA52" s="18"/>
      <c r="GB52" s="18"/>
      <c r="GC52" s="18"/>
      <c r="GD52" s="18"/>
      <c r="GE52" s="18"/>
      <c r="GF52" s="18"/>
      <c r="GG52" s="18"/>
      <c r="GH52" s="18"/>
      <c r="GI52" s="18"/>
      <c r="GJ52" s="18"/>
      <c r="GK52" s="18"/>
      <c r="GL52" s="18"/>
      <c r="GM52" s="18"/>
      <c r="GN52" s="18"/>
      <c r="GO52" s="18"/>
      <c r="GP52" s="18"/>
      <c r="GQ52" s="18"/>
      <c r="GR52" s="18"/>
      <c r="GS52" s="18"/>
      <c r="GT52" s="18"/>
      <c r="GU52" s="18"/>
      <c r="GV52" s="18"/>
      <c r="GW52" s="18"/>
      <c r="GX52" s="18"/>
      <c r="GY52" s="18"/>
      <c r="GZ52" s="18"/>
      <c r="HA52" s="18"/>
      <c r="HB52" s="18"/>
      <c r="HC52" s="18"/>
      <c r="HD52" s="18"/>
      <c r="HE52" s="18"/>
      <c r="HF52" s="18"/>
      <c r="HG52" s="18"/>
      <c r="HH52" s="18"/>
      <c r="HI52" s="18"/>
      <c r="HJ52" s="18"/>
      <c r="HK52" s="18"/>
      <c r="HL52" s="18"/>
      <c r="HM52" s="18"/>
      <c r="HN52" s="18"/>
      <c r="HO52" s="18"/>
      <c r="HP52" s="18"/>
      <c r="HQ52" s="18"/>
      <c r="HR52" s="18"/>
      <c r="HS52" s="18"/>
      <c r="HT52" s="18"/>
      <c r="HU52" s="18"/>
      <c r="HV52" s="18"/>
      <c r="HW52" s="18"/>
      <c r="HX52" s="18"/>
      <c r="HY52" s="18"/>
      <c r="HZ52" s="18"/>
      <c r="IA52" s="18"/>
      <c r="IB52" s="18"/>
      <c r="IC52" s="18"/>
      <c r="ID52" s="18"/>
      <c r="IE52" s="18"/>
      <c r="IF52" s="18"/>
      <c r="IG52" s="18"/>
      <c r="IH52" s="18"/>
      <c r="II52" s="18"/>
      <c r="IJ52" s="18"/>
      <c r="IK52" s="18"/>
      <c r="IL52" s="560"/>
      <c r="IM52" s="561"/>
      <c r="IN52" s="561"/>
      <c r="IO52" s="561"/>
      <c r="IP52" s="561"/>
      <c r="IQ52" s="561"/>
      <c r="IR52" s="561"/>
      <c r="IS52" s="561"/>
      <c r="IT52" s="561"/>
      <c r="IU52" s="561"/>
      <c r="IV52" s="561"/>
      <c r="IW52" s="561"/>
      <c r="IX52" s="561"/>
      <c r="IY52" s="562"/>
    </row>
    <row r="53" spans="1:260" x14ac:dyDescent="0.2">
      <c r="B53" s="1" t="s">
        <v>166</v>
      </c>
      <c r="D53" s="21"/>
      <c r="E53" s="21"/>
      <c r="F53" s="21"/>
      <c r="G53" s="21"/>
      <c r="H53" s="21"/>
      <c r="I53" s="21"/>
      <c r="J53" s="21"/>
      <c r="K53" s="21"/>
      <c r="L53" s="21"/>
      <c r="M53" s="21"/>
      <c r="N53" s="21"/>
      <c r="O53" s="21"/>
      <c r="P53" s="21"/>
      <c r="Q53" s="21"/>
      <c r="R53" s="21">
        <v>564611.4</v>
      </c>
      <c r="S53" s="21"/>
      <c r="T53" s="21">
        <v>601204.69999999995</v>
      </c>
      <c r="U53" s="21">
        <v>341464.43</v>
      </c>
      <c r="V53" s="21">
        <v>330830.59999999998</v>
      </c>
      <c r="W53" s="21">
        <v>319595.78545416164</v>
      </c>
      <c r="X53" s="21">
        <v>328019.44519326882</v>
      </c>
      <c r="Y53" s="21">
        <v>297731.57</v>
      </c>
      <c r="Z53" s="21">
        <v>216505.71</v>
      </c>
      <c r="AA53" s="21">
        <v>50878</v>
      </c>
      <c r="AB53" s="21">
        <v>36150.39</v>
      </c>
      <c r="AC53" s="21">
        <v>28892.2</v>
      </c>
      <c r="AD53" s="21">
        <v>22871.759999999998</v>
      </c>
      <c r="AE53" s="18">
        <f t="shared" ref="AE53:CP53" si="669">AE9+AE18+AE29+AE40</f>
        <v>4406.75</v>
      </c>
      <c r="AF53" s="18">
        <f t="shared" si="669"/>
        <v>2610.86</v>
      </c>
      <c r="AG53" s="18">
        <f t="shared" si="669"/>
        <v>1292.44</v>
      </c>
      <c r="AH53" s="18">
        <f t="shared" si="669"/>
        <v>0</v>
      </c>
      <c r="AI53" s="18">
        <f t="shared" si="669"/>
        <v>5644.3200000000015</v>
      </c>
      <c r="AJ53" s="18">
        <f t="shared" si="669"/>
        <v>4698.4500000000007</v>
      </c>
      <c r="AK53" s="18">
        <f t="shared" si="669"/>
        <v>-32343.659999999996</v>
      </c>
      <c r="AL53" s="18">
        <f t="shared" si="669"/>
        <v>-4907.33</v>
      </c>
      <c r="AM53" s="18">
        <f t="shared" si="669"/>
        <v>-2477.0600000000004</v>
      </c>
      <c r="AN53" s="18">
        <f t="shared" si="669"/>
        <v>-2159.8900000000003</v>
      </c>
      <c r="AO53" s="18">
        <f t="shared" si="669"/>
        <v>-2048.83</v>
      </c>
      <c r="AP53" s="18">
        <f t="shared" si="669"/>
        <v>-2102.91</v>
      </c>
      <c r="AQ53" s="18">
        <f t="shared" si="669"/>
        <v>-2853.28</v>
      </c>
      <c r="AR53" s="18">
        <f t="shared" si="669"/>
        <v>3810.5600000000004</v>
      </c>
      <c r="AS53" s="18">
        <f t="shared" si="669"/>
        <v>4070.28</v>
      </c>
      <c r="AT53" s="18">
        <f t="shared" si="669"/>
        <v>3971.92</v>
      </c>
      <c r="AU53" s="18">
        <f t="shared" si="669"/>
        <v>3770.62</v>
      </c>
      <c r="AV53" s="18">
        <f t="shared" si="669"/>
        <v>3366.2400000000002</v>
      </c>
      <c r="AW53" s="18">
        <f t="shared" si="669"/>
        <v>2951.7400000000002</v>
      </c>
      <c r="AX53" s="18">
        <f t="shared" si="669"/>
        <v>676.27</v>
      </c>
      <c r="AY53" s="18">
        <f t="shared" si="669"/>
        <v>-80.799999999999955</v>
      </c>
      <c r="AZ53" s="18">
        <f t="shared" si="669"/>
        <v>-194.57999999999993</v>
      </c>
      <c r="BA53" s="18">
        <f t="shared" si="669"/>
        <v>-1631.6799999999998</v>
      </c>
      <c r="BB53" s="18">
        <f t="shared" si="669"/>
        <v>102.70000000000005</v>
      </c>
      <c r="BC53" s="18">
        <f t="shared" si="669"/>
        <v>45.350000000000023</v>
      </c>
      <c r="BD53" s="18">
        <f t="shared" si="669"/>
        <v>13711.01</v>
      </c>
      <c r="BE53" s="18">
        <f t="shared" si="669"/>
        <v>13509.49</v>
      </c>
      <c r="BF53" s="18">
        <f t="shared" si="669"/>
        <v>12877.59</v>
      </c>
      <c r="BG53" s="18">
        <f t="shared" si="669"/>
        <v>13416.45</v>
      </c>
      <c r="BH53" s="18">
        <f t="shared" si="669"/>
        <v>14386.08</v>
      </c>
      <c r="BI53" s="18">
        <f t="shared" si="669"/>
        <v>15334.29</v>
      </c>
      <c r="BJ53" s="18">
        <f t="shared" si="669"/>
        <v>16586.02</v>
      </c>
      <c r="BK53" s="18">
        <f t="shared" si="669"/>
        <v>16063.83</v>
      </c>
      <c r="BL53" s="18">
        <f t="shared" si="669"/>
        <v>14859.57</v>
      </c>
      <c r="BM53" s="18">
        <f t="shared" si="669"/>
        <v>14862.210000000001</v>
      </c>
      <c r="BN53" s="18">
        <f t="shared" si="669"/>
        <v>15053</v>
      </c>
      <c r="BO53" s="18">
        <f t="shared" si="669"/>
        <v>14788.41</v>
      </c>
      <c r="BP53" s="18">
        <f t="shared" si="669"/>
        <v>-19272.379999999997</v>
      </c>
      <c r="BQ53" s="18">
        <f t="shared" si="669"/>
        <v>-17173.93</v>
      </c>
      <c r="BR53" s="18">
        <f t="shared" si="669"/>
        <v>-15270.2</v>
      </c>
      <c r="BS53" s="18">
        <f t="shared" si="669"/>
        <v>-13970.7</v>
      </c>
      <c r="BT53" s="18">
        <f t="shared" si="669"/>
        <v>-15736.900000000001</v>
      </c>
      <c r="BU53" s="18">
        <f t="shared" si="669"/>
        <v>-15373.18</v>
      </c>
      <c r="BV53" s="18">
        <f t="shared" si="669"/>
        <v>-14933.73</v>
      </c>
      <c r="BW53" s="18">
        <f t="shared" si="669"/>
        <v>-14610.900000000001</v>
      </c>
      <c r="BX53" s="18">
        <f t="shared" si="669"/>
        <v>-13739.669999999998</v>
      </c>
      <c r="BY53" s="18">
        <f t="shared" si="669"/>
        <v>-7460.38</v>
      </c>
      <c r="BZ53" s="18">
        <f t="shared" si="669"/>
        <v>-7617.2900000000009</v>
      </c>
      <c r="CA53" s="18">
        <f t="shared" si="669"/>
        <v>-9450.48</v>
      </c>
      <c r="CB53" s="18">
        <f t="shared" si="669"/>
        <v>5568.21</v>
      </c>
      <c r="CC53" s="18">
        <f t="shared" si="669"/>
        <v>30657.690000000002</v>
      </c>
      <c r="CD53" s="18">
        <f t="shared" si="669"/>
        <v>37224.71</v>
      </c>
      <c r="CE53" s="18">
        <f t="shared" si="669"/>
        <v>30445.159999999996</v>
      </c>
      <c r="CF53" s="18">
        <f t="shared" si="669"/>
        <v>53635.009999999995</v>
      </c>
      <c r="CG53" s="18">
        <f t="shared" si="669"/>
        <v>48047.76</v>
      </c>
      <c r="CH53" s="18">
        <f t="shared" si="669"/>
        <v>46732.43</v>
      </c>
      <c r="CI53" s="18">
        <f t="shared" si="669"/>
        <v>45035.31</v>
      </c>
      <c r="CJ53" s="18">
        <f t="shared" si="669"/>
        <v>43322.38</v>
      </c>
      <c r="CK53" s="18">
        <f t="shared" si="669"/>
        <v>42271.509999999995</v>
      </c>
      <c r="CL53" s="18">
        <f t="shared" si="669"/>
        <v>42488.2</v>
      </c>
      <c r="CM53" s="18">
        <f t="shared" si="669"/>
        <v>45542.71</v>
      </c>
      <c r="CN53" s="18">
        <f t="shared" si="669"/>
        <v>42999.689999999995</v>
      </c>
      <c r="CO53" s="18">
        <f t="shared" si="669"/>
        <v>22810.350000000002</v>
      </c>
      <c r="CP53" s="18">
        <f t="shared" si="669"/>
        <v>23321.11</v>
      </c>
      <c r="CQ53" s="18">
        <f t="shared" ref="CQ53:FB53" si="670">CQ9+CQ18+CQ29+CQ40</f>
        <v>17735.099999999999</v>
      </c>
      <c r="CR53" s="18">
        <f t="shared" si="670"/>
        <v>5754.39</v>
      </c>
      <c r="CS53" s="18">
        <f t="shared" si="670"/>
        <v>6921.39</v>
      </c>
      <c r="CT53" s="18">
        <f t="shared" si="670"/>
        <v>7975.4299999999994</v>
      </c>
      <c r="CU53" s="18">
        <f t="shared" si="670"/>
        <v>8652.91</v>
      </c>
      <c r="CV53" s="18">
        <f t="shared" si="670"/>
        <v>8159.96</v>
      </c>
      <c r="CW53" s="18">
        <f t="shared" si="670"/>
        <v>10914.009999999998</v>
      </c>
      <c r="CX53" s="18">
        <f t="shared" si="670"/>
        <v>11642.79</v>
      </c>
      <c r="CY53" s="18">
        <f t="shared" si="670"/>
        <v>14610.62</v>
      </c>
      <c r="CZ53" s="18">
        <f t="shared" si="670"/>
        <v>16305.02</v>
      </c>
      <c r="DA53" s="18">
        <f t="shared" si="670"/>
        <v>20010.37</v>
      </c>
      <c r="DB53" s="18">
        <f t="shared" si="670"/>
        <v>19118.59</v>
      </c>
      <c r="DC53" s="18">
        <f t="shared" si="670"/>
        <v>17978.11</v>
      </c>
      <c r="DD53" s="18">
        <f t="shared" si="670"/>
        <v>18145.02</v>
      </c>
      <c r="DE53" s="18">
        <f t="shared" si="670"/>
        <v>17060.95</v>
      </c>
      <c r="DF53" s="18">
        <f t="shared" si="670"/>
        <v>12806.51</v>
      </c>
      <c r="DG53" s="18">
        <f t="shared" si="670"/>
        <v>11840.36</v>
      </c>
      <c r="DH53" s="18">
        <f t="shared" si="670"/>
        <v>10552.49</v>
      </c>
      <c r="DI53" s="18">
        <f t="shared" si="670"/>
        <v>5296.77</v>
      </c>
      <c r="DJ53" s="18">
        <f t="shared" si="670"/>
        <v>4937.8899999999994</v>
      </c>
      <c r="DK53" s="18">
        <f t="shared" si="670"/>
        <v>4129.4900000000007</v>
      </c>
      <c r="DL53" s="18">
        <f t="shared" si="670"/>
        <v>-1366.38</v>
      </c>
      <c r="DM53" s="18">
        <f t="shared" si="670"/>
        <v>-352.71000000000004</v>
      </c>
      <c r="DN53" s="18">
        <f t="shared" si="670"/>
        <v>-118.19999999999982</v>
      </c>
      <c r="DO53" s="18">
        <f t="shared" si="670"/>
        <v>1891.7299999999996</v>
      </c>
      <c r="DP53" s="18">
        <f t="shared" si="670"/>
        <v>1412.1399999999994</v>
      </c>
      <c r="DQ53" s="18">
        <f t="shared" si="670"/>
        <v>477.94999999999982</v>
      </c>
      <c r="DR53" s="18">
        <f t="shared" si="670"/>
        <v>-1.0500000000001819</v>
      </c>
      <c r="DS53" s="18">
        <f t="shared" si="670"/>
        <v>1015.4099999999999</v>
      </c>
      <c r="DT53" s="18">
        <f t="shared" si="670"/>
        <v>1443.67</v>
      </c>
      <c r="DU53" s="18">
        <f t="shared" si="670"/>
        <v>1136.3499999999999</v>
      </c>
      <c r="DV53" s="18">
        <f t="shared" si="670"/>
        <v>2519.63</v>
      </c>
      <c r="DW53" s="18">
        <f t="shared" si="670"/>
        <v>4255.6400000000003</v>
      </c>
      <c r="DX53" s="18">
        <f t="shared" si="670"/>
        <v>4781.9000000000005</v>
      </c>
      <c r="DY53" s="18">
        <f t="shared" si="670"/>
        <v>3868.39</v>
      </c>
      <c r="DZ53" s="18">
        <f t="shared" si="670"/>
        <v>4666.3</v>
      </c>
      <c r="EA53" s="18">
        <f t="shared" si="670"/>
        <v>8119.87</v>
      </c>
      <c r="EB53" s="18">
        <f t="shared" si="670"/>
        <v>10183.450000000001</v>
      </c>
      <c r="EC53" s="18">
        <f t="shared" si="670"/>
        <v>11137.22</v>
      </c>
      <c r="ED53" s="18">
        <f t="shared" si="670"/>
        <v>12796.3</v>
      </c>
      <c r="EE53" s="18">
        <f t="shared" si="670"/>
        <v>12151.669999999998</v>
      </c>
      <c r="EF53" s="18">
        <f t="shared" si="670"/>
        <v>34533.54</v>
      </c>
      <c r="EG53" s="18">
        <f t="shared" si="670"/>
        <v>33718.5</v>
      </c>
      <c r="EH53" s="18">
        <f t="shared" si="670"/>
        <v>41155.070000000007</v>
      </c>
      <c r="EI53" s="18">
        <f t="shared" si="670"/>
        <v>12898.59</v>
      </c>
      <c r="EJ53" s="18">
        <f t="shared" si="670"/>
        <v>11205.630000000001</v>
      </c>
      <c r="EK53" s="18">
        <f t="shared" si="670"/>
        <v>12084.07</v>
      </c>
      <c r="EL53" s="18">
        <f t="shared" si="670"/>
        <v>-32003.62</v>
      </c>
      <c r="EM53" s="18">
        <f t="shared" si="670"/>
        <v>2164.8200000000002</v>
      </c>
      <c r="EN53" s="18">
        <f t="shared" si="670"/>
        <v>0</v>
      </c>
      <c r="EO53" s="18">
        <f t="shared" si="670"/>
        <v>2488.4300000000003</v>
      </c>
      <c r="EP53" s="18">
        <f t="shared" si="670"/>
        <v>1304.52</v>
      </c>
      <c r="EQ53" s="18">
        <f t="shared" si="670"/>
        <v>6701.59</v>
      </c>
      <c r="ER53" s="18">
        <f t="shared" si="670"/>
        <v>309.72000000000003</v>
      </c>
      <c r="ES53" s="18">
        <f t="shared" si="670"/>
        <v>-608.66</v>
      </c>
      <c r="ET53" s="18">
        <f t="shared" si="670"/>
        <v>9292.06</v>
      </c>
      <c r="EU53" s="18">
        <f t="shared" si="670"/>
        <v>11023.32</v>
      </c>
      <c r="EV53" s="18">
        <f t="shared" si="670"/>
        <v>-279.89000000000004</v>
      </c>
      <c r="EW53" s="18">
        <f t="shared" si="670"/>
        <v>0</v>
      </c>
      <c r="EX53" s="18">
        <f t="shared" si="670"/>
        <v>0</v>
      </c>
      <c r="EY53" s="18">
        <f t="shared" si="670"/>
        <v>463.37</v>
      </c>
      <c r="EZ53" s="18">
        <f t="shared" si="670"/>
        <v>514.77</v>
      </c>
      <c r="FA53" s="18">
        <f t="shared" si="670"/>
        <v>-955.13000000000011</v>
      </c>
      <c r="FB53" s="18">
        <f t="shared" si="670"/>
        <v>-166.51000000000002</v>
      </c>
      <c r="FC53" s="18">
        <f t="shared" ref="FC53:HL53" si="671">FC9+FC18+FC29+FC40</f>
        <v>0</v>
      </c>
      <c r="FD53" s="18">
        <f t="shared" si="671"/>
        <v>0</v>
      </c>
      <c r="FE53" s="18">
        <f t="shared" si="671"/>
        <v>0</v>
      </c>
      <c r="FF53" s="18">
        <f t="shared" si="671"/>
        <v>0</v>
      </c>
      <c r="FG53" s="18">
        <f t="shared" si="671"/>
        <v>0</v>
      </c>
      <c r="FH53" s="18">
        <f t="shared" si="671"/>
        <v>-3855.33</v>
      </c>
      <c r="FI53" s="18">
        <f t="shared" si="671"/>
        <v>0</v>
      </c>
      <c r="FJ53" s="18">
        <f t="shared" si="671"/>
        <v>0</v>
      </c>
      <c r="FK53" s="18">
        <f t="shared" si="671"/>
        <v>0</v>
      </c>
      <c r="FL53" s="18">
        <f t="shared" si="671"/>
        <v>-452.69</v>
      </c>
      <c r="FM53" s="18">
        <f t="shared" si="671"/>
        <v>24.26</v>
      </c>
      <c r="FN53" s="18">
        <f t="shared" si="671"/>
        <v>6180.43</v>
      </c>
      <c r="FO53" s="18">
        <f t="shared" si="671"/>
        <v>11805.18</v>
      </c>
      <c r="FP53" s="18">
        <f t="shared" si="671"/>
        <v>2233.27</v>
      </c>
      <c r="FQ53" s="18">
        <f t="shared" si="671"/>
        <v>0</v>
      </c>
      <c r="FR53" s="18">
        <f t="shared" si="671"/>
        <v>0</v>
      </c>
      <c r="FS53" s="18">
        <f t="shared" si="671"/>
        <v>0</v>
      </c>
      <c r="FT53" s="18">
        <f t="shared" si="671"/>
        <v>0</v>
      </c>
      <c r="FU53" s="18">
        <f t="shared" si="671"/>
        <v>0</v>
      </c>
      <c r="FV53" s="18">
        <f t="shared" si="671"/>
        <v>14023.8</v>
      </c>
      <c r="FW53" s="18">
        <f t="shared" si="671"/>
        <v>-1665.5199999999998</v>
      </c>
      <c r="FX53" s="18">
        <f t="shared" si="671"/>
        <v>0</v>
      </c>
      <c r="FY53" s="18">
        <f t="shared" si="671"/>
        <v>0</v>
      </c>
      <c r="FZ53" s="18">
        <f t="shared" si="671"/>
        <v>10466.890000000001</v>
      </c>
      <c r="GA53" s="18">
        <f t="shared" si="671"/>
        <v>2665.56</v>
      </c>
      <c r="GB53" s="18">
        <f t="shared" si="671"/>
        <v>12251.34</v>
      </c>
      <c r="GC53" s="18">
        <f t="shared" si="671"/>
        <v>0</v>
      </c>
      <c r="GD53" s="18">
        <f t="shared" si="671"/>
        <v>0</v>
      </c>
      <c r="GE53" s="18">
        <f t="shared" si="671"/>
        <v>0</v>
      </c>
      <c r="GF53" s="18">
        <f t="shared" si="671"/>
        <v>0</v>
      </c>
      <c r="GG53" s="18">
        <f t="shared" si="671"/>
        <v>0</v>
      </c>
      <c r="GH53" s="18">
        <f t="shared" si="671"/>
        <v>1296.29</v>
      </c>
      <c r="GI53" s="18">
        <f t="shared" si="671"/>
        <v>1656.75</v>
      </c>
      <c r="GJ53" s="18">
        <f t="shared" si="671"/>
        <v>0</v>
      </c>
      <c r="GK53" s="18">
        <f t="shared" si="671"/>
        <v>-91.97999999999999</v>
      </c>
      <c r="GL53" s="18">
        <f t="shared" si="671"/>
        <v>0</v>
      </c>
      <c r="GM53" s="18">
        <f t="shared" si="671"/>
        <v>0</v>
      </c>
      <c r="GN53" s="18">
        <f t="shared" si="671"/>
        <v>2580.58</v>
      </c>
      <c r="GO53" s="18">
        <f t="shared" si="671"/>
        <v>-2.76</v>
      </c>
      <c r="GP53" s="18">
        <f t="shared" si="671"/>
        <v>0</v>
      </c>
      <c r="GQ53" s="18">
        <f t="shared" si="671"/>
        <v>0</v>
      </c>
      <c r="GR53" s="18">
        <f t="shared" si="671"/>
        <v>1005.7</v>
      </c>
      <c r="GS53" s="18">
        <f t="shared" si="671"/>
        <v>-3277.37</v>
      </c>
      <c r="GT53" s="18">
        <f t="shared" si="671"/>
        <v>243.86</v>
      </c>
      <c r="GU53" s="18">
        <f t="shared" si="671"/>
        <v>382.70000000000005</v>
      </c>
      <c r="GV53" s="18">
        <f t="shared" si="671"/>
        <v>0</v>
      </c>
      <c r="GW53" s="18">
        <f t="shared" si="671"/>
        <v>0</v>
      </c>
      <c r="GX53" s="18">
        <f t="shared" si="671"/>
        <v>13597.99</v>
      </c>
      <c r="GY53" s="18">
        <f t="shared" si="671"/>
        <v>48651.9</v>
      </c>
      <c r="GZ53" s="18">
        <f t="shared" si="671"/>
        <v>0</v>
      </c>
      <c r="HA53" s="18">
        <f t="shared" si="671"/>
        <v>2660.5099999999998</v>
      </c>
      <c r="HB53" s="18">
        <f t="shared" si="671"/>
        <v>-102.6</v>
      </c>
      <c r="HC53" s="18">
        <f t="shared" si="671"/>
        <v>0</v>
      </c>
      <c r="HD53" s="18">
        <f t="shared" si="671"/>
        <v>-640.55999999999995</v>
      </c>
      <c r="HE53" s="18">
        <f t="shared" si="671"/>
        <v>-863.83999999999992</v>
      </c>
      <c r="HF53" s="18">
        <f t="shared" si="671"/>
        <v>-766.98</v>
      </c>
      <c r="HG53" s="18">
        <f t="shared" si="671"/>
        <v>-591.67999999999995</v>
      </c>
      <c r="HH53" s="18">
        <f t="shared" si="671"/>
        <v>-839.8900000000001</v>
      </c>
      <c r="HI53" s="18">
        <f t="shared" si="671"/>
        <v>1044.29</v>
      </c>
      <c r="HJ53" s="18">
        <f t="shared" si="671"/>
        <v>2657.3900000000003</v>
      </c>
      <c r="HK53" s="18">
        <f t="shared" si="671"/>
        <v>2915.4199999999996</v>
      </c>
      <c r="HL53" s="18">
        <f t="shared" si="671"/>
        <v>4060.7400000000002</v>
      </c>
      <c r="HM53" s="18">
        <f t="shared" ref="HM53:HY53" si="672">HM9+HM18+HM29+HM40</f>
        <v>5612.73</v>
      </c>
      <c r="HN53" s="18">
        <f t="shared" si="672"/>
        <v>6260.22</v>
      </c>
      <c r="HO53" s="18">
        <f t="shared" si="672"/>
        <v>6856.14</v>
      </c>
      <c r="HP53" s="18">
        <f t="shared" si="672"/>
        <v>28111.9</v>
      </c>
      <c r="HQ53" s="18">
        <f t="shared" si="672"/>
        <v>28259.82</v>
      </c>
      <c r="HR53" s="18">
        <f t="shared" si="672"/>
        <v>28512.5</v>
      </c>
      <c r="HS53" s="18">
        <f t="shared" si="672"/>
        <v>30860.47</v>
      </c>
      <c r="HT53" s="18">
        <f t="shared" si="672"/>
        <v>29787.899999999998</v>
      </c>
      <c r="HU53" s="18">
        <f t="shared" si="672"/>
        <v>21722.54</v>
      </c>
      <c r="HV53" s="18">
        <f t="shared" si="672"/>
        <v>19505.27</v>
      </c>
      <c r="HW53" s="18">
        <f t="shared" si="672"/>
        <v>24855.52</v>
      </c>
      <c r="HX53" s="18">
        <f t="shared" si="672"/>
        <v>18372.759999999998</v>
      </c>
      <c r="HY53" s="18">
        <f t="shared" si="672"/>
        <v>12833.25</v>
      </c>
      <c r="HZ53" s="18">
        <f t="shared" ref="HZ53:IK53" si="673">HZ9+HZ18+HZ29+HZ40</f>
        <v>27199.61</v>
      </c>
      <c r="IA53" s="18">
        <f t="shared" si="673"/>
        <v>6315.52</v>
      </c>
      <c r="IB53" s="18">
        <f t="shared" si="673"/>
        <v>6315.52</v>
      </c>
      <c r="IC53" s="18">
        <f t="shared" si="673"/>
        <v>8105.35</v>
      </c>
      <c r="ID53" s="18">
        <f t="shared" si="673"/>
        <v>7911.99</v>
      </c>
      <c r="IE53" s="18">
        <f t="shared" si="673"/>
        <v>11485.82</v>
      </c>
      <c r="IF53" s="18">
        <f t="shared" si="673"/>
        <v>19021.420000000002</v>
      </c>
      <c r="IG53" s="18">
        <f t="shared" si="673"/>
        <v>4972.2199999999993</v>
      </c>
      <c r="IH53" s="18">
        <f t="shared" si="673"/>
        <v>-20139.37</v>
      </c>
      <c r="II53" s="18">
        <f t="shared" si="673"/>
        <v>7669.75</v>
      </c>
      <c r="IJ53" s="18">
        <f t="shared" si="673"/>
        <v>14500.57</v>
      </c>
      <c r="IK53" s="18">
        <f t="shared" si="673"/>
        <v>14280.28</v>
      </c>
      <c r="IL53" s="560"/>
      <c r="IM53" s="561"/>
      <c r="IN53" s="561"/>
      <c r="IO53" s="561"/>
      <c r="IP53" s="561"/>
      <c r="IQ53" s="561"/>
      <c r="IR53" s="561"/>
      <c r="IS53" s="561"/>
      <c r="IT53" s="561"/>
      <c r="IU53" s="561"/>
      <c r="IV53" s="561"/>
      <c r="IW53" s="561"/>
      <c r="IX53" s="561"/>
      <c r="IY53" s="562"/>
    </row>
    <row r="54" spans="1:260" hidden="1" x14ac:dyDescent="0.2">
      <c r="B54" s="1" t="s">
        <v>178</v>
      </c>
      <c r="D54" s="20"/>
      <c r="E54" s="20"/>
      <c r="F54" s="20"/>
      <c r="G54" s="20"/>
      <c r="H54" s="20"/>
      <c r="I54" s="20"/>
      <c r="J54" s="20"/>
      <c r="K54" s="20"/>
      <c r="L54" s="20"/>
      <c r="M54" s="20"/>
      <c r="N54" s="20"/>
      <c r="O54" s="20"/>
      <c r="P54" s="20"/>
      <c r="Q54" s="20"/>
      <c r="R54" s="20"/>
      <c r="S54" s="21">
        <v>267127.90999999997</v>
      </c>
      <c r="T54" s="20"/>
      <c r="U54" s="20"/>
      <c r="V54" s="20"/>
      <c r="W54" s="20"/>
      <c r="X54" s="20"/>
      <c r="Y54" s="20"/>
      <c r="Z54" s="20"/>
      <c r="AA54" s="20"/>
      <c r="AB54" s="20"/>
      <c r="AC54" s="20"/>
      <c r="AD54" s="20"/>
      <c r="AE54" s="18"/>
      <c r="AF54" s="18"/>
      <c r="AG54" s="18"/>
      <c r="AH54" s="18"/>
      <c r="AI54" s="18"/>
      <c r="AJ54" s="18"/>
      <c r="AK54" s="18"/>
      <c r="AL54" s="18"/>
      <c r="AM54" s="18"/>
      <c r="AN54" s="18"/>
      <c r="AO54" s="18"/>
      <c r="AP54" s="18"/>
      <c r="AQ54" s="18"/>
      <c r="AR54" s="18"/>
      <c r="AS54" s="18"/>
      <c r="AT54" s="18"/>
      <c r="AU54" s="18"/>
      <c r="AV54" s="18"/>
      <c r="AW54" s="18"/>
      <c r="AX54" s="18"/>
      <c r="AY54" s="18"/>
      <c r="AZ54" s="18"/>
      <c r="BA54" s="18"/>
      <c r="BB54" s="18"/>
      <c r="BC54" s="18"/>
      <c r="BD54" s="18"/>
      <c r="BE54" s="18"/>
      <c r="BF54" s="18"/>
      <c r="BG54" s="18"/>
      <c r="BH54" s="18"/>
      <c r="BI54" s="18"/>
      <c r="BJ54" s="18"/>
      <c r="BK54" s="18"/>
      <c r="BL54" s="18"/>
      <c r="BM54" s="18"/>
      <c r="BN54" s="18"/>
      <c r="BO54" s="18"/>
      <c r="BP54" s="18"/>
      <c r="BQ54" s="18"/>
      <c r="BR54" s="18"/>
      <c r="BS54" s="18"/>
      <c r="BT54" s="18"/>
      <c r="BU54" s="18"/>
      <c r="BV54" s="18"/>
      <c r="BW54" s="18"/>
      <c r="BX54" s="18"/>
      <c r="BY54" s="18"/>
      <c r="BZ54" s="18"/>
      <c r="CA54" s="18"/>
      <c r="CB54" s="18"/>
      <c r="CC54" s="18"/>
      <c r="CD54" s="18"/>
      <c r="CE54" s="18"/>
      <c r="CF54" s="18"/>
      <c r="CG54" s="18"/>
      <c r="CH54" s="18"/>
      <c r="CI54" s="18"/>
      <c r="CJ54" s="18"/>
      <c r="CK54" s="18"/>
      <c r="CL54" s="18"/>
      <c r="CM54" s="18"/>
      <c r="CN54" s="18"/>
      <c r="CO54" s="18"/>
      <c r="CP54" s="18"/>
      <c r="CQ54" s="18"/>
      <c r="CR54" s="18"/>
      <c r="CS54" s="18"/>
      <c r="CT54" s="18"/>
      <c r="CU54" s="18"/>
      <c r="CV54" s="18"/>
      <c r="CW54" s="18"/>
      <c r="CX54" s="18"/>
      <c r="CY54" s="18"/>
      <c r="CZ54" s="18"/>
      <c r="DA54" s="18"/>
      <c r="DB54" s="18"/>
      <c r="DC54" s="18"/>
      <c r="DD54" s="18"/>
      <c r="DE54" s="18"/>
      <c r="DF54" s="18"/>
      <c r="DG54" s="18"/>
      <c r="DH54" s="18"/>
      <c r="DI54" s="18"/>
      <c r="DJ54" s="18"/>
      <c r="DK54" s="18"/>
      <c r="DL54" s="18"/>
      <c r="DM54" s="18"/>
      <c r="DN54" s="18"/>
      <c r="DO54" s="18"/>
      <c r="DP54" s="18"/>
      <c r="DQ54" s="18"/>
      <c r="DR54" s="18"/>
      <c r="DS54" s="18"/>
      <c r="DT54" s="18"/>
      <c r="DU54" s="18"/>
      <c r="DV54" s="18"/>
      <c r="DW54" s="18"/>
      <c r="DX54" s="18"/>
      <c r="DY54" s="18"/>
      <c r="DZ54" s="18"/>
      <c r="EA54" s="18"/>
      <c r="EB54" s="18"/>
      <c r="EC54" s="18"/>
      <c r="ED54" s="18"/>
      <c r="EE54" s="18"/>
      <c r="EF54" s="18"/>
      <c r="EG54" s="18"/>
      <c r="EH54" s="18"/>
      <c r="EI54" s="18"/>
      <c r="EJ54" s="18"/>
      <c r="EK54" s="18"/>
      <c r="EL54" s="18"/>
      <c r="EM54" s="18"/>
      <c r="EN54" s="18"/>
      <c r="EO54" s="18"/>
      <c r="EP54" s="18"/>
      <c r="EQ54" s="18"/>
      <c r="ER54" s="18"/>
      <c r="ES54" s="18"/>
      <c r="ET54" s="18"/>
      <c r="EU54" s="18"/>
      <c r="EV54" s="18"/>
      <c r="EW54" s="18"/>
      <c r="EX54" s="18"/>
      <c r="EY54" s="18"/>
      <c r="EZ54" s="18"/>
      <c r="FA54" s="18"/>
      <c r="FB54" s="18"/>
      <c r="FC54" s="18"/>
      <c r="FD54" s="18"/>
      <c r="FE54" s="18"/>
      <c r="FF54" s="18"/>
      <c r="FG54" s="18"/>
      <c r="FH54" s="18"/>
      <c r="FI54" s="18"/>
      <c r="FJ54" s="18"/>
      <c r="FK54" s="18"/>
      <c r="FL54" s="18"/>
      <c r="FM54" s="18"/>
      <c r="FN54" s="18"/>
      <c r="FO54" s="18"/>
      <c r="FP54" s="18"/>
      <c r="FQ54" s="18"/>
      <c r="FR54" s="18"/>
      <c r="FS54" s="18"/>
      <c r="FT54" s="18"/>
      <c r="FU54" s="18"/>
      <c r="FV54" s="18"/>
      <c r="FW54" s="18"/>
      <c r="FX54" s="18"/>
      <c r="FY54" s="18"/>
      <c r="FZ54" s="18"/>
      <c r="GA54" s="18"/>
      <c r="GB54" s="18"/>
      <c r="GC54" s="18"/>
      <c r="GD54" s="18"/>
      <c r="GE54" s="18"/>
      <c r="GF54" s="18"/>
      <c r="GG54" s="18"/>
      <c r="GH54" s="18"/>
      <c r="GI54" s="18"/>
      <c r="GJ54" s="18"/>
      <c r="GK54" s="18"/>
      <c r="GL54" s="18"/>
      <c r="GM54" s="18"/>
      <c r="GN54" s="18"/>
      <c r="GO54" s="18"/>
      <c r="GP54" s="18"/>
      <c r="GQ54" s="18"/>
      <c r="GR54" s="18"/>
      <c r="GS54" s="18"/>
      <c r="GT54" s="18"/>
      <c r="GU54" s="18"/>
      <c r="GV54" s="18"/>
      <c r="GW54" s="18"/>
      <c r="GX54" s="18"/>
      <c r="GY54" s="18"/>
      <c r="GZ54" s="18"/>
      <c r="HA54" s="18"/>
      <c r="HB54" s="18"/>
      <c r="HC54" s="18"/>
      <c r="HD54" s="18"/>
      <c r="HE54" s="18"/>
      <c r="HF54" s="18"/>
      <c r="HG54" s="18"/>
      <c r="HH54" s="18"/>
      <c r="HI54" s="18"/>
      <c r="HJ54" s="18"/>
      <c r="HK54" s="18"/>
      <c r="HL54" s="18"/>
      <c r="HM54" s="18"/>
      <c r="HN54" s="18"/>
      <c r="HO54" s="18"/>
      <c r="HP54" s="18"/>
      <c r="HQ54" s="18"/>
      <c r="HR54" s="18"/>
      <c r="HS54" s="18"/>
      <c r="HT54" s="18"/>
      <c r="HU54" s="18"/>
      <c r="HV54" s="18"/>
      <c r="HW54" s="18"/>
      <c r="HX54" s="18"/>
      <c r="HY54" s="18"/>
      <c r="HZ54" s="18"/>
      <c r="IA54" s="18"/>
      <c r="IB54" s="18"/>
      <c r="IC54" s="18"/>
      <c r="ID54" s="18"/>
      <c r="IE54" s="18"/>
      <c r="IF54" s="18"/>
      <c r="IG54" s="18"/>
      <c r="IH54" s="18"/>
      <c r="II54" s="18"/>
      <c r="IJ54" s="18"/>
      <c r="IK54" s="18"/>
      <c r="IL54" s="560"/>
      <c r="IM54" s="561"/>
      <c r="IN54" s="561"/>
      <c r="IO54" s="561"/>
      <c r="IP54" s="561"/>
      <c r="IQ54" s="561"/>
      <c r="IR54" s="561"/>
      <c r="IS54" s="561"/>
      <c r="IT54" s="561"/>
      <c r="IU54" s="561"/>
      <c r="IV54" s="561"/>
      <c r="IW54" s="561"/>
      <c r="IX54" s="561"/>
      <c r="IY54" s="562"/>
    </row>
    <row r="55" spans="1:260" x14ac:dyDescent="0.2">
      <c r="B55" s="1" t="s">
        <v>102</v>
      </c>
      <c r="D55" s="21">
        <v>370514.88</v>
      </c>
      <c r="E55" s="21">
        <v>349679.34</v>
      </c>
      <c r="F55" s="21">
        <v>530914.01</v>
      </c>
      <c r="G55" s="21">
        <v>605901.99</v>
      </c>
      <c r="H55" s="21">
        <v>516534.46</v>
      </c>
      <c r="I55" s="21">
        <v>434977.81</v>
      </c>
      <c r="J55" s="21">
        <v>267943.88</v>
      </c>
      <c r="K55" s="21">
        <v>167714.03</v>
      </c>
      <c r="L55" s="21">
        <v>97589.45</v>
      </c>
      <c r="M55" s="21">
        <v>22788.62</v>
      </c>
      <c r="N55" s="21">
        <v>-18515.009999999998</v>
      </c>
      <c r="O55" s="21">
        <v>-33225.15</v>
      </c>
      <c r="P55" s="21">
        <v>-33790.03</v>
      </c>
      <c r="Q55" s="21">
        <v>-33790.03</v>
      </c>
      <c r="R55" s="21">
        <v>-31524.400000000001</v>
      </c>
      <c r="S55" s="21">
        <v>-30921.279999999999</v>
      </c>
      <c r="T55" s="21">
        <v>-13907.7</v>
      </c>
      <c r="U55" s="21">
        <v>19933.22</v>
      </c>
      <c r="V55" s="21">
        <v>-1020607.02</v>
      </c>
      <c r="W55" s="21">
        <v>-301422.31</v>
      </c>
      <c r="X55" s="21">
        <v>-300392.63</v>
      </c>
      <c r="Y55" s="21">
        <v>-173475.34</v>
      </c>
      <c r="Z55" s="21">
        <v>-100679.67999999999</v>
      </c>
      <c r="AA55" s="21">
        <v>-91410.68</v>
      </c>
      <c r="AB55" s="21">
        <v>-90071.35</v>
      </c>
      <c r="AC55" s="21">
        <v>-85199.38</v>
      </c>
      <c r="AD55" s="21">
        <v>-77532.240000000005</v>
      </c>
      <c r="AE55" s="18">
        <f t="shared" ref="AE55:CP55" si="674">AE10+AE19+AE30+AE41</f>
        <v>-17912.59</v>
      </c>
      <c r="AF55" s="18">
        <f t="shared" si="674"/>
        <v>-29114.53</v>
      </c>
      <c r="AG55" s="18">
        <f t="shared" si="674"/>
        <v>-22252.489999999998</v>
      </c>
      <c r="AH55" s="18">
        <f t="shared" si="674"/>
        <v>-22346.350000000002</v>
      </c>
      <c r="AI55" s="18">
        <f t="shared" si="674"/>
        <v>-13031.71</v>
      </c>
      <c r="AJ55" s="18">
        <f t="shared" si="674"/>
        <v>-10295.07</v>
      </c>
      <c r="AK55" s="18">
        <f t="shared" si="674"/>
        <v>-7178.7100000000009</v>
      </c>
      <c r="AL55" s="18">
        <f t="shared" si="674"/>
        <v>-5396.1900000000005</v>
      </c>
      <c r="AM55" s="18">
        <f t="shared" si="674"/>
        <v>-3761.4799999999996</v>
      </c>
      <c r="AN55" s="18">
        <f t="shared" si="674"/>
        <v>-2669.2299999999996</v>
      </c>
      <c r="AO55" s="18">
        <f t="shared" si="674"/>
        <v>-1503.2199999999998</v>
      </c>
      <c r="AP55" s="18">
        <f t="shared" si="674"/>
        <v>-144.42999999999995</v>
      </c>
      <c r="AQ55" s="18">
        <f t="shared" si="674"/>
        <v>23.189999999999998</v>
      </c>
      <c r="AR55" s="18">
        <f t="shared" si="674"/>
        <v>46990.380000000005</v>
      </c>
      <c r="AS55" s="18">
        <f t="shared" si="674"/>
        <v>25671.129999999997</v>
      </c>
      <c r="AT55" s="18">
        <f t="shared" si="674"/>
        <v>23272.34</v>
      </c>
      <c r="AU55" s="18">
        <f t="shared" si="674"/>
        <v>16535.22</v>
      </c>
      <c r="AV55" s="18">
        <f t="shared" si="674"/>
        <v>14105.79</v>
      </c>
      <c r="AW55" s="18">
        <f t="shared" si="674"/>
        <v>-11830.55</v>
      </c>
      <c r="AX55" s="18">
        <f t="shared" si="674"/>
        <v>33217.57</v>
      </c>
      <c r="AY55" s="18">
        <f t="shared" si="674"/>
        <v>7510.71</v>
      </c>
      <c r="AZ55" s="18">
        <f t="shared" si="674"/>
        <v>6831.12</v>
      </c>
      <c r="BA55" s="18">
        <f t="shared" si="674"/>
        <v>5371.4400000000005</v>
      </c>
      <c r="BB55" s="18">
        <f t="shared" si="674"/>
        <v>3588.27</v>
      </c>
      <c r="BC55" s="18">
        <f t="shared" si="674"/>
        <v>89758.43</v>
      </c>
      <c r="BD55" s="18">
        <f t="shared" si="674"/>
        <v>144572.93</v>
      </c>
      <c r="BE55" s="18">
        <f t="shared" si="674"/>
        <v>124876.81</v>
      </c>
      <c r="BF55" s="18">
        <f t="shared" si="674"/>
        <v>109188.23</v>
      </c>
      <c r="BG55" s="18">
        <f t="shared" si="674"/>
        <v>76518.180000000008</v>
      </c>
      <c r="BH55" s="18">
        <f t="shared" si="674"/>
        <v>59507.64</v>
      </c>
      <c r="BI55" s="18">
        <f t="shared" si="674"/>
        <v>42911.96</v>
      </c>
      <c r="BJ55" s="18">
        <f t="shared" si="674"/>
        <v>30619.440000000002</v>
      </c>
      <c r="BK55" s="18">
        <f t="shared" si="674"/>
        <v>21179.829999999998</v>
      </c>
      <c r="BL55" s="18">
        <f t="shared" si="674"/>
        <v>16197.599999999999</v>
      </c>
      <c r="BM55" s="18">
        <f t="shared" si="674"/>
        <v>9760.2000000000007</v>
      </c>
      <c r="BN55" s="18">
        <f t="shared" si="674"/>
        <v>2442.3100000000004</v>
      </c>
      <c r="BO55" s="18">
        <f t="shared" si="674"/>
        <v>261301.31</v>
      </c>
      <c r="BP55" s="18">
        <f t="shared" si="674"/>
        <v>445850.73</v>
      </c>
      <c r="BQ55" s="18">
        <f t="shared" si="674"/>
        <v>424999.04000000004</v>
      </c>
      <c r="BR55" s="18">
        <f t="shared" si="674"/>
        <v>387661.36</v>
      </c>
      <c r="BS55" s="18">
        <f t="shared" si="674"/>
        <v>317773.59999999998</v>
      </c>
      <c r="BT55" s="18">
        <f t="shared" si="674"/>
        <v>320726.18</v>
      </c>
      <c r="BU55" s="18">
        <f t="shared" si="674"/>
        <v>287150.56</v>
      </c>
      <c r="BV55" s="18">
        <f t="shared" si="674"/>
        <v>278735.31</v>
      </c>
      <c r="BW55" s="18">
        <f t="shared" si="674"/>
        <v>257901.98</v>
      </c>
      <c r="BX55" s="18">
        <f t="shared" si="674"/>
        <v>257348.16999999579</v>
      </c>
      <c r="BY55" s="18">
        <f t="shared" si="674"/>
        <v>249300</v>
      </c>
      <c r="BZ55" s="18">
        <f t="shared" si="674"/>
        <v>231993.85</v>
      </c>
      <c r="CA55" s="18">
        <f t="shared" si="674"/>
        <v>-124954.70000000001</v>
      </c>
      <c r="CB55" s="18">
        <f t="shared" si="674"/>
        <v>-692682.96</v>
      </c>
      <c r="CC55" s="18">
        <f t="shared" si="674"/>
        <v>-336866.95999999996</v>
      </c>
      <c r="CD55" s="18">
        <f t="shared" si="674"/>
        <v>-253899.28999999998</v>
      </c>
      <c r="CE55" s="18">
        <f t="shared" si="674"/>
        <v>-185924.01</v>
      </c>
      <c r="CF55" s="18">
        <f t="shared" si="674"/>
        <v>-147047.29</v>
      </c>
      <c r="CG55" s="18">
        <f t="shared" si="674"/>
        <v>-86689.23000000001</v>
      </c>
      <c r="CH55" s="18">
        <f t="shared" si="674"/>
        <v>-61871.44</v>
      </c>
      <c r="CI55" s="18">
        <f t="shared" si="674"/>
        <v>-41809.919999999998</v>
      </c>
      <c r="CJ55" s="18">
        <f t="shared" si="674"/>
        <v>-22604.71</v>
      </c>
      <c r="CK55" s="18">
        <f t="shared" si="674"/>
        <v>-12795.9</v>
      </c>
      <c r="CL55" s="18">
        <f t="shared" si="674"/>
        <v>-2332.6200000000008</v>
      </c>
      <c r="CM55" s="18">
        <f t="shared" si="674"/>
        <v>-79303.56</v>
      </c>
      <c r="CN55" s="18">
        <f t="shared" si="674"/>
        <v>-70194.509999999995</v>
      </c>
      <c r="CO55" s="18">
        <f t="shared" si="674"/>
        <v>-62828.62</v>
      </c>
      <c r="CP55" s="18">
        <f t="shared" si="674"/>
        <v>-46179.94</v>
      </c>
      <c r="CQ55" s="18">
        <f t="shared" ref="CQ55:FB55" si="675">CQ10+CQ19+CQ30+CQ41</f>
        <v>-33585.130000000005</v>
      </c>
      <c r="CR55" s="18">
        <f t="shared" si="675"/>
        <v>-28076.11</v>
      </c>
      <c r="CS55" s="18">
        <f t="shared" si="675"/>
        <v>-15220.699999999999</v>
      </c>
      <c r="CT55" s="18">
        <f t="shared" si="675"/>
        <v>-12259.300000000001</v>
      </c>
      <c r="CU55" s="18">
        <f t="shared" si="675"/>
        <v>-67642.28</v>
      </c>
      <c r="CV55" s="18">
        <f t="shared" si="675"/>
        <v>-64388.57</v>
      </c>
      <c r="CW55" s="18">
        <f t="shared" si="675"/>
        <v>-61006.57</v>
      </c>
      <c r="CX55" s="18">
        <f t="shared" si="675"/>
        <v>-55560.25</v>
      </c>
      <c r="CY55" s="18">
        <f t="shared" si="675"/>
        <v>-222965.46000000002</v>
      </c>
      <c r="CZ55" s="18">
        <f t="shared" si="675"/>
        <v>-196041.88</v>
      </c>
      <c r="DA55" s="18">
        <f t="shared" si="675"/>
        <v>-169549.46</v>
      </c>
      <c r="DB55" s="18">
        <f t="shared" si="675"/>
        <v>-137056.88999999998</v>
      </c>
      <c r="DC55" s="18">
        <f t="shared" si="675"/>
        <v>-102163.65000000001</v>
      </c>
      <c r="DD55" s="18">
        <f t="shared" si="675"/>
        <v>-88165.19</v>
      </c>
      <c r="DE55" s="18">
        <f t="shared" si="675"/>
        <v>-64637.75</v>
      </c>
      <c r="DF55" s="18">
        <f t="shared" si="675"/>
        <v>-49291.990000000005</v>
      </c>
      <c r="DG55" s="18">
        <f t="shared" si="675"/>
        <v>-36841.32</v>
      </c>
      <c r="DH55" s="18">
        <f t="shared" si="675"/>
        <v>-25951.870000000003</v>
      </c>
      <c r="DI55" s="18">
        <f t="shared" si="675"/>
        <v>-19501.939999999999</v>
      </c>
      <c r="DJ55" s="18">
        <f t="shared" si="675"/>
        <v>-12732.810000000001</v>
      </c>
      <c r="DK55" s="18">
        <f t="shared" si="675"/>
        <v>-3601.9800000000005</v>
      </c>
      <c r="DL55" s="18">
        <f t="shared" si="675"/>
        <v>-39985.050000000003</v>
      </c>
      <c r="DM55" s="18">
        <f t="shared" si="675"/>
        <v>-34489.810000000005</v>
      </c>
      <c r="DN55" s="18">
        <f t="shared" si="675"/>
        <v>-28050.000000000004</v>
      </c>
      <c r="DO55" s="18">
        <f t="shared" si="675"/>
        <v>-19782.679999999997</v>
      </c>
      <c r="DP55" s="18">
        <f t="shared" si="675"/>
        <v>-15686.13</v>
      </c>
      <c r="DQ55" s="18">
        <f t="shared" si="675"/>
        <v>-10162.219999999998</v>
      </c>
      <c r="DR55" s="18">
        <f t="shared" si="675"/>
        <v>-6444.89</v>
      </c>
      <c r="DS55" s="18">
        <f t="shared" si="675"/>
        <v>-3845.87</v>
      </c>
      <c r="DT55" s="18">
        <f t="shared" si="675"/>
        <v>-2153.6799999999998</v>
      </c>
      <c r="DU55" s="18">
        <f t="shared" si="675"/>
        <v>-295.91999999999996</v>
      </c>
      <c r="DV55" s="18">
        <f t="shared" si="675"/>
        <v>1448.3600000000001</v>
      </c>
      <c r="DW55" s="18">
        <f t="shared" si="675"/>
        <v>4100.7000000000007</v>
      </c>
      <c r="DX55" s="18">
        <f t="shared" si="675"/>
        <v>-52298.34</v>
      </c>
      <c r="DY55" s="18">
        <f t="shared" si="675"/>
        <v>-45336.81</v>
      </c>
      <c r="DZ55" s="18">
        <f t="shared" si="675"/>
        <v>-35728.71</v>
      </c>
      <c r="EA55" s="18">
        <f t="shared" si="675"/>
        <v>-25512.639999999999</v>
      </c>
      <c r="EB55" s="18">
        <f t="shared" si="675"/>
        <v>-18626.72</v>
      </c>
      <c r="EC55" s="18">
        <f t="shared" si="675"/>
        <v>-11665.83</v>
      </c>
      <c r="ED55" s="18">
        <f t="shared" si="675"/>
        <v>-7891.06</v>
      </c>
      <c r="EE55" s="18">
        <f t="shared" si="675"/>
        <v>-4681.5099999999993</v>
      </c>
      <c r="EF55" s="18">
        <f t="shared" si="675"/>
        <v>-2417.6799999999998</v>
      </c>
      <c r="EG55" s="18">
        <f t="shared" si="675"/>
        <v>-448.81999999999971</v>
      </c>
      <c r="EH55" s="18">
        <f t="shared" si="675"/>
        <v>1487.9800000000005</v>
      </c>
      <c r="EI55" s="18">
        <f t="shared" si="675"/>
        <v>4914.9400000000005</v>
      </c>
      <c r="EJ55" s="18">
        <f t="shared" si="675"/>
        <v>-83380.78</v>
      </c>
      <c r="EK55" s="18">
        <f t="shared" si="675"/>
        <v>-74073.51999999999</v>
      </c>
      <c r="EL55" s="18">
        <f t="shared" si="675"/>
        <v>-59103.270000000004</v>
      </c>
      <c r="EM55" s="18">
        <f t="shared" si="675"/>
        <v>-41714.520000000004</v>
      </c>
      <c r="EN55" s="18">
        <f t="shared" si="675"/>
        <v>-34801.120000000003</v>
      </c>
      <c r="EO55" s="18">
        <f t="shared" si="675"/>
        <v>-25246.86</v>
      </c>
      <c r="EP55" s="18">
        <f t="shared" si="675"/>
        <v>-19783.89</v>
      </c>
      <c r="EQ55" s="18">
        <f t="shared" si="675"/>
        <v>-15283.91</v>
      </c>
      <c r="ER55" s="18">
        <f t="shared" si="675"/>
        <v>-12709.82</v>
      </c>
      <c r="ES55" s="18">
        <f t="shared" si="675"/>
        <v>-10053.880000000001</v>
      </c>
      <c r="ET55" s="18">
        <f t="shared" si="675"/>
        <v>-6753.51</v>
      </c>
      <c r="EU55" s="18">
        <f t="shared" si="675"/>
        <v>-998.11999999999989</v>
      </c>
      <c r="EV55" s="18">
        <f t="shared" si="675"/>
        <v>-22615.14</v>
      </c>
      <c r="EW55" s="18">
        <f t="shared" si="675"/>
        <v>-18749.16</v>
      </c>
      <c r="EX55" s="18">
        <f t="shared" si="675"/>
        <v>-14054.27</v>
      </c>
      <c r="EY55" s="18">
        <f t="shared" si="675"/>
        <v>-8910.6299999999992</v>
      </c>
      <c r="EZ55" s="18">
        <f t="shared" si="675"/>
        <v>-5831.63</v>
      </c>
      <c r="FA55" s="18">
        <f t="shared" si="675"/>
        <v>-3004.7</v>
      </c>
      <c r="FB55" s="18">
        <f t="shared" si="675"/>
        <v>-1231.17</v>
      </c>
      <c r="FC55" s="18">
        <f t="shared" ref="FC55:HL55" si="676">FC10+FC19+FC30+FC41</f>
        <v>4.1599999999998545</v>
      </c>
      <c r="FD55" s="18">
        <f t="shared" si="676"/>
        <v>982.27000000000044</v>
      </c>
      <c r="FE55" s="18">
        <f t="shared" si="676"/>
        <v>1846.62</v>
      </c>
      <c r="FF55" s="18">
        <f t="shared" si="676"/>
        <v>2655.71</v>
      </c>
      <c r="FG55" s="18">
        <f t="shared" si="676"/>
        <v>4039.5800000000004</v>
      </c>
      <c r="FH55" s="18">
        <f t="shared" si="676"/>
        <v>80949.61</v>
      </c>
      <c r="FI55" s="18">
        <f t="shared" si="676"/>
        <v>74187.790000000008</v>
      </c>
      <c r="FJ55" s="18">
        <f t="shared" si="676"/>
        <v>64187.32</v>
      </c>
      <c r="FK55" s="18">
        <f t="shared" si="676"/>
        <v>50601.27</v>
      </c>
      <c r="FL55" s="18">
        <f t="shared" si="676"/>
        <v>48280.2</v>
      </c>
      <c r="FM55" s="18">
        <f t="shared" si="676"/>
        <v>40340.11</v>
      </c>
      <c r="FN55" s="18">
        <f t="shared" si="676"/>
        <v>36745.24</v>
      </c>
      <c r="FO55" s="18">
        <f t="shared" si="676"/>
        <v>32633.620000000003</v>
      </c>
      <c r="FP55" s="18">
        <f t="shared" si="676"/>
        <v>31402.230000000003</v>
      </c>
      <c r="FQ55" s="18">
        <f t="shared" si="676"/>
        <v>29251.160000000003</v>
      </c>
      <c r="FR55" s="18">
        <f t="shared" si="676"/>
        <v>25815.82</v>
      </c>
      <c r="FS55" s="18">
        <f t="shared" si="676"/>
        <v>22959.919999999998</v>
      </c>
      <c r="FT55" s="18">
        <f t="shared" si="676"/>
        <v>-82033.539999999994</v>
      </c>
      <c r="FU55" s="18">
        <f t="shared" si="676"/>
        <v>-73714.990000000005</v>
      </c>
      <c r="FV55" s="18">
        <f t="shared" si="676"/>
        <v>-60952.61</v>
      </c>
      <c r="FW55" s="18">
        <f t="shared" si="676"/>
        <v>-47094.45</v>
      </c>
      <c r="FX55" s="18">
        <f t="shared" si="676"/>
        <v>-40547.410000000003</v>
      </c>
      <c r="FY55" s="18">
        <f t="shared" si="676"/>
        <v>-34562.57</v>
      </c>
      <c r="FZ55" s="18">
        <f t="shared" si="676"/>
        <v>-30754.109999999997</v>
      </c>
      <c r="GA55" s="18">
        <f t="shared" si="676"/>
        <v>-26114.16</v>
      </c>
      <c r="GB55" s="18">
        <f t="shared" si="676"/>
        <v>-23897.81</v>
      </c>
      <c r="GC55" s="18">
        <f t="shared" si="676"/>
        <v>-20927.900000000001</v>
      </c>
      <c r="GD55" s="18">
        <f t="shared" si="676"/>
        <v>-17242.780000000002</v>
      </c>
      <c r="GE55" s="18">
        <f t="shared" si="676"/>
        <v>-12803.02</v>
      </c>
      <c r="GF55" s="18">
        <f t="shared" si="676"/>
        <v>-38766.810000000005</v>
      </c>
      <c r="GG55" s="18">
        <f t="shared" si="676"/>
        <v>-34081.850000000006</v>
      </c>
      <c r="GH55" s="18">
        <f t="shared" si="676"/>
        <v>-26441.060000000005</v>
      </c>
      <c r="GI55" s="18">
        <f t="shared" si="676"/>
        <v>-17812.969999999998</v>
      </c>
      <c r="GJ55" s="18">
        <f t="shared" si="676"/>
        <v>-13511.41</v>
      </c>
      <c r="GK55" s="18">
        <f t="shared" si="676"/>
        <v>-9065.91</v>
      </c>
      <c r="GL55" s="18">
        <f t="shared" si="676"/>
        <v>-5802.48</v>
      </c>
      <c r="GM55" s="18">
        <f t="shared" si="676"/>
        <v>-3406.3499999999995</v>
      </c>
      <c r="GN55" s="18">
        <f t="shared" si="676"/>
        <v>-1933.7199999999998</v>
      </c>
      <c r="GO55" s="18">
        <f t="shared" si="676"/>
        <v>-390.75</v>
      </c>
      <c r="GP55" s="18">
        <f t="shared" si="676"/>
        <v>1200.46</v>
      </c>
      <c r="GQ55" s="18">
        <f t="shared" si="676"/>
        <v>4488.95</v>
      </c>
      <c r="GR55" s="18">
        <f t="shared" si="676"/>
        <v>-43437.82</v>
      </c>
      <c r="GS55" s="18">
        <f t="shared" si="676"/>
        <v>-37503.050000000003</v>
      </c>
      <c r="GT55" s="18">
        <f t="shared" si="676"/>
        <v>-30022.93</v>
      </c>
      <c r="GU55" s="18">
        <f t="shared" si="676"/>
        <v>-20725.579999999998</v>
      </c>
      <c r="GV55" s="18">
        <f t="shared" si="676"/>
        <v>-15534.439999999999</v>
      </c>
      <c r="GW55" s="18">
        <f t="shared" si="676"/>
        <v>-10244.01</v>
      </c>
      <c r="GX55" s="18">
        <f t="shared" si="676"/>
        <v>-6950.54</v>
      </c>
      <c r="GY55" s="18">
        <f t="shared" si="676"/>
        <v>-4336.42</v>
      </c>
      <c r="GZ55" s="18">
        <f t="shared" si="676"/>
        <v>-2644.4700000000003</v>
      </c>
      <c r="HA55" s="18">
        <f t="shared" si="676"/>
        <v>-909.44999999999982</v>
      </c>
      <c r="HB55" s="18">
        <f t="shared" si="676"/>
        <v>1039.5</v>
      </c>
      <c r="HC55" s="18">
        <f t="shared" si="676"/>
        <v>4722.5400000000009</v>
      </c>
      <c r="HD55" s="18">
        <f t="shared" si="676"/>
        <v>-203318.58</v>
      </c>
      <c r="HE55" s="18">
        <f t="shared" si="676"/>
        <v>-183086.5</v>
      </c>
      <c r="HF55" s="18">
        <f t="shared" si="676"/>
        <v>-159251.03</v>
      </c>
      <c r="HG55" s="18">
        <f t="shared" si="676"/>
        <v>-114337.11</v>
      </c>
      <c r="HH55" s="18">
        <f t="shared" si="676"/>
        <v>-92852.74</v>
      </c>
      <c r="HI55" s="18">
        <f t="shared" si="676"/>
        <v>-72108.63</v>
      </c>
      <c r="HJ55" s="18">
        <f t="shared" si="676"/>
        <v>173294.04</v>
      </c>
      <c r="HK55" s="18">
        <f t="shared" si="676"/>
        <v>168352.71</v>
      </c>
      <c r="HL55" s="18">
        <f t="shared" si="676"/>
        <v>176105.23</v>
      </c>
      <c r="HM55" s="18">
        <f t="shared" ref="HM55:HY55" si="677">HM10+HM19+HM30+HM41</f>
        <v>176596.46</v>
      </c>
      <c r="HN55" s="18">
        <f t="shared" si="677"/>
        <v>171436.95</v>
      </c>
      <c r="HO55" s="18">
        <f t="shared" si="677"/>
        <v>175642.25</v>
      </c>
      <c r="HP55" s="18">
        <f t="shared" si="677"/>
        <v>609306.75</v>
      </c>
      <c r="HQ55" s="18">
        <f t="shared" si="677"/>
        <v>577144.05000000005</v>
      </c>
      <c r="HR55" s="18">
        <f t="shared" si="677"/>
        <v>474469.41</v>
      </c>
      <c r="HS55" s="18">
        <f t="shared" si="677"/>
        <v>396984.31</v>
      </c>
      <c r="HT55" s="18">
        <f t="shared" si="677"/>
        <v>374482.37999999995</v>
      </c>
      <c r="HU55" s="18">
        <f t="shared" si="677"/>
        <v>313314.10000000003</v>
      </c>
      <c r="HV55" s="18">
        <f t="shared" si="677"/>
        <v>130879.47999999998</v>
      </c>
      <c r="HW55" s="18">
        <f t="shared" si="677"/>
        <v>296194.5</v>
      </c>
      <c r="HX55" s="18">
        <f t="shared" si="677"/>
        <v>216819.85</v>
      </c>
      <c r="HY55" s="18">
        <f t="shared" si="677"/>
        <v>213484.18000000002</v>
      </c>
      <c r="HZ55" s="18">
        <f t="shared" ref="HZ55:IK55" si="678">HZ10+HZ19+HZ30+HZ41</f>
        <v>203227</v>
      </c>
      <c r="IA55" s="18">
        <f t="shared" si="678"/>
        <v>196460.26</v>
      </c>
      <c r="IB55" s="18">
        <f t="shared" si="678"/>
        <v>225972.6</v>
      </c>
      <c r="IC55" s="18">
        <f t="shared" si="678"/>
        <v>218534.09999999998</v>
      </c>
      <c r="ID55" s="18">
        <f t="shared" si="678"/>
        <v>202292.37</v>
      </c>
      <c r="IE55" s="18">
        <f t="shared" si="678"/>
        <v>168225.88</v>
      </c>
      <c r="IF55" s="18">
        <f t="shared" si="678"/>
        <v>166293.38</v>
      </c>
      <c r="IG55" s="18">
        <f t="shared" si="678"/>
        <v>155732.54</v>
      </c>
      <c r="IH55" s="18">
        <f t="shared" si="678"/>
        <v>150035.28</v>
      </c>
      <c r="II55" s="18">
        <f t="shared" si="678"/>
        <v>140219.63</v>
      </c>
      <c r="IJ55" s="18">
        <f t="shared" si="678"/>
        <v>141246.11000000002</v>
      </c>
      <c r="IK55" s="18">
        <f t="shared" si="678"/>
        <v>138042.63</v>
      </c>
      <c r="IL55" s="560"/>
      <c r="IM55" s="561"/>
      <c r="IN55" s="561"/>
      <c r="IO55" s="561"/>
      <c r="IP55" s="561"/>
      <c r="IQ55" s="561"/>
      <c r="IR55" s="561"/>
      <c r="IS55" s="561"/>
      <c r="IT55" s="561"/>
      <c r="IU55" s="561"/>
      <c r="IV55" s="561"/>
      <c r="IW55" s="561"/>
      <c r="IX55" s="561"/>
      <c r="IY55" s="562"/>
    </row>
    <row r="56" spans="1:260" x14ac:dyDescent="0.2">
      <c r="B56" s="1" t="s">
        <v>167</v>
      </c>
      <c r="D56" s="31">
        <f t="shared" ref="D56:AB56" si="679">SUM(D47:D55)</f>
        <v>-1296744.77</v>
      </c>
      <c r="E56" s="31">
        <f t="shared" si="679"/>
        <v>60933186.93</v>
      </c>
      <c r="F56" s="31">
        <f t="shared" si="679"/>
        <v>-4345484.9399999995</v>
      </c>
      <c r="G56" s="31">
        <f t="shared" si="679"/>
        <v>-10415037.259936625</v>
      </c>
      <c r="H56" s="31">
        <f t="shared" si="679"/>
        <v>-13575060.197434431</v>
      </c>
      <c r="I56" s="31">
        <f t="shared" si="679"/>
        <v>-18760793.746504363</v>
      </c>
      <c r="J56" s="31">
        <f t="shared" si="679"/>
        <v>-19263382.55894516</v>
      </c>
      <c r="K56" s="31">
        <f t="shared" si="679"/>
        <v>-16536867.341991866</v>
      </c>
      <c r="L56" s="31">
        <f t="shared" si="679"/>
        <v>-18207734.331115156</v>
      </c>
      <c r="M56" s="31">
        <f t="shared" si="679"/>
        <v>-11800260.422422776</v>
      </c>
      <c r="N56" s="31">
        <f t="shared" si="679"/>
        <v>-8851111.0828453321</v>
      </c>
      <c r="O56" s="31">
        <f t="shared" si="679"/>
        <v>140546.64000000001</v>
      </c>
      <c r="P56" s="31">
        <f t="shared" si="679"/>
        <v>-33790.03</v>
      </c>
      <c r="Q56" s="31">
        <f t="shared" si="679"/>
        <v>-33790.03</v>
      </c>
      <c r="R56" s="31">
        <f t="shared" si="679"/>
        <v>533087</v>
      </c>
      <c r="S56" s="31">
        <f t="shared" si="679"/>
        <v>236206.62999999998</v>
      </c>
      <c r="T56" s="31">
        <f t="shared" si="679"/>
        <v>7451842.7226132955</v>
      </c>
      <c r="U56" s="31">
        <f t="shared" si="679"/>
        <v>9172789.787644336</v>
      </c>
      <c r="V56" s="31">
        <f t="shared" si="679"/>
        <v>-99476890.203796163</v>
      </c>
      <c r="W56" s="31">
        <f t="shared" si="679"/>
        <v>8364419.5705117183</v>
      </c>
      <c r="X56" s="31">
        <f t="shared" si="679"/>
        <v>7285536.4114677524</v>
      </c>
      <c r="Y56" s="31">
        <f t="shared" si="679"/>
        <v>43829766.439690538</v>
      </c>
      <c r="Z56" s="31">
        <f t="shared" si="679"/>
        <v>2150355.9200901622</v>
      </c>
      <c r="AA56" s="31">
        <f t="shared" si="679"/>
        <v>1234464.3538693828</v>
      </c>
      <c r="AB56" s="31">
        <f t="shared" si="679"/>
        <v>997631.43999999983</v>
      </c>
      <c r="AC56" s="31">
        <f>SUM(AC47:AC55)</f>
        <v>1480356.12</v>
      </c>
      <c r="AD56" s="31">
        <f>SUM(AD47:AD55)</f>
        <v>1237018.23</v>
      </c>
      <c r="AE56" s="32">
        <f>SUM(AE47:AE55)</f>
        <v>6973132.5918453792</v>
      </c>
      <c r="AF56" s="32">
        <f t="shared" ref="AF56:CP56" si="680">SUM(AF47:AF55)</f>
        <v>1369856.9100000001</v>
      </c>
      <c r="AG56" s="32">
        <f t="shared" si="680"/>
        <v>1507853.1899999997</v>
      </c>
      <c r="AH56" s="32">
        <f t="shared" si="680"/>
        <v>1574150.3000000003</v>
      </c>
      <c r="AI56" s="32">
        <f t="shared" si="680"/>
        <v>1278463.08</v>
      </c>
      <c r="AJ56" s="32">
        <f t="shared" si="680"/>
        <v>1087485.17</v>
      </c>
      <c r="AK56" s="32">
        <f t="shared" si="680"/>
        <v>651143.53999999992</v>
      </c>
      <c r="AL56" s="32">
        <f t="shared" si="680"/>
        <v>519618.13000000006</v>
      </c>
      <c r="AM56" s="32">
        <f t="shared" si="680"/>
        <v>384694.36000000004</v>
      </c>
      <c r="AN56" s="32">
        <f t="shared" si="680"/>
        <v>318182.44999999995</v>
      </c>
      <c r="AO56" s="32">
        <f t="shared" si="680"/>
        <v>358360.08</v>
      </c>
      <c r="AP56" s="32">
        <f t="shared" si="680"/>
        <v>442415.14</v>
      </c>
      <c r="AQ56" s="32">
        <f t="shared" si="680"/>
        <v>8818690.6929453164</v>
      </c>
      <c r="AR56" s="32">
        <f t="shared" si="680"/>
        <v>-1044911.17</v>
      </c>
      <c r="AS56" s="32">
        <f t="shared" si="680"/>
        <v>-1295874.3500000001</v>
      </c>
      <c r="AT56" s="32">
        <f t="shared" si="680"/>
        <v>-1430011.92</v>
      </c>
      <c r="AU56" s="32">
        <f t="shared" si="680"/>
        <v>-1132496.5799999998</v>
      </c>
      <c r="AV56" s="32">
        <f t="shared" si="680"/>
        <v>-837172.59</v>
      </c>
      <c r="AW56" s="32">
        <f t="shared" si="680"/>
        <v>-754797.01</v>
      </c>
      <c r="AX56" s="32">
        <f t="shared" si="680"/>
        <v>-415525.61999999994</v>
      </c>
      <c r="AY56" s="32">
        <f t="shared" si="680"/>
        <v>-360359.01</v>
      </c>
      <c r="AZ56" s="32">
        <f t="shared" si="680"/>
        <v>-282259.40999999997</v>
      </c>
      <c r="BA56" s="32">
        <f t="shared" si="680"/>
        <v>-299713.25</v>
      </c>
      <c r="BB56" s="32">
        <f t="shared" si="680"/>
        <v>-374566.81</v>
      </c>
      <c r="BC56" s="32">
        <f t="shared" si="680"/>
        <v>29965476.48</v>
      </c>
      <c r="BD56" s="32">
        <f t="shared" si="680"/>
        <v>-4021665.49</v>
      </c>
      <c r="BE56" s="32">
        <f t="shared" si="680"/>
        <v>-4778466.41</v>
      </c>
      <c r="BF56" s="32">
        <f t="shared" si="680"/>
        <v>-4312122.8899999997</v>
      </c>
      <c r="BG56" s="32">
        <f t="shared" si="680"/>
        <v>-4429572.7</v>
      </c>
      <c r="BH56" s="32">
        <f t="shared" si="680"/>
        <v>-3815046.79</v>
      </c>
      <c r="BI56" s="32">
        <f t="shared" si="680"/>
        <v>-2642724.61</v>
      </c>
      <c r="BJ56" s="32">
        <f t="shared" si="680"/>
        <v>-1720112.8900000001</v>
      </c>
      <c r="BK56" s="32">
        <f t="shared" si="680"/>
        <v>-1137561.17</v>
      </c>
      <c r="BL56" s="32">
        <f t="shared" si="680"/>
        <v>-941562.62</v>
      </c>
      <c r="BM56" s="32">
        <f t="shared" si="680"/>
        <v>-987215.3600000001</v>
      </c>
      <c r="BN56" s="32">
        <f t="shared" si="680"/>
        <v>-1217389.24</v>
      </c>
      <c r="BO56" s="32">
        <f t="shared" si="680"/>
        <v>69268714.75</v>
      </c>
      <c r="BP56" s="32">
        <f t="shared" si="680"/>
        <v>-4103858.9</v>
      </c>
      <c r="BQ56" s="32">
        <f t="shared" si="680"/>
        <v>-5088687.6499999994</v>
      </c>
      <c r="BR56" s="32">
        <f t="shared" si="680"/>
        <v>-5892441.1999999993</v>
      </c>
      <c r="BS56" s="32">
        <f t="shared" si="680"/>
        <v>-4192357.15</v>
      </c>
      <c r="BT56" s="32">
        <f t="shared" si="680"/>
        <v>-3682292.1999999997</v>
      </c>
      <c r="BU56" s="32">
        <f t="shared" si="680"/>
        <v>-2746535.14</v>
      </c>
      <c r="BV56" s="32">
        <f t="shared" si="680"/>
        <v>-1820747.98</v>
      </c>
      <c r="BW56" s="32">
        <f t="shared" si="680"/>
        <v>-1238768.58</v>
      </c>
      <c r="BX56" s="32">
        <f t="shared" si="680"/>
        <v>-850437.27000000421</v>
      </c>
      <c r="BY56" s="32">
        <f t="shared" si="680"/>
        <v>-932940.2899999998</v>
      </c>
      <c r="BZ56" s="32">
        <f t="shared" si="680"/>
        <v>-1328609.56</v>
      </c>
      <c r="CA56" s="32">
        <f t="shared" si="680"/>
        <v>-93705158.730000004</v>
      </c>
      <c r="CB56" s="32">
        <f t="shared" si="680"/>
        <v>6342058.0100000007</v>
      </c>
      <c r="CC56" s="32">
        <f t="shared" si="680"/>
        <v>8751058.4199999981</v>
      </c>
      <c r="CD56" s="32">
        <f t="shared" si="680"/>
        <v>9681823.5000000019</v>
      </c>
      <c r="CE56" s="32">
        <f t="shared" si="680"/>
        <v>7317763.0300000012</v>
      </c>
      <c r="CF56" s="32">
        <f t="shared" si="680"/>
        <v>7551513.3099999996</v>
      </c>
      <c r="CG56" s="32">
        <f t="shared" si="680"/>
        <v>6017014.2999999998</v>
      </c>
      <c r="CH56" s="32">
        <f t="shared" si="680"/>
        <v>3531217.65</v>
      </c>
      <c r="CI56" s="32">
        <f t="shared" si="680"/>
        <v>3003144.19</v>
      </c>
      <c r="CJ56" s="32">
        <f t="shared" si="680"/>
        <v>1930626.92</v>
      </c>
      <c r="CK56" s="32">
        <f t="shared" si="680"/>
        <v>2352259.9199999995</v>
      </c>
      <c r="CL56" s="32">
        <f t="shared" si="680"/>
        <v>2321417.2000000002</v>
      </c>
      <c r="CM56" s="32">
        <f t="shared" si="680"/>
        <v>-18566443.418200336</v>
      </c>
      <c r="CN56" s="32">
        <f t="shared" si="680"/>
        <v>1537255.0899999999</v>
      </c>
      <c r="CO56" s="32">
        <f t="shared" si="680"/>
        <v>2737003.71</v>
      </c>
      <c r="CP56" s="32">
        <f t="shared" si="680"/>
        <v>2691357.92</v>
      </c>
      <c r="CQ56" s="32">
        <f t="shared" ref="CQ56:FB56" si="681">SUM(CQ47:CQ55)</f>
        <v>2180754.58</v>
      </c>
      <c r="CR56" s="32">
        <f t="shared" si="681"/>
        <v>2279116.33</v>
      </c>
      <c r="CS56" s="32">
        <f t="shared" si="681"/>
        <v>1440733.1</v>
      </c>
      <c r="CT56" s="32">
        <f t="shared" si="681"/>
        <v>958729.93</v>
      </c>
      <c r="CU56" s="32">
        <f t="shared" si="681"/>
        <v>-20132380.760000002</v>
      </c>
      <c r="CV56" s="32">
        <f t="shared" si="681"/>
        <v>997876.12</v>
      </c>
      <c r="CW56" s="32">
        <f t="shared" si="681"/>
        <v>1298452.02</v>
      </c>
      <c r="CX56" s="32">
        <f t="shared" si="681"/>
        <v>1234836.25</v>
      </c>
      <c r="CY56" s="32">
        <f t="shared" si="681"/>
        <v>-58198557.550000004</v>
      </c>
      <c r="CZ56" s="32">
        <f t="shared" si="681"/>
        <v>8771796.3299999982</v>
      </c>
      <c r="DA56" s="32">
        <f t="shared" si="681"/>
        <v>14017837.309999997</v>
      </c>
      <c r="DB56" s="32">
        <f t="shared" si="681"/>
        <v>9644889.6199999992</v>
      </c>
      <c r="DC56" s="32">
        <f t="shared" si="681"/>
        <v>8413809.8699999992</v>
      </c>
      <c r="DD56" s="32">
        <f t="shared" si="681"/>
        <v>8626489.9100000001</v>
      </c>
      <c r="DE56" s="32">
        <f t="shared" si="681"/>
        <v>7074167.5100000007</v>
      </c>
      <c r="DF56" s="32">
        <f t="shared" si="681"/>
        <v>5437042.3700000001</v>
      </c>
      <c r="DG56" s="32">
        <f t="shared" si="681"/>
        <v>2940781.16</v>
      </c>
      <c r="DH56" s="32">
        <f t="shared" si="681"/>
        <v>2100299.3800000004</v>
      </c>
      <c r="DI56" s="32">
        <f t="shared" si="681"/>
        <v>2324437.21</v>
      </c>
      <c r="DJ56" s="32">
        <f t="shared" si="681"/>
        <v>2312316.64</v>
      </c>
      <c r="DK56" s="32">
        <f t="shared" si="681"/>
        <v>4330354.84</v>
      </c>
      <c r="DL56" s="32">
        <f t="shared" si="681"/>
        <v>-14448999.610000001</v>
      </c>
      <c r="DM56" s="32">
        <f t="shared" si="681"/>
        <v>2266093.85</v>
      </c>
      <c r="DN56" s="32">
        <f t="shared" si="681"/>
        <v>2331702.12</v>
      </c>
      <c r="DO56" s="32">
        <f t="shared" si="681"/>
        <v>2303267.9899999998</v>
      </c>
      <c r="DP56" s="32">
        <f t="shared" si="681"/>
        <v>1972823.5</v>
      </c>
      <c r="DQ56" s="32">
        <f t="shared" si="681"/>
        <v>1828203.0299999998</v>
      </c>
      <c r="DR56" s="32">
        <f t="shared" si="681"/>
        <v>1108722.8599999999</v>
      </c>
      <c r="DS56" s="32">
        <f t="shared" si="681"/>
        <v>730241.24000000011</v>
      </c>
      <c r="DT56" s="32">
        <f t="shared" si="681"/>
        <v>575755.10000000009</v>
      </c>
      <c r="DU56" s="32">
        <f t="shared" si="681"/>
        <v>751079.38</v>
      </c>
      <c r="DV56" s="32">
        <f t="shared" si="681"/>
        <v>582852.5</v>
      </c>
      <c r="DW56" s="32">
        <f t="shared" si="681"/>
        <v>1229667.7999999996</v>
      </c>
      <c r="DX56" s="32">
        <f t="shared" si="681"/>
        <v>-20387635.470000003</v>
      </c>
      <c r="DY56" s="32">
        <f t="shared" si="681"/>
        <v>3367380.77</v>
      </c>
      <c r="DZ56" s="32">
        <f t="shared" si="681"/>
        <v>3501235.1</v>
      </c>
      <c r="EA56" s="32">
        <f t="shared" si="681"/>
        <v>2817513.97</v>
      </c>
      <c r="EB56" s="32">
        <f t="shared" si="681"/>
        <v>3197187.2399999998</v>
      </c>
      <c r="EC56" s="32">
        <f t="shared" si="681"/>
        <v>1714290.4299999997</v>
      </c>
      <c r="ED56" s="32">
        <f t="shared" si="681"/>
        <v>1273985.58</v>
      </c>
      <c r="EE56" s="32">
        <f t="shared" si="681"/>
        <v>984043.23</v>
      </c>
      <c r="EF56" s="32">
        <f t="shared" si="681"/>
        <v>754854.58</v>
      </c>
      <c r="EG56" s="32">
        <f t="shared" si="681"/>
        <v>676606.96000000008</v>
      </c>
      <c r="EH56" s="32">
        <f t="shared" si="681"/>
        <v>777497.31</v>
      </c>
      <c r="EI56" s="32">
        <f t="shared" si="681"/>
        <v>1575739.08</v>
      </c>
      <c r="EJ56" s="32">
        <f t="shared" si="681"/>
        <v>-32141496.680000003</v>
      </c>
      <c r="EK56" s="32">
        <f t="shared" si="681"/>
        <v>4908806.8000000007</v>
      </c>
      <c r="EL56" s="32">
        <f t="shared" si="681"/>
        <v>5727196.1100000003</v>
      </c>
      <c r="EM56" s="32">
        <f t="shared" si="681"/>
        <v>4092864.3</v>
      </c>
      <c r="EN56" s="32">
        <f t="shared" si="681"/>
        <v>3714637.88</v>
      </c>
      <c r="EO56" s="32">
        <f t="shared" si="681"/>
        <v>2718870.5700000003</v>
      </c>
      <c r="EP56" s="32">
        <f t="shared" si="681"/>
        <v>1810009.6300000001</v>
      </c>
      <c r="EQ56" s="32">
        <f t="shared" si="681"/>
        <v>1145972.6800000002</v>
      </c>
      <c r="ER56" s="32">
        <f t="shared" si="681"/>
        <v>1036190.9</v>
      </c>
      <c r="ES56" s="32">
        <f t="shared" si="681"/>
        <v>880744.46</v>
      </c>
      <c r="ET56" s="32">
        <f t="shared" si="681"/>
        <v>1327875.55</v>
      </c>
      <c r="EU56" s="32">
        <f t="shared" si="681"/>
        <v>2814207.1999999997</v>
      </c>
      <c r="EV56" s="32">
        <f t="shared" si="681"/>
        <v>-8730090.0300000012</v>
      </c>
      <c r="EW56" s="32">
        <f t="shared" si="681"/>
        <v>1814252.84</v>
      </c>
      <c r="EX56" s="32">
        <f t="shared" si="681"/>
        <v>1578009.73</v>
      </c>
      <c r="EY56" s="32">
        <f t="shared" si="681"/>
        <v>1588247.7400000002</v>
      </c>
      <c r="EZ56" s="32">
        <f t="shared" si="681"/>
        <v>1202746.1400000001</v>
      </c>
      <c r="FA56" s="32">
        <f t="shared" si="681"/>
        <v>825846.17</v>
      </c>
      <c r="FB56" s="32">
        <f t="shared" si="681"/>
        <v>531252.31999999995</v>
      </c>
      <c r="FC56" s="32">
        <f t="shared" ref="FC56:HL56" si="682">SUM(FC47:FC55)</f>
        <v>388343.16</v>
      </c>
      <c r="FD56" s="32">
        <f t="shared" si="682"/>
        <v>316590.27</v>
      </c>
      <c r="FE56" s="32">
        <f t="shared" si="682"/>
        <v>312959.62</v>
      </c>
      <c r="FF56" s="32">
        <f t="shared" si="682"/>
        <v>348939.71</v>
      </c>
      <c r="FG56" s="32">
        <f t="shared" si="682"/>
        <v>565107.57999999996</v>
      </c>
      <c r="FH56" s="32">
        <f t="shared" si="682"/>
        <v>27282422.280000001</v>
      </c>
      <c r="FI56" s="32">
        <f t="shared" si="682"/>
        <v>-3648296.21</v>
      </c>
      <c r="FJ56" s="32">
        <f t="shared" si="682"/>
        <v>-3476883.68</v>
      </c>
      <c r="FK56" s="32">
        <f t="shared" si="682"/>
        <v>-2666722.73</v>
      </c>
      <c r="FL56" s="32">
        <f t="shared" si="682"/>
        <v>-2589656.4899999998</v>
      </c>
      <c r="FM56" s="32">
        <f t="shared" si="682"/>
        <v>-2205111.6300000004</v>
      </c>
      <c r="FN56" s="32">
        <f t="shared" si="682"/>
        <v>-1316118.33</v>
      </c>
      <c r="FO56" s="32">
        <f t="shared" si="682"/>
        <v>-875822.2</v>
      </c>
      <c r="FP56" s="32">
        <f t="shared" si="682"/>
        <v>-727651.5</v>
      </c>
      <c r="FQ56" s="32">
        <f t="shared" si="682"/>
        <v>-766708.84</v>
      </c>
      <c r="FR56" s="32">
        <f t="shared" si="682"/>
        <v>-1049201.18</v>
      </c>
      <c r="FS56" s="32">
        <f t="shared" si="682"/>
        <v>-1517423.08</v>
      </c>
      <c r="FT56" s="32">
        <f t="shared" si="682"/>
        <v>-37022906.539999999</v>
      </c>
      <c r="FU56" s="32">
        <f t="shared" si="682"/>
        <v>4690927.01</v>
      </c>
      <c r="FV56" s="32">
        <f t="shared" si="682"/>
        <v>4446473.1899999995</v>
      </c>
      <c r="FW56" s="32">
        <f t="shared" si="682"/>
        <v>3448970.03</v>
      </c>
      <c r="FX56" s="32">
        <f t="shared" si="682"/>
        <v>3352639.59</v>
      </c>
      <c r="FY56" s="32">
        <f t="shared" si="682"/>
        <v>1847413.43</v>
      </c>
      <c r="FZ56" s="32">
        <f t="shared" si="682"/>
        <v>1445926.7799999998</v>
      </c>
      <c r="GA56" s="32">
        <f t="shared" si="682"/>
        <v>1128589.4000000001</v>
      </c>
      <c r="GB56" s="32">
        <f t="shared" si="682"/>
        <v>1078439.53</v>
      </c>
      <c r="GC56" s="32">
        <f t="shared" si="682"/>
        <v>893142.1</v>
      </c>
      <c r="GD56" s="32">
        <f t="shared" si="682"/>
        <v>1170638.22</v>
      </c>
      <c r="GE56" s="32">
        <f t="shared" si="682"/>
        <v>2052474.98</v>
      </c>
      <c r="GF56" s="32">
        <f t="shared" si="682"/>
        <v>-9475471.8100000005</v>
      </c>
      <c r="GG56" s="32">
        <f t="shared" si="682"/>
        <v>2419808.15</v>
      </c>
      <c r="GH56" s="32">
        <f t="shared" si="682"/>
        <v>2639917.23</v>
      </c>
      <c r="GI56" s="32">
        <f t="shared" si="682"/>
        <v>2094851.78</v>
      </c>
      <c r="GJ56" s="32">
        <f t="shared" si="682"/>
        <v>1869789.59</v>
      </c>
      <c r="GK56" s="32">
        <f t="shared" si="682"/>
        <v>1344103.11</v>
      </c>
      <c r="GL56" s="32">
        <f t="shared" si="682"/>
        <v>906191.52</v>
      </c>
      <c r="GM56" s="32">
        <f t="shared" si="682"/>
        <v>582607.65</v>
      </c>
      <c r="GN56" s="32">
        <f t="shared" si="682"/>
        <v>487982.86000000004</v>
      </c>
      <c r="GO56" s="32">
        <f t="shared" si="682"/>
        <v>432724.49</v>
      </c>
      <c r="GP56" s="32">
        <f t="shared" si="682"/>
        <v>543840.46</v>
      </c>
      <c r="GQ56" s="32">
        <f t="shared" si="682"/>
        <v>1159465.95</v>
      </c>
      <c r="GR56" s="32">
        <f t="shared" si="682"/>
        <v>-13576139.120000001</v>
      </c>
      <c r="GS56" s="32">
        <f t="shared" si="682"/>
        <v>2273109.58</v>
      </c>
      <c r="GT56" s="32">
        <f t="shared" si="682"/>
        <v>2026017.9300000002</v>
      </c>
      <c r="GU56" s="32">
        <f t="shared" si="682"/>
        <v>2043286.1199999999</v>
      </c>
      <c r="GV56" s="32">
        <f t="shared" si="682"/>
        <v>1846909.56</v>
      </c>
      <c r="GW56" s="32">
        <f t="shared" si="682"/>
        <v>1254047.99</v>
      </c>
      <c r="GX56" s="32">
        <f t="shared" si="682"/>
        <v>663122.44999999995</v>
      </c>
      <c r="GY56" s="32">
        <f t="shared" si="682"/>
        <v>647941.48</v>
      </c>
      <c r="GZ56" s="32">
        <f t="shared" si="682"/>
        <v>383982.53</v>
      </c>
      <c r="HA56" s="32">
        <f t="shared" si="682"/>
        <v>474974.06</v>
      </c>
      <c r="HB56" s="32">
        <f t="shared" si="682"/>
        <v>531786.9</v>
      </c>
      <c r="HC56" s="32">
        <f t="shared" si="682"/>
        <v>1105594.54</v>
      </c>
      <c r="HD56" s="32">
        <f t="shared" si="682"/>
        <v>-49354313.140000001</v>
      </c>
      <c r="HE56" s="32">
        <f t="shared" si="682"/>
        <v>7240808.6600000001</v>
      </c>
      <c r="HF56" s="32">
        <f t="shared" si="682"/>
        <v>6972495.9899999993</v>
      </c>
      <c r="HG56" s="32">
        <f t="shared" si="682"/>
        <v>8292988.21</v>
      </c>
      <c r="HH56" s="32">
        <f t="shared" si="682"/>
        <v>6224377.3700000001</v>
      </c>
      <c r="HI56" s="32">
        <f t="shared" si="682"/>
        <v>3968390.66</v>
      </c>
      <c r="HJ56" s="32">
        <f t="shared" si="682"/>
        <v>51902009.630000003</v>
      </c>
      <c r="HK56" s="32">
        <f t="shared" si="682"/>
        <v>293396.13</v>
      </c>
      <c r="HL56" s="32">
        <f t="shared" si="682"/>
        <v>282360.97000000003</v>
      </c>
      <c r="HM56" s="32">
        <f t="shared" ref="HM56:HY56" si="683">SUM(HM47:HM55)</f>
        <v>280854.19</v>
      </c>
      <c r="HN56" s="32">
        <f t="shared" si="683"/>
        <v>305948.17000000004</v>
      </c>
      <c r="HO56" s="32">
        <f t="shared" si="683"/>
        <v>484044.39</v>
      </c>
      <c r="HP56" s="32">
        <f t="shared" si="683"/>
        <v>94623277.360000014</v>
      </c>
      <c r="HQ56" s="32">
        <f t="shared" si="683"/>
        <v>-12064632.129999999</v>
      </c>
      <c r="HR56" s="32">
        <f t="shared" si="683"/>
        <v>-12356534.09</v>
      </c>
      <c r="HS56" s="32">
        <f t="shared" si="683"/>
        <v>-11396103.219999999</v>
      </c>
      <c r="HT56" s="32">
        <f t="shared" si="683"/>
        <v>-10835631.719999999</v>
      </c>
      <c r="HU56" s="32">
        <f t="shared" si="683"/>
        <v>-6400513.3600000003</v>
      </c>
      <c r="HV56" s="32">
        <f t="shared" si="683"/>
        <v>-1800145.25</v>
      </c>
      <c r="HW56" s="32">
        <f t="shared" si="683"/>
        <v>-1409413.98</v>
      </c>
      <c r="HX56" s="32">
        <f t="shared" si="683"/>
        <v>-956538.39</v>
      </c>
      <c r="HY56" s="32">
        <f t="shared" si="683"/>
        <v>-908236.57</v>
      </c>
      <c r="HZ56" s="32">
        <f t="shared" ref="HZ56:IK56" si="684">SUM(HZ47:HZ55)</f>
        <v>-1088666.3899999999</v>
      </c>
      <c r="IA56" s="32">
        <f t="shared" si="684"/>
        <v>-369293.22</v>
      </c>
      <c r="IB56" s="32">
        <f t="shared" si="684"/>
        <v>11681117.219999999</v>
      </c>
      <c r="IC56" s="32">
        <f t="shared" si="684"/>
        <v>-5621627.5500000007</v>
      </c>
      <c r="ID56" s="32">
        <f t="shared" si="684"/>
        <v>-5717995.6399999997</v>
      </c>
      <c r="IE56" s="32">
        <f t="shared" si="684"/>
        <v>-6108102.2999999998</v>
      </c>
      <c r="IF56" s="32">
        <f t="shared" si="684"/>
        <v>-5279585.2</v>
      </c>
      <c r="IG56" s="32">
        <f t="shared" si="684"/>
        <v>-3094596.2399999998</v>
      </c>
      <c r="IH56" s="32">
        <f t="shared" si="684"/>
        <v>-2194351.0900000003</v>
      </c>
      <c r="II56" s="32">
        <f t="shared" si="684"/>
        <v>-1367248.62</v>
      </c>
      <c r="IJ56" s="32">
        <f t="shared" si="684"/>
        <v>-985587.32</v>
      </c>
      <c r="IK56" s="32">
        <f t="shared" si="684"/>
        <v>-1050308.0899999999</v>
      </c>
      <c r="IL56" s="572"/>
      <c r="IM56" s="573"/>
      <c r="IN56" s="573"/>
      <c r="IO56" s="573"/>
      <c r="IP56" s="573"/>
      <c r="IQ56" s="573"/>
      <c r="IR56" s="573"/>
      <c r="IS56" s="573"/>
      <c r="IT56" s="573"/>
      <c r="IU56" s="573"/>
      <c r="IV56" s="573"/>
      <c r="IW56" s="573"/>
      <c r="IX56" s="573"/>
      <c r="IY56" s="574"/>
    </row>
    <row r="57" spans="1:260" x14ac:dyDescent="0.2">
      <c r="B57" s="1" t="s">
        <v>168</v>
      </c>
      <c r="D57" s="15">
        <f t="shared" ref="D57:AB57" si="685">+D46+D56</f>
        <v>59812470.350000001</v>
      </c>
      <c r="E57" s="15">
        <f t="shared" si="685"/>
        <v>120745657.28</v>
      </c>
      <c r="F57" s="15">
        <f t="shared" si="685"/>
        <v>116400172.34</v>
      </c>
      <c r="G57" s="15">
        <f t="shared" si="685"/>
        <v>105985135.08006337</v>
      </c>
      <c r="H57" s="15">
        <f t="shared" si="685"/>
        <v>92410074.882628947</v>
      </c>
      <c r="I57" s="15">
        <f t="shared" si="685"/>
        <v>73649281.133495629</v>
      </c>
      <c r="J57" s="15">
        <f t="shared" si="685"/>
        <v>54385898.571054831</v>
      </c>
      <c r="K57" s="15">
        <f t="shared" si="685"/>
        <v>37849031.228008136</v>
      </c>
      <c r="L57" s="15">
        <f t="shared" si="685"/>
        <v>19641296.89888484</v>
      </c>
      <c r="M57" s="15">
        <f t="shared" si="685"/>
        <v>7841036.4775772225</v>
      </c>
      <c r="N57" s="15">
        <f t="shared" si="685"/>
        <v>-1010074.6028453317</v>
      </c>
      <c r="O57" s="15">
        <f t="shared" si="685"/>
        <v>-869527.96</v>
      </c>
      <c r="P57" s="15">
        <f t="shared" si="685"/>
        <v>-903317.99</v>
      </c>
      <c r="Q57" s="15">
        <f t="shared" si="685"/>
        <v>-937108.02</v>
      </c>
      <c r="R57" s="15">
        <f t="shared" si="685"/>
        <v>-404021.02</v>
      </c>
      <c r="S57" s="15">
        <f t="shared" si="685"/>
        <v>-167814.39000000004</v>
      </c>
      <c r="T57" s="15">
        <f t="shared" si="685"/>
        <v>7284028.3326132959</v>
      </c>
      <c r="U57" s="15">
        <f t="shared" si="685"/>
        <v>16456818.117644336</v>
      </c>
      <c r="V57" s="15">
        <f t="shared" si="685"/>
        <v>-83020072.083796158</v>
      </c>
      <c r="W57" s="15">
        <f t="shared" si="685"/>
        <v>-74655652.509488285</v>
      </c>
      <c r="X57" s="15">
        <f t="shared" si="685"/>
        <v>-67370116.098532259</v>
      </c>
      <c r="Y57" s="15">
        <f t="shared" si="685"/>
        <v>-23540349.660309456</v>
      </c>
      <c r="Z57" s="15">
        <f t="shared" si="685"/>
        <v>-21389993.739909839</v>
      </c>
      <c r="AA57" s="15">
        <f t="shared" si="685"/>
        <v>-20155529.386130616</v>
      </c>
      <c r="AB57" s="15">
        <f t="shared" si="685"/>
        <v>-19157897.949999999</v>
      </c>
      <c r="AC57" s="15">
        <f>+AC46+AC56</f>
        <v>-17677541.829999998</v>
      </c>
      <c r="AD57" s="15">
        <f>+AD46+AD56</f>
        <v>-16440523.599999998</v>
      </c>
      <c r="AE57" s="18">
        <f>+AE46+AE56</f>
        <v>-9467391.0081546195</v>
      </c>
      <c r="AF57" s="18">
        <f t="shared" ref="AF57:CP57" si="686">+AF46+AF56</f>
        <v>-8097534.0999999996</v>
      </c>
      <c r="AG57" s="18">
        <f t="shared" si="686"/>
        <v>-6589680.9100000001</v>
      </c>
      <c r="AH57" s="18">
        <f t="shared" si="686"/>
        <v>-5015530.6099999994</v>
      </c>
      <c r="AI57" s="18">
        <f t="shared" si="686"/>
        <v>-3737067.5300000003</v>
      </c>
      <c r="AJ57" s="18">
        <f t="shared" si="686"/>
        <v>-2649582.36</v>
      </c>
      <c r="AK57" s="18">
        <f t="shared" si="686"/>
        <v>-1998438.8199999998</v>
      </c>
      <c r="AL57" s="18">
        <f t="shared" si="686"/>
        <v>-1478820.69</v>
      </c>
      <c r="AM57" s="18">
        <f t="shared" si="686"/>
        <v>-1094126.3299999998</v>
      </c>
      <c r="AN57" s="18">
        <f t="shared" si="686"/>
        <v>-775943.88000000012</v>
      </c>
      <c r="AO57" s="18">
        <f t="shared" si="686"/>
        <v>-417583.8</v>
      </c>
      <c r="AP57" s="18">
        <f t="shared" si="686"/>
        <v>24831.340000000026</v>
      </c>
      <c r="AQ57" s="18">
        <f t="shared" si="686"/>
        <v>8843522.0329453163</v>
      </c>
      <c r="AR57" s="18">
        <f t="shared" si="686"/>
        <v>7798610.8599999994</v>
      </c>
      <c r="AS57" s="18">
        <f t="shared" si="686"/>
        <v>6502736.5099999998</v>
      </c>
      <c r="AT57" s="18">
        <f t="shared" si="686"/>
        <v>5072724.59</v>
      </c>
      <c r="AU57" s="18">
        <f t="shared" si="686"/>
        <v>3940228.01</v>
      </c>
      <c r="AV57" s="18">
        <f t="shared" si="686"/>
        <v>3103055.42</v>
      </c>
      <c r="AW57" s="18">
        <f t="shared" si="686"/>
        <v>2348258.41</v>
      </c>
      <c r="AX57" s="18">
        <f t="shared" si="686"/>
        <v>1932732.7900000003</v>
      </c>
      <c r="AY57" s="18">
        <f t="shared" si="686"/>
        <v>1572373.78</v>
      </c>
      <c r="AZ57" s="18">
        <f t="shared" si="686"/>
        <v>1290114.3700000001</v>
      </c>
      <c r="BA57" s="18">
        <f t="shared" si="686"/>
        <v>990401.12000000011</v>
      </c>
      <c r="BB57" s="18">
        <f t="shared" si="686"/>
        <v>615834.31000000006</v>
      </c>
      <c r="BC57" s="18">
        <f t="shared" si="686"/>
        <v>30581310.789999999</v>
      </c>
      <c r="BD57" s="18">
        <f t="shared" si="686"/>
        <v>26559645.299999997</v>
      </c>
      <c r="BE57" s="18">
        <f t="shared" si="686"/>
        <v>21781178.890000001</v>
      </c>
      <c r="BF57" s="18">
        <f t="shared" si="686"/>
        <v>17469056</v>
      </c>
      <c r="BG57" s="18">
        <f t="shared" si="686"/>
        <v>13039483.300000001</v>
      </c>
      <c r="BH57" s="18">
        <f t="shared" si="686"/>
        <v>9224436.5100000016</v>
      </c>
      <c r="BI57" s="18">
        <f t="shared" si="686"/>
        <v>6581711.9000000004</v>
      </c>
      <c r="BJ57" s="18">
        <f t="shared" si="686"/>
        <v>4861599.01</v>
      </c>
      <c r="BK57" s="18">
        <f t="shared" si="686"/>
        <v>3724037.84</v>
      </c>
      <c r="BL57" s="18">
        <f t="shared" si="686"/>
        <v>2782475.2199999997</v>
      </c>
      <c r="BM57" s="18">
        <f t="shared" si="686"/>
        <v>1795259.86</v>
      </c>
      <c r="BN57" s="18">
        <f t="shared" si="686"/>
        <v>577870.62000000011</v>
      </c>
      <c r="BO57" s="18">
        <f t="shared" si="686"/>
        <v>69846585.370000005</v>
      </c>
      <c r="BP57" s="18">
        <f t="shared" si="686"/>
        <v>65742726.470000006</v>
      </c>
      <c r="BQ57" s="18">
        <f t="shared" si="686"/>
        <v>60654038.82</v>
      </c>
      <c r="BR57" s="18">
        <f t="shared" si="686"/>
        <v>54761597.620000005</v>
      </c>
      <c r="BS57" s="18">
        <f t="shared" si="686"/>
        <v>50569240.469999999</v>
      </c>
      <c r="BT57" s="18">
        <f t="shared" si="686"/>
        <v>46886948.269999996</v>
      </c>
      <c r="BU57" s="18">
        <f t="shared" si="686"/>
        <v>44140413.130000003</v>
      </c>
      <c r="BV57" s="18">
        <f t="shared" si="686"/>
        <v>42319665.150000006</v>
      </c>
      <c r="BW57" s="18">
        <f t="shared" si="686"/>
        <v>41080896.57</v>
      </c>
      <c r="BX57" s="18">
        <f t="shared" si="686"/>
        <v>40230459.299999997</v>
      </c>
      <c r="BY57" s="18">
        <f t="shared" si="686"/>
        <v>39297519.009999998</v>
      </c>
      <c r="BZ57" s="18">
        <f t="shared" si="686"/>
        <v>37968909.449999996</v>
      </c>
      <c r="CA57" s="18">
        <f t="shared" si="686"/>
        <v>-55736249.280000001</v>
      </c>
      <c r="CB57" s="18">
        <f t="shared" si="686"/>
        <v>-49394191.270000003</v>
      </c>
      <c r="CC57" s="18">
        <f t="shared" si="686"/>
        <v>-40643132.850000009</v>
      </c>
      <c r="CD57" s="18">
        <f t="shared" si="686"/>
        <v>-30961309.350000001</v>
      </c>
      <c r="CE57" s="18">
        <f t="shared" si="686"/>
        <v>-23643546.32</v>
      </c>
      <c r="CF57" s="18">
        <f t="shared" si="686"/>
        <v>-16092033.010000002</v>
      </c>
      <c r="CG57" s="18">
        <f t="shared" si="686"/>
        <v>-10075018.710000001</v>
      </c>
      <c r="CH57" s="18">
        <f t="shared" si="686"/>
        <v>-6543801.0600000005</v>
      </c>
      <c r="CI57" s="18">
        <f t="shared" si="686"/>
        <v>-3540656.8699999996</v>
      </c>
      <c r="CJ57" s="18">
        <f t="shared" si="686"/>
        <v>-1610029.9500000002</v>
      </c>
      <c r="CK57" s="18">
        <f t="shared" si="686"/>
        <v>742229.96999999951</v>
      </c>
      <c r="CL57" s="18">
        <f t="shared" si="686"/>
        <v>3063647.17</v>
      </c>
      <c r="CM57" s="18">
        <f t="shared" si="686"/>
        <v>-15502796.248200336</v>
      </c>
      <c r="CN57" s="18">
        <f t="shared" si="686"/>
        <v>-13965541.16</v>
      </c>
      <c r="CO57" s="18">
        <f t="shared" si="686"/>
        <v>-11228537.449999999</v>
      </c>
      <c r="CP57" s="18">
        <f t="shared" si="686"/>
        <v>-8537179.5299999993</v>
      </c>
      <c r="CQ57" s="18">
        <f t="shared" ref="CQ57:FB57" si="687">+CQ46+CQ56</f>
        <v>-6356424.9499999993</v>
      </c>
      <c r="CR57" s="18">
        <f t="shared" si="687"/>
        <v>-4077308.62</v>
      </c>
      <c r="CS57" s="18">
        <f t="shared" si="687"/>
        <v>-2636575.52</v>
      </c>
      <c r="CT57" s="18">
        <f t="shared" si="687"/>
        <v>-1677845.5899999999</v>
      </c>
      <c r="CU57" s="18">
        <f t="shared" si="687"/>
        <v>-21810226.350000001</v>
      </c>
      <c r="CV57" s="18">
        <f t="shared" si="687"/>
        <v>-20812350.23</v>
      </c>
      <c r="CW57" s="18">
        <f t="shared" si="687"/>
        <v>-19513898.210000001</v>
      </c>
      <c r="CX57" s="18">
        <f t="shared" si="687"/>
        <v>-18279061.960000001</v>
      </c>
      <c r="CY57" s="18">
        <f t="shared" si="687"/>
        <v>-76477619.510000005</v>
      </c>
      <c r="CZ57" s="18">
        <f t="shared" si="687"/>
        <v>-67705823.180000007</v>
      </c>
      <c r="DA57" s="18">
        <f t="shared" si="687"/>
        <v>-53687985.870000012</v>
      </c>
      <c r="DB57" s="18">
        <f t="shared" si="687"/>
        <v>-44043096.25</v>
      </c>
      <c r="DC57" s="18">
        <f t="shared" si="687"/>
        <v>-35629286.380000003</v>
      </c>
      <c r="DD57" s="18">
        <f t="shared" si="687"/>
        <v>-27002796.470000003</v>
      </c>
      <c r="DE57" s="18">
        <f t="shared" si="687"/>
        <v>-19928628.959999997</v>
      </c>
      <c r="DF57" s="18">
        <f t="shared" si="687"/>
        <v>-14491586.59</v>
      </c>
      <c r="DG57" s="18">
        <f t="shared" si="687"/>
        <v>-11550805.43</v>
      </c>
      <c r="DH57" s="18">
        <f t="shared" si="687"/>
        <v>-9450506.0499999989</v>
      </c>
      <c r="DI57" s="18">
        <f t="shared" si="687"/>
        <v>-7126068.8400000008</v>
      </c>
      <c r="DJ57" s="18">
        <f t="shared" si="687"/>
        <v>-4813752.1999999993</v>
      </c>
      <c r="DK57" s="18">
        <f t="shared" si="687"/>
        <v>-483397.36000000034</v>
      </c>
      <c r="DL57" s="18">
        <f t="shared" si="687"/>
        <v>-14932396.970000001</v>
      </c>
      <c r="DM57" s="18">
        <f t="shared" si="687"/>
        <v>-12666303.120000001</v>
      </c>
      <c r="DN57" s="18">
        <f t="shared" si="687"/>
        <v>-10334601</v>
      </c>
      <c r="DO57" s="18">
        <f t="shared" si="687"/>
        <v>-8031333.0099999998</v>
      </c>
      <c r="DP57" s="18">
        <f t="shared" si="687"/>
        <v>-6058509.5099999998</v>
      </c>
      <c r="DQ57" s="18">
        <f t="shared" si="687"/>
        <v>-4230306.4800000004</v>
      </c>
      <c r="DR57" s="18">
        <f t="shared" si="687"/>
        <v>-3121583.6200000006</v>
      </c>
      <c r="DS57" s="18">
        <f t="shared" si="687"/>
        <v>-2391342.38</v>
      </c>
      <c r="DT57" s="18">
        <f t="shared" si="687"/>
        <v>-1815587.2799999998</v>
      </c>
      <c r="DU57" s="18">
        <f t="shared" si="687"/>
        <v>-1064507.8999999999</v>
      </c>
      <c r="DV57" s="18">
        <f t="shared" si="687"/>
        <v>-481655.39999999991</v>
      </c>
      <c r="DW57" s="18">
        <f t="shared" si="687"/>
        <v>748012.39999999956</v>
      </c>
      <c r="DX57" s="18">
        <f t="shared" si="687"/>
        <v>-19639623.070000004</v>
      </c>
      <c r="DY57" s="18">
        <f t="shared" si="687"/>
        <v>-16272242.300000001</v>
      </c>
      <c r="DZ57" s="18">
        <f t="shared" si="687"/>
        <v>-12771007.200000001</v>
      </c>
      <c r="EA57" s="18">
        <f t="shared" si="687"/>
        <v>-9953493.2299999986</v>
      </c>
      <c r="EB57" s="18">
        <f t="shared" si="687"/>
        <v>-6756305.9900000002</v>
      </c>
      <c r="EC57" s="18">
        <f t="shared" si="687"/>
        <v>-5042015.5600000005</v>
      </c>
      <c r="ED57" s="18">
        <f t="shared" si="687"/>
        <v>-3768029.9799999995</v>
      </c>
      <c r="EE57" s="18">
        <f t="shared" si="687"/>
        <v>-2783986.75</v>
      </c>
      <c r="EF57" s="18">
        <f t="shared" si="687"/>
        <v>-2029132.17</v>
      </c>
      <c r="EG57" s="18">
        <f t="shared" si="687"/>
        <v>-1352525.21</v>
      </c>
      <c r="EH57" s="18">
        <f t="shared" si="687"/>
        <v>-575027.89999999991</v>
      </c>
      <c r="EI57" s="18">
        <f t="shared" si="687"/>
        <v>1000711.18</v>
      </c>
      <c r="EJ57" s="18">
        <f t="shared" si="687"/>
        <v>-31140785.500000004</v>
      </c>
      <c r="EK57" s="18">
        <f t="shared" si="687"/>
        <v>-26231978.699999999</v>
      </c>
      <c r="EL57" s="18">
        <f t="shared" si="687"/>
        <v>-20504782.59</v>
      </c>
      <c r="EM57" s="18">
        <f t="shared" si="687"/>
        <v>-16411918.289999999</v>
      </c>
      <c r="EN57" s="18">
        <f t="shared" si="687"/>
        <v>-12697280.41</v>
      </c>
      <c r="EO57" s="18">
        <f t="shared" si="687"/>
        <v>-9978409.8399999999</v>
      </c>
      <c r="EP57" s="18">
        <f t="shared" si="687"/>
        <v>-8168400.21</v>
      </c>
      <c r="EQ57" s="18">
        <f t="shared" si="687"/>
        <v>-7022427.5299999993</v>
      </c>
      <c r="ER57" s="18">
        <f t="shared" si="687"/>
        <v>-5986236.6299999999</v>
      </c>
      <c r="ES57" s="18">
        <f t="shared" si="687"/>
        <v>-5105492.17</v>
      </c>
      <c r="ET57" s="18">
        <f t="shared" si="687"/>
        <v>-3777616.62</v>
      </c>
      <c r="EU57" s="18">
        <f t="shared" si="687"/>
        <v>-963409.42000000039</v>
      </c>
      <c r="EV57" s="18">
        <f t="shared" si="687"/>
        <v>-9693499.4500000011</v>
      </c>
      <c r="EW57" s="18">
        <f t="shared" si="687"/>
        <v>-7879246.6099999994</v>
      </c>
      <c r="EX57" s="18">
        <f t="shared" si="687"/>
        <v>-6301236.8800000008</v>
      </c>
      <c r="EY57" s="18">
        <f t="shared" si="687"/>
        <v>-4712989.1399999997</v>
      </c>
      <c r="EZ57" s="18">
        <f t="shared" si="687"/>
        <v>-3510242.9999999995</v>
      </c>
      <c r="FA57" s="18">
        <f t="shared" si="687"/>
        <v>-2684396.83</v>
      </c>
      <c r="FB57" s="18">
        <f t="shared" si="687"/>
        <v>-2153144.5100000002</v>
      </c>
      <c r="FC57" s="18">
        <f t="shared" ref="FC57:HL57" si="688">+FC46+FC56</f>
        <v>-1764801.3499999999</v>
      </c>
      <c r="FD57" s="18">
        <f t="shared" si="688"/>
        <v>-1448211.08</v>
      </c>
      <c r="FE57" s="18">
        <f t="shared" si="688"/>
        <v>-1135251.46</v>
      </c>
      <c r="FF57" s="18">
        <f t="shared" si="688"/>
        <v>-786311.75</v>
      </c>
      <c r="FG57" s="18">
        <f t="shared" si="688"/>
        <v>-221204.17000000004</v>
      </c>
      <c r="FH57" s="18">
        <f t="shared" si="688"/>
        <v>27061218.109999999</v>
      </c>
      <c r="FI57" s="18">
        <f t="shared" si="688"/>
        <v>23412921.899999999</v>
      </c>
      <c r="FJ57" s="18">
        <f t="shared" si="688"/>
        <v>19936038.219999999</v>
      </c>
      <c r="FK57" s="18">
        <f t="shared" si="688"/>
        <v>17269315.489999998</v>
      </c>
      <c r="FL57" s="18">
        <f t="shared" si="688"/>
        <v>14679658.999999998</v>
      </c>
      <c r="FM57" s="18">
        <f t="shared" si="688"/>
        <v>12474547.369999999</v>
      </c>
      <c r="FN57" s="18">
        <f t="shared" si="688"/>
        <v>11158429.039999999</v>
      </c>
      <c r="FO57" s="18">
        <f t="shared" si="688"/>
        <v>10282606.84</v>
      </c>
      <c r="FP57" s="18">
        <f t="shared" si="688"/>
        <v>9554955.3399999999</v>
      </c>
      <c r="FQ57" s="18">
        <f t="shared" si="688"/>
        <v>8788246.5</v>
      </c>
      <c r="FR57" s="18">
        <f t="shared" si="688"/>
        <v>7739045.3200000003</v>
      </c>
      <c r="FS57" s="18">
        <f t="shared" si="688"/>
        <v>6221622.2400000002</v>
      </c>
      <c r="FT57" s="18">
        <f t="shared" si="688"/>
        <v>-30801284.299999997</v>
      </c>
      <c r="FU57" s="18">
        <f t="shared" si="688"/>
        <v>-26110357.289999999</v>
      </c>
      <c r="FV57" s="18">
        <f t="shared" si="688"/>
        <v>-21663884.100000001</v>
      </c>
      <c r="FW57" s="18">
        <f t="shared" si="688"/>
        <v>-18214914.07</v>
      </c>
      <c r="FX57" s="18">
        <f t="shared" si="688"/>
        <v>-14862274.48</v>
      </c>
      <c r="FY57" s="18">
        <f t="shared" si="688"/>
        <v>-13014861.050000001</v>
      </c>
      <c r="FZ57" s="18">
        <f t="shared" si="688"/>
        <v>-11568934.270000001</v>
      </c>
      <c r="GA57" s="18">
        <f t="shared" si="688"/>
        <v>-10440344.869999999</v>
      </c>
      <c r="GB57" s="18">
        <f t="shared" si="688"/>
        <v>-9361905.3399999999</v>
      </c>
      <c r="GC57" s="18">
        <f t="shared" si="688"/>
        <v>-8468763.2400000002</v>
      </c>
      <c r="GD57" s="18">
        <f t="shared" si="688"/>
        <v>-7298125.0200000005</v>
      </c>
      <c r="GE57" s="18">
        <f t="shared" si="688"/>
        <v>-5245650.0399999991</v>
      </c>
      <c r="GF57" s="18">
        <f t="shared" si="688"/>
        <v>-14721121.850000001</v>
      </c>
      <c r="GG57" s="18">
        <f t="shared" si="688"/>
        <v>-12301313.699999999</v>
      </c>
      <c r="GH57" s="18">
        <f t="shared" si="688"/>
        <v>-9661396.4699999988</v>
      </c>
      <c r="GI57" s="18">
        <f t="shared" si="688"/>
        <v>-7566544.6900000004</v>
      </c>
      <c r="GJ57" s="18">
        <f t="shared" si="688"/>
        <v>-5696755.1000000006</v>
      </c>
      <c r="GK57" s="18">
        <f t="shared" si="688"/>
        <v>-4352651.9899999993</v>
      </c>
      <c r="GL57" s="18">
        <f t="shared" si="688"/>
        <v>-3446460.47</v>
      </c>
      <c r="GM57" s="18">
        <f t="shared" si="688"/>
        <v>-2863852.8200000003</v>
      </c>
      <c r="GN57" s="18">
        <f t="shared" si="688"/>
        <v>-2375869.96</v>
      </c>
      <c r="GO57" s="18">
        <f t="shared" si="688"/>
        <v>-1943145.47</v>
      </c>
      <c r="GP57" s="18">
        <f t="shared" si="688"/>
        <v>-1399305.01</v>
      </c>
      <c r="GQ57" s="18">
        <f t="shared" si="688"/>
        <v>-239839.06000000006</v>
      </c>
      <c r="GR57" s="18">
        <f t="shared" si="688"/>
        <v>-13815978.180000002</v>
      </c>
      <c r="GS57" s="18">
        <f t="shared" si="688"/>
        <v>-11542868.6</v>
      </c>
      <c r="GT57" s="18">
        <f t="shared" si="688"/>
        <v>-9516850.6699999999</v>
      </c>
      <c r="GU57" s="18">
        <f t="shared" si="688"/>
        <v>-7473564.5499999998</v>
      </c>
      <c r="GV57" s="18">
        <f t="shared" si="688"/>
        <v>-5626654.9900000002</v>
      </c>
      <c r="GW57" s="18">
        <f t="shared" si="688"/>
        <v>-4372607</v>
      </c>
      <c r="GX57" s="18">
        <f t="shared" si="688"/>
        <v>-3709484.55</v>
      </c>
      <c r="GY57" s="18">
        <f t="shared" si="688"/>
        <v>-3061543.07</v>
      </c>
      <c r="GZ57" s="18">
        <f t="shared" si="688"/>
        <v>-2677560.54</v>
      </c>
      <c r="HA57" s="18">
        <f t="shared" si="688"/>
        <v>-2202586.48</v>
      </c>
      <c r="HB57" s="18">
        <f t="shared" si="688"/>
        <v>-1670799.58</v>
      </c>
      <c r="HC57" s="18">
        <f t="shared" si="688"/>
        <v>-565205.04</v>
      </c>
      <c r="HD57" s="18">
        <f t="shared" si="688"/>
        <v>-49919518.18</v>
      </c>
      <c r="HE57" s="18">
        <f t="shared" si="688"/>
        <v>-42678709.519999996</v>
      </c>
      <c r="HF57" s="18">
        <f t="shared" si="688"/>
        <v>-35706213.530000001</v>
      </c>
      <c r="HG57" s="18">
        <f t="shared" si="688"/>
        <v>-27413225.32</v>
      </c>
      <c r="HH57" s="18">
        <f t="shared" si="688"/>
        <v>-21188847.949999999</v>
      </c>
      <c r="HI57" s="18">
        <f t="shared" si="688"/>
        <v>-17220457.289999999</v>
      </c>
      <c r="HJ57" s="18">
        <f t="shared" si="688"/>
        <v>34681552.340000004</v>
      </c>
      <c r="HK57" s="18">
        <f t="shared" si="688"/>
        <v>34974948.470000006</v>
      </c>
      <c r="HL57" s="18">
        <f t="shared" si="688"/>
        <v>35257309.439999998</v>
      </c>
      <c r="HM57" s="18">
        <f t="shared" ref="HM57:HY57" si="689">+HM46+HM56</f>
        <v>35538163.629999995</v>
      </c>
      <c r="HN57" s="18">
        <f t="shared" si="689"/>
        <v>35844111.800000004</v>
      </c>
      <c r="HO57" s="18">
        <f t="shared" si="689"/>
        <v>36328156.189999998</v>
      </c>
      <c r="HP57" s="18">
        <f t="shared" si="689"/>
        <v>130951433.55000001</v>
      </c>
      <c r="HQ57" s="18">
        <f t="shared" si="689"/>
        <v>118886801.42</v>
      </c>
      <c r="HR57" s="18">
        <f t="shared" si="689"/>
        <v>106530267.33</v>
      </c>
      <c r="HS57" s="18">
        <f t="shared" si="689"/>
        <v>95134164.109999999</v>
      </c>
      <c r="HT57" s="18">
        <f t="shared" si="689"/>
        <v>84298532.390000001</v>
      </c>
      <c r="HU57" s="18">
        <f t="shared" si="689"/>
        <v>77898019.030000001</v>
      </c>
      <c r="HV57" s="18">
        <f t="shared" si="689"/>
        <v>76097873.780000001</v>
      </c>
      <c r="HW57" s="18">
        <f t="shared" si="689"/>
        <v>74688459.799999997</v>
      </c>
      <c r="HX57" s="18">
        <f t="shared" si="689"/>
        <v>73731921.409999996</v>
      </c>
      <c r="HY57" s="18">
        <f t="shared" si="689"/>
        <v>72823684.840000004</v>
      </c>
      <c r="HZ57" s="18">
        <f t="shared" ref="HZ57:IK57" si="690">+HZ46+HZ56</f>
        <v>71735018.450000003</v>
      </c>
      <c r="IA57" s="18">
        <f t="shared" si="690"/>
        <v>71365725.230000004</v>
      </c>
      <c r="IB57" s="18">
        <f t="shared" si="690"/>
        <v>83046842.450000003</v>
      </c>
      <c r="IC57" s="18">
        <f t="shared" si="690"/>
        <v>77425214.900000006</v>
      </c>
      <c r="ID57" s="18">
        <f t="shared" si="690"/>
        <v>71707219.260000005</v>
      </c>
      <c r="IE57" s="18">
        <f t="shared" si="690"/>
        <v>65599116.960000008</v>
      </c>
      <c r="IF57" s="18">
        <f t="shared" si="690"/>
        <v>60319531.759999998</v>
      </c>
      <c r="IG57" s="18">
        <f t="shared" si="690"/>
        <v>57224935.519999996</v>
      </c>
      <c r="IH57" s="18">
        <f t="shared" si="690"/>
        <v>55030584.43</v>
      </c>
      <c r="II57" s="18">
        <f t="shared" si="690"/>
        <v>53663335.810000002</v>
      </c>
      <c r="IJ57" s="18">
        <f t="shared" si="690"/>
        <v>52677748.490000002</v>
      </c>
      <c r="IK57" s="18">
        <f t="shared" si="690"/>
        <v>51627440.400000006</v>
      </c>
      <c r="IL57" s="560"/>
      <c r="IM57" s="561"/>
      <c r="IN57" s="561"/>
      <c r="IO57" s="561"/>
      <c r="IP57" s="561"/>
      <c r="IQ57" s="561"/>
      <c r="IR57" s="561"/>
      <c r="IS57" s="561"/>
      <c r="IT57" s="561"/>
      <c r="IU57" s="561"/>
      <c r="IV57" s="561"/>
      <c r="IW57" s="561"/>
      <c r="IX57" s="561"/>
      <c r="IY57" s="562"/>
      <c r="IZ57" s="20"/>
    </row>
    <row r="58" spans="1:260" ht="12" thickBot="1" x14ac:dyDescent="0.25">
      <c r="D58" s="49"/>
      <c r="E58" s="37"/>
      <c r="F58" s="39"/>
      <c r="G58" s="40"/>
      <c r="H58" s="37"/>
      <c r="I58" s="37"/>
      <c r="J58" s="37"/>
      <c r="K58" s="37"/>
      <c r="L58" s="37"/>
      <c r="M58" s="37"/>
      <c r="N58" s="37"/>
      <c r="O58" s="37"/>
      <c r="P58" s="37"/>
      <c r="Q58" s="37"/>
      <c r="R58" s="37"/>
      <c r="S58" s="37"/>
      <c r="T58" s="37"/>
      <c r="U58" s="37"/>
      <c r="V58" s="37"/>
      <c r="W58" s="37"/>
      <c r="X58" s="37"/>
      <c r="Y58" s="37"/>
      <c r="Z58" s="37"/>
      <c r="AA58" s="37"/>
      <c r="AB58" s="37"/>
      <c r="AC58" s="37"/>
      <c r="AD58" s="37"/>
      <c r="AE58" s="295"/>
      <c r="AF58" s="37"/>
      <c r="AG58" s="37"/>
      <c r="AH58" s="37"/>
      <c r="AI58" s="37"/>
      <c r="AJ58" s="37"/>
      <c r="AK58" s="37"/>
      <c r="AL58" s="37"/>
      <c r="AM58" s="37"/>
      <c r="AN58" s="37"/>
      <c r="AO58" s="37"/>
      <c r="AP58" s="37"/>
      <c r="AQ58" s="37"/>
      <c r="AR58" s="37"/>
      <c r="AS58" s="37"/>
      <c r="AT58" s="37"/>
      <c r="AU58" s="37"/>
      <c r="AV58" s="37"/>
      <c r="AW58" s="37"/>
      <c r="AX58" s="37"/>
      <c r="AY58" s="37"/>
      <c r="AZ58" s="37"/>
      <c r="BA58" s="37"/>
      <c r="BB58" s="37"/>
      <c r="BC58" s="37"/>
      <c r="BD58" s="37"/>
      <c r="BE58" s="37"/>
      <c r="BF58" s="37"/>
      <c r="BG58" s="37"/>
      <c r="BH58" s="37"/>
      <c r="BI58" s="37"/>
      <c r="BJ58" s="37"/>
      <c r="BK58" s="37"/>
      <c r="BL58" s="37"/>
      <c r="BM58" s="37"/>
      <c r="BN58" s="37"/>
      <c r="BO58" s="37"/>
      <c r="BP58" s="37"/>
      <c r="BQ58" s="37"/>
      <c r="BR58" s="37"/>
      <c r="BS58" s="37"/>
      <c r="BT58" s="37"/>
      <c r="BU58" s="37"/>
      <c r="BV58" s="37"/>
      <c r="BW58" s="37"/>
      <c r="BX58" s="37"/>
      <c r="BY58" s="37"/>
      <c r="BZ58" s="37"/>
      <c r="CA58" s="37"/>
      <c r="CB58" s="37"/>
      <c r="CC58" s="37"/>
      <c r="CD58" s="37"/>
      <c r="CE58" s="37"/>
      <c r="CF58" s="37"/>
      <c r="CG58" s="37"/>
      <c r="CH58" s="37"/>
      <c r="CI58" s="37"/>
      <c r="CJ58" s="37"/>
      <c r="CK58" s="37"/>
      <c r="CL58" s="37"/>
      <c r="CM58" s="37"/>
      <c r="CN58" s="37"/>
      <c r="CO58" s="37"/>
      <c r="CP58" s="37"/>
      <c r="CQ58" s="37"/>
      <c r="CR58" s="37"/>
      <c r="CS58" s="37"/>
      <c r="CT58" s="37"/>
      <c r="CU58" s="37"/>
      <c r="CV58" s="37"/>
      <c r="CW58" s="41"/>
      <c r="CX58" s="41"/>
      <c r="CY58" s="41"/>
      <c r="CZ58" s="41"/>
      <c r="DA58" s="41"/>
      <c r="DB58" s="41"/>
      <c r="DC58" s="41"/>
      <c r="DD58" s="41"/>
      <c r="DE58" s="41"/>
      <c r="DF58" s="41"/>
      <c r="DG58" s="6"/>
      <c r="DH58" s="6"/>
      <c r="DI58" s="6"/>
      <c r="DJ58" s="6"/>
      <c r="DK58" s="6"/>
      <c r="DL58" s="18"/>
      <c r="DM58" s="18"/>
      <c r="DN58" s="18"/>
      <c r="DO58" s="18"/>
      <c r="DP58" s="18"/>
      <c r="DQ58" s="18"/>
      <c r="DR58" s="18"/>
      <c r="DS58" s="18"/>
      <c r="DT58" s="18"/>
      <c r="DU58" s="18"/>
      <c r="DV58" s="18"/>
      <c r="DW58" s="18"/>
      <c r="DX58" s="18"/>
      <c r="DY58" s="18"/>
      <c r="DZ58" s="18"/>
      <c r="EA58" s="18"/>
      <c r="EB58" s="18"/>
      <c r="EC58" s="18"/>
      <c r="ED58" s="18"/>
      <c r="EE58" s="18"/>
      <c r="EF58" s="18"/>
      <c r="EG58" s="18"/>
      <c r="EH58" s="18"/>
      <c r="EI58" s="18"/>
      <c r="EJ58" s="18"/>
      <c r="EK58" s="18"/>
      <c r="EL58" s="18"/>
      <c r="EM58" s="18"/>
      <c r="EN58" s="18"/>
      <c r="EO58" s="18"/>
      <c r="EP58" s="18"/>
      <c r="EQ58" s="18"/>
      <c r="ER58" s="18"/>
      <c r="ES58" s="18"/>
      <c r="ET58" s="18"/>
      <c r="EU58" s="18"/>
      <c r="EV58" s="18"/>
      <c r="EW58" s="18"/>
      <c r="EX58" s="18"/>
      <c r="EY58" s="18"/>
      <c r="EZ58" s="18"/>
      <c r="FA58" s="18"/>
      <c r="FB58" s="18"/>
      <c r="FC58" s="18"/>
      <c r="FD58" s="18"/>
      <c r="FE58" s="18"/>
      <c r="FF58" s="18"/>
      <c r="FG58" s="18"/>
      <c r="FH58" s="18"/>
      <c r="FI58" s="18"/>
      <c r="FJ58" s="18"/>
      <c r="FK58" s="18"/>
      <c r="FL58" s="18"/>
      <c r="FM58" s="18"/>
      <c r="FN58" s="18"/>
      <c r="FO58" s="18"/>
      <c r="FP58" s="18"/>
      <c r="FQ58" s="18"/>
      <c r="FR58" s="18"/>
      <c r="FS58" s="18"/>
      <c r="FT58" s="18"/>
      <c r="FU58" s="18"/>
      <c r="FV58" s="18"/>
      <c r="FW58" s="18"/>
      <c r="FX58" s="18"/>
      <c r="FY58" s="18"/>
      <c r="FZ58" s="18"/>
      <c r="GA58" s="18"/>
      <c r="GB58" s="18"/>
      <c r="GC58" s="18"/>
      <c r="GD58" s="18"/>
      <c r="GE58" s="18"/>
      <c r="GF58" s="18"/>
      <c r="GG58" s="18"/>
      <c r="GH58" s="18"/>
      <c r="GI58" s="18"/>
      <c r="GJ58" s="18"/>
      <c r="GK58" s="18"/>
      <c r="GL58" s="18"/>
      <c r="GM58" s="18"/>
      <c r="GN58" s="18"/>
      <c r="GO58" s="18"/>
      <c r="GP58" s="18"/>
      <c r="GQ58" s="18"/>
      <c r="GR58" s="18"/>
      <c r="GS58" s="18"/>
      <c r="GT58" s="18"/>
      <c r="GU58" s="18"/>
      <c r="GV58" s="18"/>
      <c r="GW58" s="18"/>
      <c r="GX58" s="18"/>
      <c r="GY58" s="18"/>
      <c r="GZ58" s="18"/>
      <c r="HA58" s="18"/>
      <c r="HB58" s="18"/>
      <c r="HC58" s="18"/>
      <c r="HD58" s="18"/>
      <c r="HE58" s="18"/>
      <c r="HF58" s="18"/>
      <c r="HG58" s="18"/>
      <c r="HH58" s="18"/>
      <c r="HI58" s="18"/>
      <c r="HJ58" s="18"/>
      <c r="HK58" s="18"/>
      <c r="HL58" s="18"/>
      <c r="HM58" s="18"/>
      <c r="HN58" s="18"/>
      <c r="HO58" s="18"/>
      <c r="HP58" s="18"/>
      <c r="HQ58" s="18"/>
      <c r="HR58" s="18"/>
      <c r="HS58" s="18"/>
      <c r="HT58" s="18"/>
      <c r="HU58" s="18"/>
      <c r="HV58" s="18"/>
      <c r="HW58" s="18"/>
      <c r="HX58" s="18"/>
      <c r="HY58" s="18"/>
      <c r="HZ58" s="18"/>
      <c r="IA58" s="18"/>
      <c r="IB58" s="18"/>
      <c r="IC58" s="18"/>
      <c r="ID58" s="18"/>
      <c r="IE58" s="18"/>
      <c r="IF58" s="18"/>
      <c r="IG58" s="18"/>
      <c r="IH58" s="18"/>
      <c r="II58" s="18"/>
      <c r="IJ58" s="18"/>
      <c r="IK58" s="18"/>
      <c r="IL58" s="560"/>
      <c r="IM58" s="561"/>
      <c r="IN58" s="561"/>
      <c r="IO58" s="561"/>
      <c r="IP58" s="561"/>
      <c r="IQ58" s="561"/>
      <c r="IR58" s="561"/>
      <c r="IS58" s="561"/>
      <c r="IT58" s="561"/>
      <c r="IU58" s="561"/>
      <c r="IV58" s="561"/>
      <c r="IW58" s="561"/>
      <c r="IX58" s="561"/>
      <c r="IY58" s="562"/>
      <c r="IZ58" s="20"/>
    </row>
    <row r="59" spans="1:260" ht="12" thickTop="1" x14ac:dyDescent="0.2">
      <c r="A59" s="7" t="s">
        <v>179</v>
      </c>
      <c r="C59" s="1">
        <v>19100012</v>
      </c>
      <c r="D59" s="15"/>
      <c r="E59" s="15"/>
      <c r="F59" s="15"/>
      <c r="G59" s="15"/>
      <c r="H59" s="15"/>
      <c r="I59" s="15"/>
      <c r="J59" s="15"/>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c r="AK59" s="15"/>
      <c r="AL59" s="15"/>
      <c r="AM59" s="15"/>
      <c r="AN59" s="15"/>
      <c r="AO59" s="15"/>
      <c r="AP59" s="15"/>
      <c r="AQ59" s="15"/>
      <c r="AR59" s="15"/>
      <c r="AS59" s="15"/>
      <c r="AT59" s="15"/>
      <c r="AU59" s="15"/>
      <c r="AV59" s="15"/>
      <c r="AW59" s="15"/>
      <c r="AX59" s="15"/>
      <c r="AY59" s="15"/>
      <c r="AZ59" s="16"/>
      <c r="BA59" s="16"/>
      <c r="BB59" s="16"/>
      <c r="BC59" s="16"/>
      <c r="BD59" s="16"/>
      <c r="BE59" s="16"/>
      <c r="BF59" s="16"/>
      <c r="BG59" s="16"/>
      <c r="BH59" s="16"/>
      <c r="BI59" s="16"/>
      <c r="BJ59" s="16"/>
      <c r="BK59" s="16"/>
      <c r="BL59" s="16"/>
      <c r="BM59" s="16"/>
      <c r="BN59" s="16"/>
      <c r="BO59" s="16"/>
      <c r="BP59" s="16"/>
      <c r="BQ59" s="16"/>
      <c r="BR59" s="16"/>
      <c r="BS59" s="16"/>
      <c r="BT59" s="16"/>
      <c r="BU59" s="16"/>
      <c r="BV59" s="16"/>
      <c r="BW59" s="16"/>
      <c r="BX59" s="16"/>
      <c r="BY59" s="16"/>
      <c r="BZ59" s="16"/>
      <c r="CA59" s="16"/>
      <c r="CB59" s="16"/>
      <c r="CC59" s="16"/>
      <c r="CD59" s="16"/>
      <c r="CE59" s="16"/>
      <c r="CF59" s="16"/>
      <c r="CG59" s="16"/>
      <c r="CH59" s="16"/>
      <c r="CI59" s="16"/>
      <c r="CJ59" s="16"/>
      <c r="CK59" s="16"/>
      <c r="CL59" s="16"/>
      <c r="CM59" s="16"/>
      <c r="CN59" s="16"/>
      <c r="CO59" s="16"/>
      <c r="CP59" s="16"/>
      <c r="CQ59" s="16"/>
      <c r="CR59" s="16"/>
      <c r="CS59" s="16"/>
      <c r="CT59" s="16"/>
      <c r="CU59" s="16"/>
      <c r="CV59" s="16"/>
      <c r="CW59" s="16"/>
      <c r="CX59" s="16"/>
      <c r="CY59" s="16"/>
      <c r="CZ59" s="16"/>
      <c r="DA59" s="16"/>
      <c r="DB59" s="16"/>
      <c r="DC59" s="16"/>
      <c r="DD59" s="16"/>
      <c r="DE59" s="16"/>
      <c r="DF59" s="16"/>
      <c r="DG59" s="16"/>
      <c r="DH59" s="16"/>
      <c r="DI59" s="16"/>
      <c r="DJ59" s="16"/>
      <c r="DK59" s="16"/>
      <c r="DL59" s="18"/>
      <c r="DM59" s="18"/>
      <c r="DN59" s="18"/>
      <c r="DO59" s="18"/>
      <c r="DP59" s="18"/>
      <c r="DQ59" s="18"/>
      <c r="DR59" s="18"/>
      <c r="DS59" s="18"/>
      <c r="DT59" s="18"/>
      <c r="DU59" s="18"/>
      <c r="DV59" s="18"/>
      <c r="DW59" s="18"/>
      <c r="DX59" s="18"/>
      <c r="DY59" s="18"/>
      <c r="DZ59" s="18"/>
      <c r="EA59" s="18"/>
      <c r="EB59" s="18"/>
      <c r="EC59" s="18"/>
      <c r="ED59" s="18"/>
      <c r="EE59" s="18"/>
      <c r="EF59" s="18"/>
      <c r="EG59" s="18"/>
      <c r="EH59" s="18"/>
      <c r="EI59" s="18"/>
      <c r="EJ59" s="18"/>
      <c r="EK59" s="18"/>
      <c r="EL59" s="18"/>
      <c r="EM59" s="18"/>
      <c r="EN59" s="18"/>
      <c r="EO59" s="18"/>
      <c r="EP59" s="18"/>
      <c r="EQ59" s="18"/>
      <c r="ER59" s="18"/>
      <c r="ES59" s="18"/>
      <c r="ET59" s="18"/>
      <c r="EU59" s="18"/>
      <c r="EV59" s="18"/>
      <c r="EW59" s="18"/>
      <c r="EX59" s="18"/>
      <c r="EY59" s="18"/>
      <c r="EZ59" s="18"/>
      <c r="FA59" s="18"/>
      <c r="FB59" s="18"/>
      <c r="FC59" s="18"/>
      <c r="FD59" s="18"/>
      <c r="FE59" s="18"/>
      <c r="FF59" s="18"/>
      <c r="FG59" s="18"/>
      <c r="FH59" s="18"/>
      <c r="FI59" s="18"/>
      <c r="FJ59" s="18"/>
      <c r="FK59" s="18"/>
      <c r="FL59" s="18"/>
      <c r="FM59" s="18"/>
      <c r="FN59" s="18"/>
      <c r="FO59" s="18"/>
      <c r="FP59" s="18"/>
      <c r="FQ59" s="18"/>
      <c r="FR59" s="18"/>
      <c r="FS59" s="18"/>
      <c r="FT59" s="18"/>
      <c r="FU59" s="18"/>
      <c r="FV59" s="18"/>
      <c r="FW59" s="18"/>
      <c r="FX59" s="18"/>
      <c r="FY59" s="18"/>
      <c r="FZ59" s="18"/>
      <c r="GA59" s="18"/>
      <c r="GB59" s="18"/>
      <c r="GC59" s="18"/>
      <c r="GD59" s="18"/>
      <c r="GE59" s="18"/>
      <c r="GF59" s="18"/>
      <c r="GG59" s="18"/>
      <c r="GH59" s="18"/>
      <c r="GI59" s="18"/>
      <c r="GJ59" s="18"/>
      <c r="GK59" s="18"/>
      <c r="GL59" s="18"/>
      <c r="GM59" s="18"/>
      <c r="GN59" s="18"/>
      <c r="GO59" s="18"/>
      <c r="GP59" s="18"/>
      <c r="GQ59" s="18"/>
      <c r="GR59" s="18"/>
      <c r="GS59" s="18"/>
      <c r="GT59" s="18"/>
      <c r="GU59" s="18"/>
      <c r="GV59" s="18"/>
      <c r="GW59" s="18"/>
      <c r="GX59" s="18"/>
      <c r="GY59" s="18"/>
      <c r="GZ59" s="18"/>
      <c r="HA59" s="18"/>
      <c r="HB59" s="18"/>
      <c r="HC59" s="18"/>
      <c r="HD59" s="18"/>
      <c r="HE59" s="18"/>
      <c r="HF59" s="18"/>
      <c r="HG59" s="18"/>
      <c r="HH59" s="18"/>
      <c r="HI59" s="18"/>
      <c r="HJ59" s="18"/>
      <c r="HK59" s="18"/>
      <c r="HL59" s="18"/>
      <c r="HM59" s="18"/>
      <c r="HN59" s="18"/>
      <c r="HO59" s="18"/>
      <c r="HP59" s="18"/>
      <c r="HQ59" s="18"/>
      <c r="HR59" s="18"/>
      <c r="HS59" s="18"/>
      <c r="HT59" s="18"/>
      <c r="HU59" s="18"/>
      <c r="HV59" s="18"/>
      <c r="HW59" s="18"/>
      <c r="HX59" s="18"/>
      <c r="HY59" s="18"/>
      <c r="HZ59" s="18"/>
      <c r="IA59" s="18"/>
      <c r="IB59" s="18"/>
      <c r="IC59" s="18"/>
      <c r="ID59" s="18"/>
      <c r="IE59" s="18"/>
      <c r="IF59" s="18"/>
      <c r="IG59" s="18"/>
      <c r="IH59" s="18"/>
      <c r="II59" s="18"/>
      <c r="IJ59" s="18"/>
      <c r="IK59" s="18"/>
      <c r="IL59" s="575"/>
      <c r="IM59" s="576"/>
      <c r="IN59" s="576"/>
      <c r="IO59" s="576"/>
      <c r="IP59" s="576"/>
      <c r="IQ59" s="576"/>
      <c r="IR59" s="576"/>
      <c r="IS59" s="576"/>
      <c r="IT59" s="576"/>
      <c r="IU59" s="576"/>
      <c r="IV59" s="576"/>
      <c r="IW59" s="576"/>
      <c r="IX59" s="576"/>
      <c r="IY59" s="577"/>
    </row>
    <row r="60" spans="1:260" x14ac:dyDescent="0.2">
      <c r="B60" s="1" t="s">
        <v>163</v>
      </c>
      <c r="D60" s="15">
        <v>1588024.97</v>
      </c>
      <c r="E60" s="15">
        <f>+D68</f>
        <v>6582659.4399999995</v>
      </c>
      <c r="F60" s="15">
        <f>+E68</f>
        <v>5149738.0699999994</v>
      </c>
      <c r="G60" s="15">
        <f>+F68</f>
        <v>9736881.959999999</v>
      </c>
      <c r="H60" s="15">
        <f>+G68</f>
        <v>9465493.7632345539</v>
      </c>
      <c r="I60" s="15">
        <f t="shared" ref="I60:AA60" si="691">ROUND(+H68,2)</f>
        <v>8173201.3600000003</v>
      </c>
      <c r="J60" s="15">
        <f t="shared" si="691"/>
        <v>524523.13</v>
      </c>
      <c r="K60" s="15">
        <f t="shared" si="691"/>
        <v>-5891876.8600000003</v>
      </c>
      <c r="L60" s="15">
        <f t="shared" si="691"/>
        <v>-10979374.390000001</v>
      </c>
      <c r="M60" s="15">
        <f t="shared" si="691"/>
        <v>-16753543.960000001</v>
      </c>
      <c r="N60" s="15">
        <f t="shared" si="691"/>
        <v>-18109970.579999998</v>
      </c>
      <c r="O60" s="15">
        <f t="shared" si="691"/>
        <v>-16625041.869999999</v>
      </c>
      <c r="P60" s="15">
        <f t="shared" si="691"/>
        <v>-11933883.35</v>
      </c>
      <c r="Q60" s="15">
        <f t="shared" si="691"/>
        <v>-5815922.6699999999</v>
      </c>
      <c r="R60" s="15">
        <f t="shared" si="691"/>
        <v>-761260.19</v>
      </c>
      <c r="S60" s="15">
        <f t="shared" si="691"/>
        <v>3474860.95</v>
      </c>
      <c r="T60" s="15">
        <f t="shared" si="691"/>
        <v>4513502.49</v>
      </c>
      <c r="U60" s="15">
        <f t="shared" si="691"/>
        <v>2972009.22</v>
      </c>
      <c r="V60" s="15">
        <f>ROUND(+U68,2)</f>
        <v>-595559.25</v>
      </c>
      <c r="W60" s="15">
        <f t="shared" si="691"/>
        <v>1285637.8600000001</v>
      </c>
      <c r="X60" s="15">
        <f t="shared" si="691"/>
        <v>-2473429.0699999998</v>
      </c>
      <c r="Y60" s="15">
        <f t="shared" si="691"/>
        <v>-3511047.84</v>
      </c>
      <c r="Z60" s="15">
        <f>ROUND(+Y68,2)</f>
        <v>-4104772.36</v>
      </c>
      <c r="AA60" s="15">
        <f t="shared" si="691"/>
        <v>-2009785.02</v>
      </c>
      <c r="AB60" s="15">
        <f>+AA68</f>
        <v>2741768.1679445463</v>
      </c>
      <c r="AC60" s="15">
        <f>+AB68</f>
        <v>7865588.6069445461</v>
      </c>
      <c r="AD60" s="15">
        <f>+AC68</f>
        <v>12194523.546944547</v>
      </c>
      <c r="AE60" s="15">
        <f t="shared" ref="AE60:AM60" si="692">+AD68</f>
        <v>16933402.656944547</v>
      </c>
      <c r="AF60" s="15">
        <f t="shared" si="692"/>
        <v>13097949.356944546</v>
      </c>
      <c r="AG60" s="15">
        <f t="shared" si="692"/>
        <v>8583069.6869445462</v>
      </c>
      <c r="AH60" s="15">
        <f t="shared" si="692"/>
        <v>4214314.8869445464</v>
      </c>
      <c r="AI60" s="15">
        <f t="shared" si="692"/>
        <v>-1264872.9630554533</v>
      </c>
      <c r="AJ60" s="15">
        <f t="shared" si="692"/>
        <v>-4362046.3830554532</v>
      </c>
      <c r="AK60" s="15">
        <f t="shared" si="692"/>
        <v>-5712635.0630554538</v>
      </c>
      <c r="AL60" s="15">
        <f t="shared" si="692"/>
        <v>-3875780.5730554536</v>
      </c>
      <c r="AM60" s="15">
        <f t="shared" si="692"/>
        <v>-522518.99305545352</v>
      </c>
      <c r="AN60" s="15">
        <f>+AM68</f>
        <v>3766785.0469445465</v>
      </c>
      <c r="AO60" s="15">
        <f>+AN68</f>
        <v>8723362.9969445467</v>
      </c>
      <c r="AP60" s="15">
        <f>+AO68</f>
        <v>13464257.476944547</v>
      </c>
      <c r="AQ60" s="15">
        <f>AP68</f>
        <v>17594509.646944545</v>
      </c>
      <c r="AR60" s="15">
        <f>+AQ68</f>
        <v>14864994.622064564</v>
      </c>
      <c r="AS60" s="15">
        <f>+AR68</f>
        <v>13536491.302064564</v>
      </c>
      <c r="AT60" s="15">
        <f t="shared" ref="AT60:DE60" si="693">+AS68</f>
        <v>10162336.362064563</v>
      </c>
      <c r="AU60" s="15">
        <f t="shared" si="693"/>
        <v>5251216.1120645627</v>
      </c>
      <c r="AV60" s="15">
        <f t="shared" si="693"/>
        <v>2501977.0820645625</v>
      </c>
      <c r="AW60" s="15">
        <f t="shared" si="693"/>
        <v>3854350.3320645625</v>
      </c>
      <c r="AX60" s="15">
        <f t="shared" si="693"/>
        <v>4666461.4120645626</v>
      </c>
      <c r="AY60" s="15">
        <f t="shared" si="693"/>
        <v>8141879.1720645633</v>
      </c>
      <c r="AZ60" s="16">
        <f t="shared" si="693"/>
        <v>6143930.2720645629</v>
      </c>
      <c r="BA60" s="16">
        <f t="shared" si="693"/>
        <v>10500617.862064563</v>
      </c>
      <c r="BB60" s="16">
        <f t="shared" si="693"/>
        <v>14644081.872064563</v>
      </c>
      <c r="BC60" s="16">
        <f t="shared" si="693"/>
        <v>18029288.402064562</v>
      </c>
      <c r="BD60" s="16">
        <f t="shared" si="693"/>
        <v>11540972.062064562</v>
      </c>
      <c r="BE60" s="16">
        <f t="shared" si="693"/>
        <v>9477201.4020645618</v>
      </c>
      <c r="BF60" s="16">
        <f t="shared" si="693"/>
        <v>5769416.272064562</v>
      </c>
      <c r="BG60" s="16">
        <f t="shared" si="693"/>
        <v>3415611.2520645619</v>
      </c>
      <c r="BH60" s="16">
        <f t="shared" si="693"/>
        <v>657937.75206456194</v>
      </c>
      <c r="BI60" s="16">
        <f t="shared" si="693"/>
        <v>-626156.37793543818</v>
      </c>
      <c r="BJ60" s="16">
        <f t="shared" si="693"/>
        <v>695436.4620645619</v>
      </c>
      <c r="BK60" s="16">
        <f t="shared" si="693"/>
        <v>3994722.9220645619</v>
      </c>
      <c r="BL60" s="16">
        <f t="shared" si="693"/>
        <v>8667182.0120645612</v>
      </c>
      <c r="BM60" s="16">
        <f t="shared" si="693"/>
        <v>13554048.442064561</v>
      </c>
      <c r="BN60" s="16">
        <f t="shared" si="693"/>
        <v>18505601.30206456</v>
      </c>
      <c r="BO60" s="16">
        <f t="shared" si="693"/>
        <v>22814355.772064559</v>
      </c>
      <c r="BP60" s="16">
        <f t="shared" si="693"/>
        <v>11307013.272064559</v>
      </c>
      <c r="BQ60" s="16">
        <f t="shared" si="693"/>
        <v>7704419.2820645589</v>
      </c>
      <c r="BR60" s="16">
        <f t="shared" si="693"/>
        <v>1503462.2320645591</v>
      </c>
      <c r="BS60" s="16">
        <f t="shared" si="693"/>
        <v>-6183149.46</v>
      </c>
      <c r="BT60" s="16">
        <f t="shared" si="693"/>
        <v>-5000919.9800000004</v>
      </c>
      <c r="BU60" s="16">
        <f t="shared" si="693"/>
        <v>-5614088.7800000003</v>
      </c>
      <c r="BV60" s="16">
        <f t="shared" si="693"/>
        <v>-7281013.5600000005</v>
      </c>
      <c r="BW60" s="16">
        <f t="shared" si="693"/>
        <v>-3392870.6300000004</v>
      </c>
      <c r="BX60" s="16">
        <f t="shared" si="693"/>
        <v>1711998.9499999997</v>
      </c>
      <c r="BY60" s="16">
        <f t="shared" si="693"/>
        <v>7915220.7400000002</v>
      </c>
      <c r="BZ60" s="16">
        <f t="shared" si="693"/>
        <v>14019578.050000001</v>
      </c>
      <c r="CA60" s="16">
        <f t="shared" si="693"/>
        <v>19143605.91</v>
      </c>
      <c r="CB60" s="16">
        <f t="shared" si="693"/>
        <v>13886149.810000001</v>
      </c>
      <c r="CC60" s="16">
        <f>+CB68</f>
        <v>12186223.99</v>
      </c>
      <c r="CD60" s="16">
        <f>+CC68</f>
        <v>7202820.2199999997</v>
      </c>
      <c r="CE60" s="16">
        <f t="shared" si="693"/>
        <v>829214.09999999963</v>
      </c>
      <c r="CF60" s="16">
        <f t="shared" si="693"/>
        <v>-2077507.9200000004</v>
      </c>
      <c r="CG60" s="16">
        <f t="shared" si="693"/>
        <v>-6182522.1600000001</v>
      </c>
      <c r="CH60" s="16">
        <f t="shared" si="693"/>
        <v>-6665349.9800000004</v>
      </c>
      <c r="CI60" s="16">
        <f t="shared" si="693"/>
        <v>-2817107.4400000004</v>
      </c>
      <c r="CJ60" s="16">
        <f t="shared" si="693"/>
        <v>1628558.7699999996</v>
      </c>
      <c r="CK60" s="16">
        <f t="shared" si="693"/>
        <v>7685713.8799999999</v>
      </c>
      <c r="CL60" s="16">
        <f t="shared" si="693"/>
        <v>13263418.949999999</v>
      </c>
      <c r="CM60" s="16">
        <f t="shared" si="693"/>
        <v>19750679.460000001</v>
      </c>
      <c r="CN60" s="16">
        <f t="shared" si="693"/>
        <v>14348846.869476592</v>
      </c>
      <c r="CO60" s="16">
        <f t="shared" si="693"/>
        <v>14803911.569476591</v>
      </c>
      <c r="CP60" s="16">
        <f t="shared" si="693"/>
        <v>7233570.8894765917</v>
      </c>
      <c r="CQ60" s="16">
        <f t="shared" si="693"/>
        <v>1251613.6994765913</v>
      </c>
      <c r="CR60" s="16">
        <f t="shared" si="693"/>
        <v>-1871992.6105234087</v>
      </c>
      <c r="CS60" s="16">
        <f t="shared" si="693"/>
        <v>-4970628.4705234086</v>
      </c>
      <c r="CT60" s="16">
        <f t="shared" si="693"/>
        <v>-3810468.0105234087</v>
      </c>
      <c r="CU60" s="16">
        <f t="shared" si="693"/>
        <v>370044.94947659131</v>
      </c>
      <c r="CV60" s="16">
        <f t="shared" si="693"/>
        <v>2976301.3594765915</v>
      </c>
      <c r="CW60" s="16">
        <f t="shared" si="693"/>
        <v>9177086.2694765925</v>
      </c>
      <c r="CX60" s="16">
        <f t="shared" si="693"/>
        <v>14606652.499476593</v>
      </c>
      <c r="CY60" s="16">
        <f t="shared" si="693"/>
        <v>19970773.469476592</v>
      </c>
      <c r="CZ60" s="16">
        <f t="shared" si="693"/>
        <v>13233601.469476592</v>
      </c>
      <c r="DA60" s="16">
        <f t="shared" si="693"/>
        <v>11026504.849476591</v>
      </c>
      <c r="DB60" s="16">
        <f t="shared" si="693"/>
        <v>3767837.0794765912</v>
      </c>
      <c r="DC60" s="16">
        <f t="shared" si="693"/>
        <v>3110582.0394765912</v>
      </c>
      <c r="DD60" s="16">
        <f t="shared" si="693"/>
        <v>2964627.4594765911</v>
      </c>
      <c r="DE60" s="16">
        <f t="shared" si="693"/>
        <v>2725764.069476591</v>
      </c>
      <c r="DF60" s="16">
        <f t="shared" ref="DF60:FQ60" si="694">+DE68</f>
        <v>3476120.609476591</v>
      </c>
      <c r="DG60" s="16">
        <f t="shared" si="694"/>
        <v>6197076.6694765911</v>
      </c>
      <c r="DH60" s="16">
        <f t="shared" si="694"/>
        <v>10777915.599476591</v>
      </c>
      <c r="DI60" s="16">
        <f t="shared" si="694"/>
        <v>16619058.38947659</v>
      </c>
      <c r="DJ60" s="16">
        <f t="shared" si="694"/>
        <v>21568757.089476589</v>
      </c>
      <c r="DK60" s="16">
        <f t="shared" si="694"/>
        <v>26763111.219476588</v>
      </c>
      <c r="DL60" s="18">
        <f t="shared" si="694"/>
        <v>29201198.149476588</v>
      </c>
      <c r="DM60" s="18">
        <f t="shared" si="694"/>
        <v>10010392.579476587</v>
      </c>
      <c r="DN60" s="18">
        <f t="shared" si="694"/>
        <v>5076255.4794765878</v>
      </c>
      <c r="DO60" s="18">
        <f t="shared" si="694"/>
        <v>-608500.29052341171</v>
      </c>
      <c r="DP60" s="18">
        <f t="shared" si="694"/>
        <v>-5622920.4605234116</v>
      </c>
      <c r="DQ60" s="18">
        <f t="shared" si="694"/>
        <v>-8274598.3105234113</v>
      </c>
      <c r="DR60" s="18">
        <f t="shared" si="694"/>
        <v>-10434879.310523411</v>
      </c>
      <c r="DS60" s="18">
        <f t="shared" si="694"/>
        <v>-9000140.490523411</v>
      </c>
      <c r="DT60" s="18">
        <f t="shared" si="694"/>
        <v>-4881008.6405234113</v>
      </c>
      <c r="DU60" s="18">
        <f t="shared" si="694"/>
        <v>1070838.9494765885</v>
      </c>
      <c r="DV60" s="18">
        <f t="shared" si="694"/>
        <v>6048402.179476589</v>
      </c>
      <c r="DW60" s="18">
        <f t="shared" si="694"/>
        <v>6370851.2394765886</v>
      </c>
      <c r="DX60" s="18">
        <f t="shared" si="694"/>
        <v>8229609.429476589</v>
      </c>
      <c r="DY60" s="18">
        <f t="shared" si="694"/>
        <v>2336291.8594765887</v>
      </c>
      <c r="DZ60" s="18">
        <f t="shared" si="694"/>
        <v>-4340949.2705234112</v>
      </c>
      <c r="EA60" s="18">
        <f t="shared" si="694"/>
        <v>-12381227.890523411</v>
      </c>
      <c r="EB60" s="18">
        <f t="shared" si="694"/>
        <v>-17594177.310523413</v>
      </c>
      <c r="EC60" s="18">
        <f t="shared" si="694"/>
        <v>-24187297.680523414</v>
      </c>
      <c r="ED60" s="18">
        <f t="shared" si="694"/>
        <v>-23825985.680523414</v>
      </c>
      <c r="EE60" s="18">
        <f t="shared" si="694"/>
        <v>-21271461.360523414</v>
      </c>
      <c r="EF60" s="18">
        <f t="shared" si="694"/>
        <v>-17174306.640523415</v>
      </c>
      <c r="EG60" s="18">
        <f t="shared" si="694"/>
        <v>-11635496.380523415</v>
      </c>
      <c r="EH60" s="18">
        <f t="shared" si="694"/>
        <v>-5613092.1505234148</v>
      </c>
      <c r="EI60" s="18">
        <f t="shared" si="694"/>
        <v>-337628.70052341465</v>
      </c>
      <c r="EJ60" s="18">
        <f t="shared" si="694"/>
        <v>861777.78947658534</v>
      </c>
      <c r="EK60" s="18">
        <f t="shared" si="694"/>
        <v>-1870320.3405234145</v>
      </c>
      <c r="EL60" s="18">
        <f t="shared" si="694"/>
        <v>-8416253.6105234139</v>
      </c>
      <c r="EM60" s="18">
        <f t="shared" si="694"/>
        <v>-17908154.670523413</v>
      </c>
      <c r="EN60" s="18">
        <f t="shared" si="694"/>
        <v>-22407046.300523411</v>
      </c>
      <c r="EO60" s="18">
        <f t="shared" si="694"/>
        <v>-24081421.090523411</v>
      </c>
      <c r="EP60" s="18">
        <f t="shared" si="694"/>
        <v>-23994087.38052341</v>
      </c>
      <c r="EQ60" s="18">
        <f t="shared" si="694"/>
        <v>-20045520.080523409</v>
      </c>
      <c r="ER60" s="18">
        <f t="shared" si="694"/>
        <v>-14246753.88052341</v>
      </c>
      <c r="ES60" s="18">
        <f t="shared" si="694"/>
        <v>-7547667.1205234099</v>
      </c>
      <c r="ET60" s="18">
        <f t="shared" si="694"/>
        <v>-526099.02052341029</v>
      </c>
      <c r="EU60" s="18">
        <f t="shared" si="694"/>
        <v>4766846.9994765893</v>
      </c>
      <c r="EV60" s="18">
        <f t="shared" si="694"/>
        <v>5260686.7494765893</v>
      </c>
      <c r="EW60" s="18">
        <f t="shared" si="694"/>
        <v>2151287.4894765895</v>
      </c>
      <c r="EX60" s="18">
        <f t="shared" si="694"/>
        <v>-7362405.2105234098</v>
      </c>
      <c r="EY60" s="18">
        <f t="shared" si="694"/>
        <v>-14433551.45052341</v>
      </c>
      <c r="EZ60" s="18">
        <f t="shared" si="694"/>
        <v>-22077829.20052341</v>
      </c>
      <c r="FA60" s="18">
        <f t="shared" si="694"/>
        <v>-24539980.460523412</v>
      </c>
      <c r="FB60" s="18">
        <f t="shared" si="694"/>
        <v>-23444566.640523411</v>
      </c>
      <c r="FC60" s="18">
        <f t="shared" si="694"/>
        <v>-20385273.54052341</v>
      </c>
      <c r="FD60" s="18">
        <f t="shared" si="694"/>
        <v>-14837725.86052341</v>
      </c>
      <c r="FE60" s="18">
        <f t="shared" si="694"/>
        <v>-8469001.3305234089</v>
      </c>
      <c r="FF60" s="18">
        <f t="shared" si="694"/>
        <v>-2017902.1105234092</v>
      </c>
      <c r="FG60" s="18">
        <f t="shared" si="694"/>
        <v>3815543.1794765908</v>
      </c>
      <c r="FH60" s="18">
        <f t="shared" si="694"/>
        <v>7366194.8894765908</v>
      </c>
      <c r="FI60" s="18">
        <f t="shared" si="694"/>
        <v>3703444.1894765906</v>
      </c>
      <c r="FJ60" s="18">
        <f t="shared" si="694"/>
        <v>-690244.69052340928</v>
      </c>
      <c r="FK60" s="18">
        <f t="shared" si="694"/>
        <v>-3947216.3105234094</v>
      </c>
      <c r="FL60" s="18">
        <f t="shared" si="694"/>
        <v>-4959661.0205234094</v>
      </c>
      <c r="FM60" s="18">
        <f t="shared" si="694"/>
        <v>-4754414.2105234098</v>
      </c>
      <c r="FN60" s="18">
        <f t="shared" si="694"/>
        <v>-4048869.7905234098</v>
      </c>
      <c r="FO60" s="18">
        <f t="shared" si="694"/>
        <v>86784.269476590212</v>
      </c>
      <c r="FP60" s="18">
        <f t="shared" si="694"/>
        <v>5814614.2094765902</v>
      </c>
      <c r="FQ60" s="18">
        <f t="shared" si="694"/>
        <v>10972834.97947659</v>
      </c>
      <c r="FR60" s="18">
        <f t="shared" ref="FR60:GO60" si="695">+FQ68</f>
        <v>15960040.989476589</v>
      </c>
      <c r="FS60" s="18">
        <f t="shared" si="695"/>
        <v>23824579.749476589</v>
      </c>
      <c r="FT60" s="18">
        <f t="shared" si="695"/>
        <v>27234431.929476589</v>
      </c>
      <c r="FU60" s="18">
        <f t="shared" si="695"/>
        <v>15794015.22947659</v>
      </c>
      <c r="FV60" s="18">
        <f t="shared" si="695"/>
        <v>10034410.14947659</v>
      </c>
      <c r="FW60" s="18">
        <f t="shared" si="695"/>
        <v>4238992.6694765892</v>
      </c>
      <c r="FX60" s="18">
        <f t="shared" si="695"/>
        <v>2541998.219476589</v>
      </c>
      <c r="FY60" s="18">
        <f t="shared" si="695"/>
        <v>1324879.5994765889</v>
      </c>
      <c r="FZ60" s="18">
        <f t="shared" si="695"/>
        <v>3706753.6494765887</v>
      </c>
      <c r="GA60" s="18">
        <f t="shared" si="695"/>
        <v>7960030.1594765885</v>
      </c>
      <c r="GB60" s="18">
        <f t="shared" si="695"/>
        <v>13218822.009476587</v>
      </c>
      <c r="GC60" s="18">
        <f t="shared" si="695"/>
        <v>19058582.849476587</v>
      </c>
      <c r="GD60" s="18">
        <f t="shared" si="695"/>
        <v>25541747.879476588</v>
      </c>
      <c r="GE60" s="18">
        <f t="shared" si="695"/>
        <v>30439276.939476587</v>
      </c>
      <c r="GF60" s="18">
        <f t="shared" si="695"/>
        <v>32727248.019476585</v>
      </c>
      <c r="GG60" s="18">
        <f t="shared" si="695"/>
        <v>15321503.279476587</v>
      </c>
      <c r="GH60" s="18">
        <f t="shared" si="695"/>
        <v>6595868.9894765876</v>
      </c>
      <c r="GI60" s="18">
        <f t="shared" si="695"/>
        <v>-3451783.6405234132</v>
      </c>
      <c r="GJ60" s="18">
        <f t="shared" si="695"/>
        <v>-10044571.680523414</v>
      </c>
      <c r="GK60" s="18">
        <f t="shared" si="695"/>
        <v>-14028382.290523414</v>
      </c>
      <c r="GL60" s="18">
        <f t="shared" si="695"/>
        <v>-15074047.910523413</v>
      </c>
      <c r="GM60" s="18">
        <f t="shared" si="695"/>
        <v>-12725871.760523412</v>
      </c>
      <c r="GN60" s="18">
        <f t="shared" si="695"/>
        <v>-7350443.0605234122</v>
      </c>
      <c r="GO60" s="18">
        <f t="shared" si="695"/>
        <v>-1431685.900523412</v>
      </c>
      <c r="GP60" s="18">
        <f t="shared" ref="GP60" si="696">+GO68</f>
        <v>4707235.4494765876</v>
      </c>
      <c r="GQ60" s="18">
        <f t="shared" ref="GQ60" si="697">+GP68</f>
        <v>9929333.6894765869</v>
      </c>
      <c r="GR60" s="18">
        <f t="shared" ref="GR60" si="698">+GQ68</f>
        <v>10966404.809476586</v>
      </c>
      <c r="GS60" s="18">
        <f t="shared" ref="GS60" si="699">+GR68</f>
        <v>8424517.4394765869</v>
      </c>
      <c r="GT60" s="18">
        <f t="shared" ref="GT60" si="700">+GS68</f>
        <v>630515.73947658669</v>
      </c>
      <c r="GU60" s="18">
        <f t="shared" ref="GU60" si="701">+GT68</f>
        <v>-4216485.900523413</v>
      </c>
      <c r="GV60" s="18">
        <f t="shared" ref="GV60" si="702">+GU68</f>
        <v>-10216957.210523412</v>
      </c>
      <c r="GW60" s="18">
        <f t="shared" ref="GW60" si="703">+GV68</f>
        <v>-13686696.100523412</v>
      </c>
      <c r="GX60" s="18">
        <f t="shared" ref="GX60" si="704">+GW68</f>
        <v>-13931829.500523413</v>
      </c>
      <c r="GY60" s="18">
        <f t="shared" ref="GY60" si="705">+GX68</f>
        <v>-9169059.5105234124</v>
      </c>
      <c r="GZ60" s="18">
        <f t="shared" ref="GZ60" si="706">+GY68</f>
        <v>-4155658.5305234119</v>
      </c>
      <c r="HA60" s="18">
        <f t="shared" ref="HA60" si="707">+GZ68</f>
        <v>2398822.0594765879</v>
      </c>
      <c r="HB60" s="18">
        <f t="shared" ref="HB60" si="708">+HA68</f>
        <v>8411940.0294765867</v>
      </c>
      <c r="HC60" s="18">
        <f t="shared" ref="HC60" si="709">+HB68</f>
        <v>13780230.569476586</v>
      </c>
      <c r="HD60" s="18">
        <f t="shared" ref="HD60" si="710">+HC68</f>
        <v>15254201.369476587</v>
      </c>
      <c r="HE60" s="18">
        <f t="shared" ref="HE60" si="711">+HD68</f>
        <v>13727082.049476586</v>
      </c>
      <c r="HF60" s="18">
        <f t="shared" ref="HF60" si="712">+HE68</f>
        <v>6663061.5494765863</v>
      </c>
      <c r="HG60" s="18">
        <f t="shared" ref="HG60" si="713">+HF68</f>
        <v>1535552.9494765867</v>
      </c>
      <c r="HH60" s="18">
        <f t="shared" ref="HH60" si="714">+HG68</f>
        <v>-8072797.5405234136</v>
      </c>
      <c r="HI60" s="18">
        <f t="shared" ref="HI60" si="715">+HH68</f>
        <v>-10829832.320523413</v>
      </c>
      <c r="HJ60" s="18">
        <f t="shared" ref="HJ60" si="716">+HI68</f>
        <v>-10307200.010523412</v>
      </c>
      <c r="HK60" s="18">
        <f t="shared" ref="HK60" si="717">+HJ68</f>
        <v>-6287475.6605234127</v>
      </c>
      <c r="HL60" s="18">
        <f t="shared" ref="HL60" si="718">+HK68</f>
        <v>-812306.60052341316</v>
      </c>
      <c r="HM60" s="18">
        <f t="shared" ref="HM60" si="719">+HL68</f>
        <v>5151877.4994765865</v>
      </c>
      <c r="HN60" s="18">
        <f t="shared" ref="HN60" si="720">+HM68</f>
        <v>11379637.919476587</v>
      </c>
      <c r="HO60" s="18">
        <f t="shared" ref="HO60" si="721">+HN68</f>
        <v>16414946.149476588</v>
      </c>
      <c r="HP60" s="18">
        <f t="shared" ref="HP60" si="722">+HO68</f>
        <v>15982178.539476588</v>
      </c>
      <c r="HQ60" s="18">
        <f t="shared" ref="HQ60" si="723">+HP68</f>
        <v>13192998.739476588</v>
      </c>
      <c r="HR60" s="18">
        <f t="shared" ref="HR60" si="724">+HQ68</f>
        <v>5831506.8994765878</v>
      </c>
      <c r="HS60" s="18">
        <f t="shared" ref="HS60" si="725">+HR68</f>
        <v>-1504160.1605234118</v>
      </c>
      <c r="HT60" s="18">
        <f t="shared" ref="HT60" si="726">+HS68</f>
        <v>-7730458.9105234118</v>
      </c>
      <c r="HU60" s="18">
        <f t="shared" ref="HU60" si="727">+HT68</f>
        <v>-12940519.620523412</v>
      </c>
      <c r="HV60" s="18">
        <f t="shared" ref="HV60" si="728">+HU68</f>
        <v>-12580368.710523412</v>
      </c>
      <c r="HW60" s="18">
        <f t="shared" ref="HW60" si="729">+HV68</f>
        <v>-8232849.0205234112</v>
      </c>
      <c r="HX60" s="18">
        <f t="shared" ref="HX60" si="730">+HW68</f>
        <v>-3291147.0605234113</v>
      </c>
      <c r="HY60" s="18">
        <f t="shared" ref="HY60" si="731">+HX68</f>
        <v>3521847.5294765886</v>
      </c>
      <c r="HZ60" s="18">
        <f t="shared" ref="HZ60" si="732">+HY68</f>
        <v>10626618.38947659</v>
      </c>
      <c r="IA60" s="18">
        <f t="shared" ref="IA60" si="733">+HZ68</f>
        <v>16838938.919476591</v>
      </c>
      <c r="IB60" s="18">
        <f t="shared" ref="IB60" si="734">+IA68</f>
        <v>18801089.339476593</v>
      </c>
      <c r="IC60" s="18">
        <f t="shared" ref="IC60" si="735">+IB68</f>
        <v>12313441.289476592</v>
      </c>
      <c r="ID60" s="18">
        <f t="shared" ref="ID60" si="736">+IC68</f>
        <v>5803339.6194765922</v>
      </c>
      <c r="IE60" s="18">
        <f t="shared" ref="IE60" si="737">+ID68</f>
        <v>-752662.47052340768</v>
      </c>
      <c r="IF60" s="18">
        <f t="shared" ref="IF60" si="738">+IE68</f>
        <v>-8913946.2705234066</v>
      </c>
      <c r="IG60" s="18">
        <f t="shared" ref="IG60" si="739">+IF68</f>
        <v>-14113523.230523407</v>
      </c>
      <c r="IH60" s="18">
        <f t="shared" ref="IH60" si="740">+IG68</f>
        <v>-13853507.940523408</v>
      </c>
      <c r="II60" s="18">
        <f t="shared" ref="II60" si="741">+IH68</f>
        <v>-9991213.6005234085</v>
      </c>
      <c r="IJ60" s="18">
        <f t="shared" ref="IJ60" si="742">+II68</f>
        <v>-4058110.3205234082</v>
      </c>
      <c r="IK60" s="18">
        <f t="shared" ref="IK60" si="743">+IJ68</f>
        <v>3196594.0894765919</v>
      </c>
      <c r="IL60" s="560"/>
      <c r="IM60" s="561"/>
      <c r="IN60" s="561"/>
      <c r="IO60" s="561"/>
      <c r="IP60" s="561"/>
      <c r="IQ60" s="561"/>
      <c r="IR60" s="561"/>
      <c r="IS60" s="561"/>
      <c r="IT60" s="561"/>
      <c r="IU60" s="561"/>
      <c r="IV60" s="561"/>
      <c r="IW60" s="561"/>
      <c r="IX60" s="561"/>
      <c r="IY60" s="562"/>
    </row>
    <row r="61" spans="1:260" x14ac:dyDescent="0.2">
      <c r="B61" s="1" t="s">
        <v>164</v>
      </c>
      <c r="D61" s="20"/>
      <c r="E61" s="21">
        <v>-6500000</v>
      </c>
      <c r="F61" s="20"/>
      <c r="G61" s="20"/>
      <c r="H61" s="20"/>
      <c r="I61" s="20"/>
      <c r="J61" s="20"/>
      <c r="K61" s="20"/>
      <c r="L61" s="20"/>
      <c r="M61" s="20"/>
      <c r="N61" s="20"/>
      <c r="O61" s="20"/>
      <c r="P61" s="20"/>
      <c r="Q61" s="20"/>
      <c r="R61" s="20"/>
      <c r="S61" s="20"/>
      <c r="T61" s="20"/>
      <c r="U61" s="20"/>
      <c r="V61" s="20">
        <v>5000000</v>
      </c>
      <c r="W61" s="20"/>
      <c r="X61" s="20"/>
      <c r="Y61" s="21">
        <v>-1488952.16</v>
      </c>
      <c r="Z61" s="20"/>
      <c r="AA61" s="20"/>
      <c r="AB61" s="20"/>
      <c r="AC61" s="20"/>
      <c r="AD61" s="20"/>
      <c r="AE61" s="21">
        <v>-5785467.3200000003</v>
      </c>
      <c r="AF61" s="20"/>
      <c r="AG61" s="20"/>
      <c r="AH61" s="20"/>
      <c r="AI61" s="20"/>
      <c r="AJ61" s="20"/>
      <c r="AK61" s="20"/>
      <c r="AL61" s="20"/>
      <c r="AM61" s="20"/>
      <c r="AN61" s="20"/>
      <c r="AO61" s="20"/>
      <c r="AP61" s="20"/>
      <c r="AQ61" s="21">
        <v>-5311645.1048799818</v>
      </c>
      <c r="AR61" s="20"/>
      <c r="AS61" s="20"/>
      <c r="AT61" s="20"/>
      <c r="AU61" s="20"/>
      <c r="AV61" s="20"/>
      <c r="AW61" s="20"/>
      <c r="AX61" s="20"/>
      <c r="AY61" s="20"/>
      <c r="AZ61" s="18"/>
      <c r="BA61" s="18"/>
      <c r="BB61" s="18"/>
      <c r="BC61" s="22">
        <v>-8616943</v>
      </c>
      <c r="BD61" s="18"/>
      <c r="BE61" s="18"/>
      <c r="BF61" s="18"/>
      <c r="BG61" s="18"/>
      <c r="BH61" s="18"/>
      <c r="BI61" s="18"/>
      <c r="BJ61" s="18"/>
      <c r="BK61" s="18"/>
      <c r="BL61" s="18"/>
      <c r="BM61" s="18"/>
      <c r="BN61" s="22">
        <v>0</v>
      </c>
      <c r="BO61" s="22">
        <v>-12049393</v>
      </c>
      <c r="BP61" s="18"/>
      <c r="BQ61" s="18"/>
      <c r="BR61" s="18"/>
      <c r="BS61" s="18"/>
      <c r="BT61" s="18"/>
      <c r="BU61" s="18"/>
      <c r="BV61" s="18"/>
      <c r="BW61" s="18"/>
      <c r="BX61" s="18"/>
      <c r="BY61" s="18"/>
      <c r="BZ61" s="18"/>
      <c r="CA61" s="25">
        <v>-6825775</v>
      </c>
      <c r="CB61" s="18"/>
      <c r="CC61" s="18"/>
      <c r="CD61" s="18"/>
      <c r="CE61" s="18"/>
      <c r="CF61" s="18"/>
      <c r="CG61" s="18"/>
      <c r="CH61" s="18"/>
      <c r="CI61" s="18"/>
      <c r="CJ61" s="18"/>
      <c r="CK61" s="18"/>
      <c r="CL61" s="18"/>
      <c r="CM61" s="22">
        <v>-8083679.7805234082</v>
      </c>
      <c r="CN61" s="18"/>
      <c r="CO61" s="18"/>
      <c r="CP61" s="18"/>
      <c r="CQ61" s="18"/>
      <c r="CR61" s="18"/>
      <c r="CS61" s="18"/>
      <c r="CT61" s="18"/>
      <c r="CU61" s="18"/>
      <c r="CV61" s="18"/>
      <c r="CW61" s="18"/>
      <c r="CX61" s="18"/>
      <c r="CY61" s="22">
        <v>-7939606</v>
      </c>
      <c r="CZ61" s="18"/>
      <c r="DA61" s="18"/>
      <c r="DB61" s="18"/>
      <c r="DC61" s="18"/>
      <c r="DD61" s="18"/>
      <c r="DE61" s="18"/>
      <c r="DF61" s="18"/>
      <c r="DG61" s="18"/>
      <c r="DH61" s="18"/>
      <c r="DI61" s="18"/>
      <c r="DJ61" s="18"/>
      <c r="DK61" s="18"/>
      <c r="DL61" s="23">
        <v>-15724253</v>
      </c>
      <c r="DM61" s="18"/>
      <c r="DN61" s="18"/>
      <c r="DO61" s="18"/>
      <c r="DP61" s="18"/>
      <c r="DQ61" s="18"/>
      <c r="DR61" s="18"/>
      <c r="DS61" s="18"/>
      <c r="DT61" s="18"/>
      <c r="DU61" s="18"/>
      <c r="DV61" s="18"/>
      <c r="DW61" s="18"/>
      <c r="DX61" s="18"/>
      <c r="DY61" s="18"/>
      <c r="DZ61" s="18"/>
      <c r="EA61" s="18"/>
      <c r="EB61" s="18"/>
      <c r="EC61" s="18"/>
      <c r="ED61" s="18"/>
      <c r="EE61" s="18"/>
      <c r="EF61" s="18"/>
      <c r="EG61" s="18"/>
      <c r="EH61" s="18"/>
      <c r="EI61" s="18"/>
      <c r="EJ61" s="18"/>
      <c r="EK61" s="18"/>
      <c r="EL61" s="18"/>
      <c r="EM61" s="18"/>
      <c r="EN61" s="18"/>
      <c r="EO61" s="18"/>
      <c r="EP61" s="18"/>
      <c r="EQ61" s="18"/>
      <c r="ER61" s="18"/>
      <c r="ES61" s="18"/>
      <c r="ET61" s="18"/>
      <c r="EU61" s="18"/>
      <c r="EV61" s="18"/>
      <c r="EW61" s="18"/>
      <c r="EX61" s="18"/>
      <c r="EY61" s="18"/>
      <c r="EZ61" s="18"/>
      <c r="FA61" s="18"/>
      <c r="FB61" s="18"/>
      <c r="FC61" s="18"/>
      <c r="FD61" s="18"/>
      <c r="FE61" s="18"/>
      <c r="FF61" s="18"/>
      <c r="FG61" s="18"/>
      <c r="FH61" s="18"/>
      <c r="FI61" s="18"/>
      <c r="FJ61" s="18"/>
      <c r="FK61" s="18"/>
      <c r="FL61" s="18"/>
      <c r="FM61" s="18"/>
      <c r="FN61" s="18"/>
      <c r="FO61" s="18"/>
      <c r="FP61" s="18"/>
      <c r="FQ61" s="18"/>
      <c r="FR61" s="18"/>
      <c r="FS61" s="18"/>
      <c r="FT61" s="23">
        <v>-8686364</v>
      </c>
      <c r="FU61" s="18"/>
      <c r="FV61" s="18"/>
      <c r="FW61" s="18"/>
      <c r="FX61" s="18"/>
      <c r="FY61" s="18"/>
      <c r="FZ61" s="18"/>
      <c r="GA61" s="18"/>
      <c r="GB61" s="18"/>
      <c r="GC61" s="18"/>
      <c r="GD61" s="18"/>
      <c r="GE61" s="18"/>
      <c r="GF61" s="23">
        <v>-17453921</v>
      </c>
      <c r="GG61" s="18"/>
      <c r="GH61" s="18"/>
      <c r="GI61" s="18"/>
      <c r="GJ61" s="18"/>
      <c r="GK61" s="18"/>
      <c r="GL61" s="18"/>
      <c r="GM61" s="18"/>
      <c r="GN61" s="18"/>
      <c r="GO61" s="18"/>
      <c r="GP61" s="18"/>
      <c r="GQ61" s="18"/>
      <c r="GR61" s="18"/>
      <c r="GS61" s="18"/>
      <c r="GT61" s="18"/>
      <c r="GU61" s="18"/>
      <c r="GV61" s="18"/>
      <c r="GW61" s="18"/>
      <c r="GX61" s="18"/>
      <c r="GY61" s="18"/>
      <c r="GZ61" s="18"/>
      <c r="HA61" s="18"/>
      <c r="HB61" s="18"/>
      <c r="HC61" s="18"/>
      <c r="HD61" s="18"/>
      <c r="HE61" s="18"/>
      <c r="HF61" s="18"/>
      <c r="HG61" s="18"/>
      <c r="HH61" s="18"/>
      <c r="HI61" s="18"/>
      <c r="HJ61" s="18"/>
      <c r="HK61" s="18"/>
      <c r="HL61" s="18"/>
      <c r="HM61" s="18"/>
      <c r="HN61" s="18"/>
      <c r="HO61" s="18"/>
      <c r="HP61" s="18"/>
      <c r="HQ61" s="18"/>
      <c r="HR61" s="18"/>
      <c r="HS61" s="18"/>
      <c r="HT61" s="18"/>
      <c r="HU61" s="18"/>
      <c r="HV61" s="18"/>
      <c r="HW61" s="18"/>
      <c r="HX61" s="18"/>
      <c r="HY61" s="18"/>
      <c r="HZ61" s="18"/>
      <c r="IA61" s="18"/>
      <c r="IB61" s="468">
        <v>-2381885.2999999998</v>
      </c>
      <c r="IC61" s="18"/>
      <c r="ID61" s="18"/>
      <c r="IE61" s="18"/>
      <c r="IF61" s="18"/>
      <c r="IG61" s="18"/>
      <c r="IH61" s="18"/>
      <c r="II61" s="18"/>
      <c r="IJ61" s="18"/>
      <c r="IK61" s="18"/>
      <c r="IL61" s="560"/>
      <c r="IM61" s="561"/>
      <c r="IN61" s="564"/>
      <c r="IO61" s="561"/>
      <c r="IP61" s="561"/>
      <c r="IQ61" s="561"/>
      <c r="IR61" s="561"/>
      <c r="IS61" s="561"/>
      <c r="IT61" s="561"/>
      <c r="IU61" s="561"/>
      <c r="IV61" s="561"/>
      <c r="IW61" s="561"/>
      <c r="IX61" s="561"/>
      <c r="IY61" s="562"/>
    </row>
    <row r="62" spans="1:260" hidden="1" x14ac:dyDescent="0.2">
      <c r="B62" s="1" t="s">
        <v>180</v>
      </c>
      <c r="D62" s="20"/>
      <c r="E62" s="20"/>
      <c r="F62" s="20"/>
      <c r="G62" s="20"/>
      <c r="H62" s="20"/>
      <c r="I62" s="20"/>
      <c r="J62" s="20"/>
      <c r="K62" s="20"/>
      <c r="L62" s="20"/>
      <c r="M62" s="20"/>
      <c r="N62" s="20"/>
      <c r="O62" s="20"/>
      <c r="P62" s="20"/>
      <c r="Q62" s="20"/>
      <c r="R62" s="20"/>
      <c r="S62" s="20"/>
      <c r="T62" s="20"/>
      <c r="U62" s="20"/>
      <c r="V62" s="20"/>
      <c r="W62" s="20"/>
      <c r="X62" s="20"/>
      <c r="Y62" s="20"/>
      <c r="Z62" s="20"/>
      <c r="AA62" s="20"/>
      <c r="AB62" s="20"/>
      <c r="AC62" s="20"/>
      <c r="AD62" s="20"/>
      <c r="AE62" s="21"/>
      <c r="AF62" s="20"/>
      <c r="AG62" s="20"/>
      <c r="AH62" s="20"/>
      <c r="AI62" s="20"/>
      <c r="AJ62" s="20"/>
      <c r="AK62" s="20"/>
      <c r="AL62" s="20"/>
      <c r="AM62" s="20"/>
      <c r="AN62" s="20"/>
      <c r="AO62" s="20"/>
      <c r="AP62" s="20"/>
      <c r="AQ62" s="21"/>
      <c r="AR62" s="20"/>
      <c r="AS62" s="20"/>
      <c r="AT62" s="20"/>
      <c r="AU62" s="20"/>
      <c r="AV62" s="20"/>
      <c r="AW62" s="20"/>
      <c r="AX62" s="20"/>
      <c r="AY62" s="21">
        <v>-5531970</v>
      </c>
      <c r="AZ62" s="18"/>
      <c r="BA62" s="18"/>
      <c r="BB62" s="22">
        <v>-93681</v>
      </c>
      <c r="BC62" s="50"/>
      <c r="BD62" s="18"/>
      <c r="BE62" s="18"/>
      <c r="BF62" s="18"/>
      <c r="BG62" s="18"/>
      <c r="BH62" s="18"/>
      <c r="BI62" s="22">
        <v>-8899</v>
      </c>
      <c r="BJ62" s="18"/>
      <c r="BK62" s="18"/>
      <c r="BL62" s="18"/>
      <c r="BM62" s="18"/>
      <c r="BN62" s="18"/>
      <c r="BO62" s="18"/>
      <c r="BP62" s="18"/>
      <c r="BQ62" s="18"/>
      <c r="BR62" s="18"/>
      <c r="BS62" s="18"/>
      <c r="BT62" s="18"/>
      <c r="BU62" s="18"/>
      <c r="BV62" s="18"/>
      <c r="BW62" s="18"/>
      <c r="BX62" s="18"/>
      <c r="BY62" s="18"/>
      <c r="BZ62" s="18"/>
      <c r="CA62" s="25">
        <v>0</v>
      </c>
      <c r="CB62" s="18"/>
      <c r="CC62" s="18"/>
      <c r="CD62" s="18"/>
      <c r="CE62" s="18"/>
      <c r="CF62" s="18"/>
      <c r="CG62" s="18"/>
      <c r="CH62" s="18"/>
      <c r="CI62" s="18"/>
      <c r="CJ62" s="18"/>
      <c r="CK62" s="18"/>
      <c r="CL62" s="18"/>
      <c r="CM62" s="18"/>
      <c r="CN62" s="18"/>
      <c r="CO62" s="18"/>
      <c r="CP62" s="18"/>
      <c r="CQ62" s="18"/>
      <c r="CR62" s="18"/>
      <c r="CS62" s="18"/>
      <c r="CT62" s="18"/>
      <c r="CU62" s="22">
        <v>-1997732</v>
      </c>
      <c r="CV62" s="18"/>
      <c r="CW62" s="18"/>
      <c r="CX62" s="18"/>
      <c r="CY62" s="18"/>
      <c r="CZ62" s="18"/>
      <c r="DA62" s="18"/>
      <c r="DB62" s="18"/>
      <c r="DC62" s="18"/>
      <c r="DD62" s="18"/>
      <c r="DE62" s="18"/>
      <c r="DF62" s="18"/>
      <c r="DG62" s="18"/>
      <c r="DH62" s="18"/>
      <c r="DI62" s="18"/>
      <c r="DJ62" s="18"/>
      <c r="DK62" s="18"/>
      <c r="DL62" s="18"/>
      <c r="DM62" s="18"/>
      <c r="DN62" s="18"/>
      <c r="DO62" s="18"/>
      <c r="DP62" s="18"/>
      <c r="DQ62" s="18"/>
      <c r="DR62" s="18"/>
      <c r="DS62" s="18"/>
      <c r="DT62" s="18"/>
      <c r="DU62" s="18"/>
      <c r="DV62" s="18"/>
      <c r="DW62" s="18"/>
      <c r="DX62" s="18"/>
      <c r="DY62" s="18"/>
      <c r="DZ62" s="18"/>
      <c r="EA62" s="18"/>
      <c r="EB62" s="18"/>
      <c r="EC62" s="18"/>
      <c r="ED62" s="18"/>
      <c r="EE62" s="18"/>
      <c r="EF62" s="18"/>
      <c r="EG62" s="18"/>
      <c r="EH62" s="18"/>
      <c r="EI62" s="18"/>
      <c r="EJ62" s="18"/>
      <c r="EK62" s="18"/>
      <c r="EL62" s="18"/>
      <c r="EM62" s="18"/>
      <c r="EN62" s="18"/>
      <c r="EO62" s="18"/>
      <c r="EP62" s="18"/>
      <c r="EQ62" s="18"/>
      <c r="ER62" s="18"/>
      <c r="ES62" s="18"/>
      <c r="ET62" s="18"/>
      <c r="EU62" s="18"/>
      <c r="EV62" s="18"/>
      <c r="EW62" s="18"/>
      <c r="EX62" s="18"/>
      <c r="EY62" s="18"/>
      <c r="EZ62" s="18"/>
      <c r="FA62" s="18"/>
      <c r="FB62" s="18"/>
      <c r="FC62" s="18"/>
      <c r="FD62" s="18"/>
      <c r="FE62" s="18"/>
      <c r="FF62" s="18"/>
      <c r="FG62" s="18"/>
      <c r="FH62" s="18"/>
      <c r="FI62" s="18"/>
      <c r="FJ62" s="18"/>
      <c r="FK62" s="18"/>
      <c r="FL62" s="18"/>
      <c r="FM62" s="18"/>
      <c r="FN62" s="18"/>
      <c r="FO62" s="18"/>
      <c r="FP62" s="18"/>
      <c r="FQ62" s="18"/>
      <c r="FR62" s="18"/>
      <c r="FS62" s="18"/>
      <c r="FT62" s="18"/>
      <c r="FU62" s="18"/>
      <c r="FV62" s="18"/>
      <c r="FW62" s="18"/>
      <c r="FX62" s="18"/>
      <c r="FY62" s="18"/>
      <c r="FZ62" s="18"/>
      <c r="GA62" s="18"/>
      <c r="GB62" s="18"/>
      <c r="GC62" s="18"/>
      <c r="GD62" s="18"/>
      <c r="GE62" s="18"/>
      <c r="GF62" s="18"/>
      <c r="GG62" s="18"/>
      <c r="GH62" s="18"/>
      <c r="GI62" s="18"/>
      <c r="GJ62" s="18"/>
      <c r="GK62" s="18"/>
      <c r="GL62" s="18"/>
      <c r="GM62" s="18"/>
      <c r="GN62" s="18"/>
      <c r="GO62" s="18"/>
      <c r="GP62" s="18"/>
      <c r="GQ62" s="18"/>
      <c r="GR62" s="18"/>
      <c r="GS62" s="18"/>
      <c r="GT62" s="18"/>
      <c r="GU62" s="18"/>
      <c r="GV62" s="18"/>
      <c r="GW62" s="18"/>
      <c r="GX62" s="18"/>
      <c r="GY62" s="18"/>
      <c r="GZ62" s="18"/>
      <c r="HA62" s="18"/>
      <c r="HB62" s="18"/>
      <c r="HC62" s="18"/>
      <c r="HD62" s="18"/>
      <c r="HE62" s="18"/>
      <c r="HF62" s="18"/>
      <c r="HG62" s="18"/>
      <c r="HH62" s="18"/>
      <c r="HI62" s="18"/>
      <c r="HJ62" s="18"/>
      <c r="HK62" s="18"/>
      <c r="HL62" s="18"/>
      <c r="HM62" s="18"/>
      <c r="HN62" s="18"/>
      <c r="HO62" s="18"/>
      <c r="HP62" s="18"/>
      <c r="HQ62" s="18"/>
      <c r="HR62" s="18"/>
      <c r="HS62" s="18"/>
      <c r="HT62" s="18"/>
      <c r="HU62" s="18"/>
      <c r="HV62" s="18"/>
      <c r="HW62" s="18"/>
      <c r="HX62" s="18"/>
      <c r="HY62" s="18"/>
      <c r="HZ62" s="18"/>
      <c r="IA62" s="18"/>
      <c r="IB62" s="18"/>
      <c r="IC62" s="18"/>
      <c r="ID62" s="18"/>
      <c r="IE62" s="18"/>
      <c r="IF62" s="18"/>
      <c r="IG62" s="18"/>
      <c r="IH62" s="18"/>
      <c r="II62" s="18"/>
      <c r="IJ62" s="18"/>
      <c r="IK62" s="18"/>
      <c r="IL62" s="560"/>
      <c r="IM62" s="561"/>
      <c r="IN62" s="561"/>
      <c r="IO62" s="561"/>
      <c r="IP62" s="561"/>
      <c r="IQ62" s="561"/>
      <c r="IR62" s="561"/>
      <c r="IS62" s="561"/>
      <c r="IT62" s="561"/>
      <c r="IU62" s="561"/>
      <c r="IV62" s="561"/>
      <c r="IW62" s="561"/>
      <c r="IX62" s="561"/>
      <c r="IY62" s="562"/>
    </row>
    <row r="63" spans="1:260" x14ac:dyDescent="0.2">
      <c r="B63" s="1" t="s">
        <v>181</v>
      </c>
      <c r="D63" s="21">
        <v>4089474.75</v>
      </c>
      <c r="E63" s="21">
        <v>4171714.94</v>
      </c>
      <c r="F63" s="21">
        <v>3475909.27</v>
      </c>
      <c r="G63" s="21">
        <v>-685344.51676544547</v>
      </c>
      <c r="H63" s="21">
        <v>-2053967.0809244113</v>
      </c>
      <c r="I63" s="21">
        <v>-8602333.5951142237</v>
      </c>
      <c r="J63" s="21">
        <v>-7205548.7879950386</v>
      </c>
      <c r="K63" s="21">
        <v>-5813378.8954994567</v>
      </c>
      <c r="L63" s="21">
        <v>-6578340.4865404824</v>
      </c>
      <c r="M63" s="21">
        <v>-2134672.3015407939</v>
      </c>
      <c r="N63" s="21">
        <v>685041.50399310607</v>
      </c>
      <c r="O63" s="21">
        <v>3754575.8780643744</v>
      </c>
      <c r="P63" s="21">
        <v>4023462.7666025441</v>
      </c>
      <c r="Q63" s="21">
        <v>4209565.4793500304</v>
      </c>
      <c r="R63" s="21">
        <v>3430386.24087924</v>
      </c>
      <c r="S63" s="21">
        <v>254545.04356379434</v>
      </c>
      <c r="T63" s="21">
        <v>-2307275.2363704294</v>
      </c>
      <c r="U63" s="21">
        <v>-4369507.1405999837</v>
      </c>
      <c r="V63" s="21">
        <v>-3900757.2618460394</v>
      </c>
      <c r="W63" s="21">
        <v>-4459013.8136782376</v>
      </c>
      <c r="X63" s="21">
        <v>-1820992.2164993491</v>
      </c>
      <c r="Y63" s="21">
        <v>117497.61788626108</v>
      </c>
      <c r="Z63" s="21">
        <v>1275890.5752564166</v>
      </c>
      <c r="AA63" s="21">
        <v>3973574.2279445468</v>
      </c>
      <c r="AB63" s="21">
        <v>4318540.9689999996</v>
      </c>
      <c r="AC63" s="21">
        <v>3525306.66</v>
      </c>
      <c r="AD63" s="21">
        <v>3961149.07</v>
      </c>
      <c r="AE63" s="21">
        <v>1146359.6399999999</v>
      </c>
      <c r="AF63" s="21">
        <v>-5310997.51</v>
      </c>
      <c r="AG63" s="21">
        <v>-5183461.5999999996</v>
      </c>
      <c r="AH63" s="21">
        <v>-6303314.5999999996</v>
      </c>
      <c r="AI63" s="21">
        <v>-3846434.75</v>
      </c>
      <c r="AJ63" s="21">
        <v>-2152560.7000000002</v>
      </c>
      <c r="AK63" s="21">
        <v>1061385.58</v>
      </c>
      <c r="AL63" s="21">
        <v>2546062.39</v>
      </c>
      <c r="AM63" s="21">
        <v>3513699.31</v>
      </c>
      <c r="AN63" s="21">
        <v>4150880.7</v>
      </c>
      <c r="AO63" s="21">
        <v>3939457.42</v>
      </c>
      <c r="AP63" s="21">
        <v>3354720.16</v>
      </c>
      <c r="AQ63" s="21">
        <v>1780730.85</v>
      </c>
      <c r="AR63" s="21">
        <v>-1528565.91</v>
      </c>
      <c r="AS63" s="21">
        <v>-3722444.97</v>
      </c>
      <c r="AT63" s="21">
        <v>-5194446.09</v>
      </c>
      <c r="AU63" s="21">
        <v>-3002248.49</v>
      </c>
      <c r="AV63" s="21">
        <v>1213489.3</v>
      </c>
      <c r="AW63" s="21">
        <v>550381.85</v>
      </c>
      <c r="AX63" s="21">
        <v>3204964.2</v>
      </c>
      <c r="AY63" s="21">
        <v>3272460.05</v>
      </c>
      <c r="AZ63" s="22">
        <v>4086234.02</v>
      </c>
      <c r="BA63" s="22">
        <v>3871035.97</v>
      </c>
      <c r="BB63" s="22">
        <v>3212442.77</v>
      </c>
      <c r="BC63" s="22">
        <v>1857157.57</v>
      </c>
      <c r="BD63" s="22">
        <v>-2320993.63</v>
      </c>
      <c r="BE63" s="22">
        <v>-3976360.15</v>
      </c>
      <c r="BF63" s="22">
        <v>-2632743.71</v>
      </c>
      <c r="BG63" s="22">
        <v>-3002346</v>
      </c>
      <c r="BH63" s="22">
        <v>-1554456.36</v>
      </c>
      <c r="BI63" s="22">
        <v>1065835.1200000001</v>
      </c>
      <c r="BJ63" s="22">
        <v>3017783.15</v>
      </c>
      <c r="BK63" s="22">
        <v>4402673.84</v>
      </c>
      <c r="BL63" s="22">
        <v>4604580.49</v>
      </c>
      <c r="BM63" s="22">
        <v>4672570.95</v>
      </c>
      <c r="BN63" s="22">
        <v>4035203.38</v>
      </c>
      <c r="BO63" s="22">
        <v>274004.34000000003</v>
      </c>
      <c r="BP63" s="22">
        <v>-3878479.48</v>
      </c>
      <c r="BQ63" s="22">
        <v>-6488183.2599999998</v>
      </c>
      <c r="BR63" s="22">
        <v>-7969861.2400000002</v>
      </c>
      <c r="BS63" s="22">
        <v>655068.56000000006</v>
      </c>
      <c r="BT63" s="22">
        <v>-1036511.53</v>
      </c>
      <c r="BU63" s="22">
        <v>-1911207.27</v>
      </c>
      <c r="BV63" s="22">
        <v>3503834.24</v>
      </c>
      <c r="BW63" s="22">
        <v>4731883.2</v>
      </c>
      <c r="BX63" s="22">
        <v>5825225.9000000004</v>
      </c>
      <c r="BY63" s="51">
        <v>5718129.3899999997</v>
      </c>
      <c r="BZ63" s="25">
        <v>4747288.09</v>
      </c>
      <c r="CA63" s="25">
        <v>0</v>
      </c>
      <c r="CB63" s="22">
        <v>-1707827.71</v>
      </c>
      <c r="CC63" s="22">
        <v>-4983403.78</v>
      </c>
      <c r="CD63" s="22">
        <v>-6373606.1200000001</v>
      </c>
      <c r="CE63" s="22">
        <v>-2906722.02</v>
      </c>
      <c r="CF63" s="22">
        <v>-4105014.24</v>
      </c>
      <c r="CG63" s="22">
        <v>-482827.82</v>
      </c>
      <c r="CH63" s="22">
        <v>3848242.54</v>
      </c>
      <c r="CI63" s="22">
        <v>4445666.21</v>
      </c>
      <c r="CJ63" s="22">
        <v>6057155.1100000003</v>
      </c>
      <c r="CK63" s="22">
        <v>5577705.0700000003</v>
      </c>
      <c r="CL63" s="22">
        <v>6487260.5099999998</v>
      </c>
      <c r="CM63" s="22">
        <v>2681847.19</v>
      </c>
      <c r="CN63" s="22">
        <v>455064.7</v>
      </c>
      <c r="CO63" s="22">
        <v>-7570340.6799999997</v>
      </c>
      <c r="CP63" s="22">
        <v>-5981957.1900000004</v>
      </c>
      <c r="CQ63" s="22">
        <v>-3123606.31</v>
      </c>
      <c r="CR63" s="22">
        <v>-3098635.86</v>
      </c>
      <c r="CS63" s="22">
        <v>1160160.46</v>
      </c>
      <c r="CT63" s="22">
        <v>4180512.96</v>
      </c>
      <c r="CU63" s="22">
        <v>4603988.41</v>
      </c>
      <c r="CV63" s="22">
        <v>6200784.9100000001</v>
      </c>
      <c r="CW63" s="22">
        <v>5429566.2300000004</v>
      </c>
      <c r="CX63" s="22">
        <v>5364120.97</v>
      </c>
      <c r="CY63" s="22">
        <v>1202434</v>
      </c>
      <c r="CZ63" s="26">
        <v>-2207096.62</v>
      </c>
      <c r="DA63" s="22">
        <v>-7258667.7699999996</v>
      </c>
      <c r="DB63" s="26">
        <v>-657255.04</v>
      </c>
      <c r="DC63" s="26">
        <v>-145954.57999999999</v>
      </c>
      <c r="DD63" s="22">
        <v>-238863.39</v>
      </c>
      <c r="DE63" s="22">
        <v>750356.54</v>
      </c>
      <c r="DF63" s="25">
        <v>2720956.06</v>
      </c>
      <c r="DG63" s="22">
        <v>4580838.93</v>
      </c>
      <c r="DH63" s="22">
        <v>5841142.79</v>
      </c>
      <c r="DI63" s="22">
        <v>4949698.7</v>
      </c>
      <c r="DJ63" s="22">
        <v>5194354.13</v>
      </c>
      <c r="DK63" s="22">
        <v>2438086.9300000002</v>
      </c>
      <c r="DL63" s="22">
        <v>-3466552.57</v>
      </c>
      <c r="DM63" s="22">
        <v>-4934137.0999999996</v>
      </c>
      <c r="DN63" s="22">
        <v>-5684755.7699999996</v>
      </c>
      <c r="DO63" s="22">
        <v>-5014420.17</v>
      </c>
      <c r="DP63" s="22">
        <v>-2651677.85</v>
      </c>
      <c r="DQ63" s="22">
        <v>-2160281</v>
      </c>
      <c r="DR63" s="22">
        <v>1434738.82</v>
      </c>
      <c r="DS63" s="22">
        <v>4119131.85</v>
      </c>
      <c r="DT63" s="22">
        <v>5951847.5899999999</v>
      </c>
      <c r="DU63" s="22">
        <v>4977563.2300000004</v>
      </c>
      <c r="DV63" s="22">
        <v>322449.06</v>
      </c>
      <c r="DW63" s="22">
        <v>1858758.19</v>
      </c>
      <c r="DX63" s="22">
        <v>-5893317.5700000003</v>
      </c>
      <c r="DY63" s="22">
        <v>-6677241.1299999999</v>
      </c>
      <c r="DZ63" s="22">
        <v>-8040278.6200000001</v>
      </c>
      <c r="EA63" s="23">
        <v>-5212949.42</v>
      </c>
      <c r="EB63" s="22">
        <v>-6593120.3700000001</v>
      </c>
      <c r="EC63" s="22">
        <v>361312</v>
      </c>
      <c r="ED63" s="22">
        <v>2554524.3199999998</v>
      </c>
      <c r="EE63" s="22">
        <v>4097154.72</v>
      </c>
      <c r="EF63" s="22">
        <v>5538810.2599999998</v>
      </c>
      <c r="EG63" s="23">
        <v>6022404.2300000004</v>
      </c>
      <c r="EH63" s="23">
        <v>5275463.45</v>
      </c>
      <c r="EI63" s="23">
        <v>1199406.49</v>
      </c>
      <c r="EJ63" s="23">
        <v>-2732098.13</v>
      </c>
      <c r="EK63" s="23">
        <v>-6545933.2699999996</v>
      </c>
      <c r="EL63" s="23">
        <v>-9491901.0600000005</v>
      </c>
      <c r="EM63" s="23">
        <v>-4498891.63</v>
      </c>
      <c r="EN63" s="23">
        <v>-1674374.79</v>
      </c>
      <c r="EO63" s="23">
        <v>87333.71</v>
      </c>
      <c r="EP63" s="23">
        <v>3948567.3</v>
      </c>
      <c r="EQ63" s="23">
        <v>5798766.2000000002</v>
      </c>
      <c r="ER63" s="23">
        <v>6699086.7599999998</v>
      </c>
      <c r="ES63" s="23">
        <v>7021568.0999999996</v>
      </c>
      <c r="ET63" s="26">
        <v>5292946.0199999996</v>
      </c>
      <c r="EU63" s="26">
        <v>493839.75</v>
      </c>
      <c r="EV63" s="26">
        <v>-3109399.26</v>
      </c>
      <c r="EW63" s="26">
        <v>-9513692.6999999993</v>
      </c>
      <c r="EX63" s="26">
        <v>-7071146.2400000002</v>
      </c>
      <c r="EY63" s="26">
        <v>-7644277.75</v>
      </c>
      <c r="EZ63" s="26">
        <v>-2462151.2599999998</v>
      </c>
      <c r="FA63" s="26">
        <v>1095413.82</v>
      </c>
      <c r="FB63" s="26">
        <v>3059293.1</v>
      </c>
      <c r="FC63" s="26">
        <v>5547547.6799999997</v>
      </c>
      <c r="FD63" s="26">
        <v>6368724.5300000003</v>
      </c>
      <c r="FE63" s="23">
        <v>6451099.2199999997</v>
      </c>
      <c r="FF63" s="23">
        <v>5833445.29</v>
      </c>
      <c r="FG63" s="23">
        <v>3550651.71</v>
      </c>
      <c r="FH63" s="23">
        <v>-3662750.7</v>
      </c>
      <c r="FI63" s="23">
        <v>-4393688.88</v>
      </c>
      <c r="FJ63" s="23">
        <v>-3256971.62</v>
      </c>
      <c r="FK63" s="23">
        <v>-1012444.71</v>
      </c>
      <c r="FL63" s="23">
        <v>205246.81</v>
      </c>
      <c r="FM63" s="23">
        <v>705544.42</v>
      </c>
      <c r="FN63" s="23">
        <v>4135654.06</v>
      </c>
      <c r="FO63" s="23">
        <v>5727829.9400000004</v>
      </c>
      <c r="FP63" s="23">
        <v>5158220.7699999996</v>
      </c>
      <c r="FQ63" s="23">
        <v>4987206.01</v>
      </c>
      <c r="FR63" s="23">
        <v>7864538.7599999998</v>
      </c>
      <c r="FS63" s="23">
        <v>3409852.18</v>
      </c>
      <c r="FT63" s="23">
        <v>-2754052.7</v>
      </c>
      <c r="FU63" s="23">
        <v>-5759605.0800000001</v>
      </c>
      <c r="FV63" s="23">
        <v>-5795417.4800000004</v>
      </c>
      <c r="FW63" s="23">
        <v>-1696994.45</v>
      </c>
      <c r="FX63" s="23">
        <v>-1217118.6200000001</v>
      </c>
      <c r="FY63" s="23">
        <v>2381874.0499999998</v>
      </c>
      <c r="FZ63" s="23">
        <v>4253276.51</v>
      </c>
      <c r="GA63" s="23">
        <v>5258791.8499999996</v>
      </c>
      <c r="GB63" s="23">
        <v>5839760.8399999999</v>
      </c>
      <c r="GC63" s="23">
        <v>6483165.0300000003</v>
      </c>
      <c r="GD63" s="23">
        <v>4897529.0599999996</v>
      </c>
      <c r="GE63" s="23">
        <v>2287971.08</v>
      </c>
      <c r="GF63" s="23">
        <v>48176.26</v>
      </c>
      <c r="GG63" s="23">
        <v>-8725634.2899999991</v>
      </c>
      <c r="GH63" s="23">
        <v>-10047652.630000001</v>
      </c>
      <c r="GI63" s="23">
        <v>-6592788.04</v>
      </c>
      <c r="GJ63" s="23">
        <v>-3983810.61</v>
      </c>
      <c r="GK63" s="23">
        <v>-1045665.62</v>
      </c>
      <c r="GL63" s="23">
        <v>2348176.15</v>
      </c>
      <c r="GM63" s="23">
        <v>5375428.7000000002</v>
      </c>
      <c r="GN63" s="23">
        <v>5918757.1600000001</v>
      </c>
      <c r="GO63" s="23">
        <v>6138921.3499999996</v>
      </c>
      <c r="GP63" s="52">
        <v>5222098.24</v>
      </c>
      <c r="GQ63" s="23">
        <v>1037071.12</v>
      </c>
      <c r="GR63" s="23">
        <v>-2541887.37</v>
      </c>
      <c r="GS63" s="23">
        <v>-7794001.7000000002</v>
      </c>
      <c r="GT63" s="23">
        <v>-4847001.6399999997</v>
      </c>
      <c r="GU63" s="23">
        <v>-6000471.3099999996</v>
      </c>
      <c r="GV63" s="23">
        <v>-3469738.89</v>
      </c>
      <c r="GW63" s="23">
        <v>-245133.4</v>
      </c>
      <c r="GX63" s="23">
        <v>4762769.99</v>
      </c>
      <c r="GY63" s="23">
        <v>5013400.9800000004</v>
      </c>
      <c r="GZ63" s="23">
        <v>6554480.5899999999</v>
      </c>
      <c r="HA63" s="23">
        <v>6013117.9699999997</v>
      </c>
      <c r="HB63" s="23">
        <v>5368290.54</v>
      </c>
      <c r="HC63" s="23">
        <v>1473970.8</v>
      </c>
      <c r="HD63" s="23">
        <v>-1527119.32</v>
      </c>
      <c r="HE63" s="23">
        <v>-7064020.5</v>
      </c>
      <c r="HF63" s="23">
        <v>-5127508.5999999996</v>
      </c>
      <c r="HG63" s="23">
        <v>-9608350.4900000002</v>
      </c>
      <c r="HH63" s="23">
        <v>-2757034.78</v>
      </c>
      <c r="HI63" s="23">
        <v>522632.31</v>
      </c>
      <c r="HJ63" s="23">
        <v>4019724.35</v>
      </c>
      <c r="HK63" s="23">
        <v>5475169.0599999996</v>
      </c>
      <c r="HL63" s="23">
        <v>5964184.0999999996</v>
      </c>
      <c r="HM63" s="23">
        <v>6227760.4199999999</v>
      </c>
      <c r="HN63" s="23">
        <v>5035308.2300000004</v>
      </c>
      <c r="HO63" s="23">
        <v>-432767.61</v>
      </c>
      <c r="HP63" s="23">
        <v>-2789179.8</v>
      </c>
      <c r="HQ63" s="23">
        <v>-7361491.8399999999</v>
      </c>
      <c r="HR63" s="23">
        <v>-7335667.0599999996</v>
      </c>
      <c r="HS63" s="23">
        <v>-6226298.75</v>
      </c>
      <c r="HT63" s="23">
        <v>-5210060.71</v>
      </c>
      <c r="HU63" s="23">
        <v>360150.91</v>
      </c>
      <c r="HV63" s="23">
        <v>4347519.6900000004</v>
      </c>
      <c r="HW63" s="23">
        <v>4941701.96</v>
      </c>
      <c r="HX63" s="23">
        <v>6812994.5899999999</v>
      </c>
      <c r="HY63" s="468">
        <v>7104770.8600000003</v>
      </c>
      <c r="HZ63" s="468">
        <v>6212320.5300000003</v>
      </c>
      <c r="IA63" s="468">
        <v>1962150.42</v>
      </c>
      <c r="IB63" s="468">
        <v>-4105762.75</v>
      </c>
      <c r="IC63" s="468">
        <v>-6510101.6699999999</v>
      </c>
      <c r="ID63" s="468">
        <v>-6556002.0899999999</v>
      </c>
      <c r="IE63" s="468">
        <v>-8161283.7999999998</v>
      </c>
      <c r="IF63" s="468">
        <v>-5199576.96</v>
      </c>
      <c r="IG63" s="468">
        <v>260015.29</v>
      </c>
      <c r="IH63" s="468">
        <v>3862294.34</v>
      </c>
      <c r="II63" s="468">
        <v>5933103.2800000003</v>
      </c>
      <c r="IJ63" s="468">
        <v>7254704.4100000001</v>
      </c>
      <c r="IK63" s="468">
        <v>6906542.8399999999</v>
      </c>
      <c r="IL63" s="563"/>
      <c r="IM63" s="564"/>
      <c r="IN63" s="564"/>
      <c r="IO63" s="564"/>
      <c r="IP63" s="564"/>
      <c r="IQ63" s="564"/>
      <c r="IR63" s="564"/>
      <c r="IS63" s="564"/>
      <c r="IT63" s="564"/>
      <c r="IU63" s="564"/>
      <c r="IV63" s="564"/>
      <c r="IW63" s="564"/>
      <c r="IX63" s="564"/>
      <c r="IY63" s="565"/>
    </row>
    <row r="64" spans="1:260" x14ac:dyDescent="0.2">
      <c r="B64" s="1" t="s">
        <v>182</v>
      </c>
      <c r="D64" s="21">
        <v>842600</v>
      </c>
      <c r="E64" s="21">
        <v>842600</v>
      </c>
      <c r="F64" s="21">
        <v>842600</v>
      </c>
      <c r="G64" s="21">
        <v>803654.38</v>
      </c>
      <c r="H64" s="21">
        <v>414433.28000000003</v>
      </c>
      <c r="I64" s="21">
        <v>803654.38</v>
      </c>
      <c r="J64" s="21">
        <v>803654.38</v>
      </c>
      <c r="K64" s="21">
        <v>725881.37</v>
      </c>
      <c r="L64" s="21">
        <v>804170.92</v>
      </c>
      <c r="M64" s="21">
        <v>778245.68</v>
      </c>
      <c r="N64" s="21">
        <v>799887.21</v>
      </c>
      <c r="O64" s="21">
        <v>784911.95</v>
      </c>
      <c r="P64" s="21">
        <v>826370.43</v>
      </c>
      <c r="Q64" s="21">
        <v>845097</v>
      </c>
      <c r="R64" s="21">
        <v>805734.9</v>
      </c>
      <c r="S64" s="21">
        <v>784096.5</v>
      </c>
      <c r="T64" s="21">
        <v>765781.97</v>
      </c>
      <c r="U64" s="21">
        <v>801938.67</v>
      </c>
      <c r="V64" s="21">
        <v>781954.37</v>
      </c>
      <c r="W64" s="21">
        <v>699946.88</v>
      </c>
      <c r="X64" s="21">
        <v>783373.45</v>
      </c>
      <c r="Y64" s="21">
        <v>777730.02</v>
      </c>
      <c r="Z64" s="21">
        <v>819096.76</v>
      </c>
      <c r="AA64" s="21">
        <v>777978.96</v>
      </c>
      <c r="AB64" s="21">
        <v>805279.47</v>
      </c>
      <c r="AC64" s="21">
        <v>803628.28</v>
      </c>
      <c r="AD64" s="21">
        <v>777730.04</v>
      </c>
      <c r="AE64" s="21">
        <v>803654.38</v>
      </c>
      <c r="AF64" s="21">
        <v>796117.84</v>
      </c>
      <c r="AG64" s="21">
        <v>814706.8</v>
      </c>
      <c r="AH64" s="21">
        <v>824126.75</v>
      </c>
      <c r="AI64" s="21">
        <v>749261.33</v>
      </c>
      <c r="AJ64" s="21">
        <v>801972.02</v>
      </c>
      <c r="AK64" s="21">
        <v>775468.91</v>
      </c>
      <c r="AL64" s="21">
        <v>807199.19</v>
      </c>
      <c r="AM64" s="21">
        <v>775604.73</v>
      </c>
      <c r="AN64" s="21">
        <v>805697.25</v>
      </c>
      <c r="AO64" s="21">
        <v>801437.06</v>
      </c>
      <c r="AP64" s="21">
        <v>775532.01</v>
      </c>
      <c r="AQ64" s="21">
        <v>801399.23</v>
      </c>
      <c r="AR64" s="21">
        <v>200062.59</v>
      </c>
      <c r="AS64" s="21">
        <v>348290.03</v>
      </c>
      <c r="AT64" s="21">
        <v>283325.84000000003</v>
      </c>
      <c r="AU64" s="21">
        <v>253009.46</v>
      </c>
      <c r="AV64" s="21">
        <v>272950.95</v>
      </c>
      <c r="AW64" s="21">
        <v>261729.23</v>
      </c>
      <c r="AX64" s="21">
        <v>270453.56</v>
      </c>
      <c r="AY64" s="21">
        <v>261561.05</v>
      </c>
      <c r="AZ64" s="22">
        <v>270453.57</v>
      </c>
      <c r="BA64" s="22">
        <v>272428.03999999998</v>
      </c>
      <c r="BB64" s="22">
        <v>266444.76</v>
      </c>
      <c r="BC64" s="22">
        <v>271469.09000000003</v>
      </c>
      <c r="BD64" s="22">
        <v>257222.97</v>
      </c>
      <c r="BE64" s="22">
        <v>268575.02</v>
      </c>
      <c r="BF64" s="22">
        <v>278938.69</v>
      </c>
      <c r="BG64" s="22">
        <v>244672.5</v>
      </c>
      <c r="BH64" s="22">
        <v>270362.23</v>
      </c>
      <c r="BI64" s="22">
        <v>264656.71999999997</v>
      </c>
      <c r="BJ64" s="22">
        <v>281503.31</v>
      </c>
      <c r="BK64" s="22">
        <v>269785.25</v>
      </c>
      <c r="BL64" s="22">
        <v>282285.94</v>
      </c>
      <c r="BM64" s="22">
        <v>278981.90999999997</v>
      </c>
      <c r="BN64" s="22">
        <v>273551.09000000003</v>
      </c>
      <c r="BO64" s="22">
        <v>268046.15999999997</v>
      </c>
      <c r="BP64" s="22">
        <v>275885.49</v>
      </c>
      <c r="BQ64" s="22">
        <v>287226.21000000002</v>
      </c>
      <c r="BR64" s="22">
        <v>283249.45</v>
      </c>
      <c r="BS64" s="22">
        <v>527160.92000000004</v>
      </c>
      <c r="BT64" s="22">
        <v>423342.73</v>
      </c>
      <c r="BU64" s="22">
        <v>244282.49</v>
      </c>
      <c r="BV64" s="22">
        <v>384308.69</v>
      </c>
      <c r="BW64" s="22">
        <v>372986.38</v>
      </c>
      <c r="BX64" s="22">
        <v>377995.8900000006</v>
      </c>
      <c r="BY64" s="51">
        <v>386227.92</v>
      </c>
      <c r="BZ64" s="25">
        <v>376739.77</v>
      </c>
      <c r="CA64" s="25">
        <v>1239328.6200000001</v>
      </c>
      <c r="CB64" s="22">
        <v>7901.89</v>
      </c>
      <c r="CC64" s="22">
        <v>0.01</v>
      </c>
      <c r="CD64" s="22">
        <v>0</v>
      </c>
      <c r="CE64" s="18">
        <v>0</v>
      </c>
      <c r="CF64" s="18">
        <v>0</v>
      </c>
      <c r="CG64" s="18">
        <v>0</v>
      </c>
      <c r="CH64" s="18"/>
      <c r="CI64" s="18"/>
      <c r="CJ64" s="18"/>
      <c r="CK64" s="18"/>
      <c r="CL64" s="18"/>
      <c r="CM64" s="18"/>
      <c r="CN64" s="18"/>
      <c r="CO64" s="18"/>
      <c r="CP64" s="18"/>
      <c r="CQ64" s="18"/>
      <c r="CR64" s="18"/>
      <c r="CS64" s="18"/>
      <c r="CT64" s="18"/>
      <c r="CU64" s="18"/>
      <c r="CV64" s="18"/>
      <c r="CW64" s="18"/>
      <c r="CX64" s="18"/>
      <c r="CY64" s="18"/>
      <c r="CZ64" s="18"/>
      <c r="DA64" s="18"/>
      <c r="DB64" s="18"/>
      <c r="DC64" s="18"/>
      <c r="DD64" s="18"/>
      <c r="DE64" s="18"/>
      <c r="DF64" s="45"/>
      <c r="DG64" s="18"/>
      <c r="DH64" s="18"/>
      <c r="DI64" s="18"/>
      <c r="DJ64" s="18"/>
      <c r="DK64" s="18"/>
      <c r="DL64" s="18"/>
      <c r="DM64" s="18"/>
      <c r="DN64" s="18"/>
      <c r="DO64" s="18"/>
      <c r="DP64" s="18"/>
      <c r="DQ64" s="18"/>
      <c r="DR64" s="18"/>
      <c r="DS64" s="18"/>
      <c r="DT64" s="18"/>
      <c r="DU64" s="18"/>
      <c r="DV64" s="18"/>
      <c r="DW64" s="18"/>
      <c r="DX64" s="18"/>
      <c r="DY64" s="18"/>
      <c r="DZ64" s="18"/>
      <c r="EA64" s="18"/>
      <c r="EB64" s="18"/>
      <c r="EC64" s="18"/>
      <c r="ED64" s="18"/>
      <c r="EE64" s="18"/>
      <c r="EF64" s="18"/>
      <c r="EG64" s="18"/>
      <c r="EH64" s="18"/>
      <c r="EI64" s="18"/>
      <c r="EJ64" s="18"/>
      <c r="EK64" s="18"/>
      <c r="EL64" s="18"/>
      <c r="EM64" s="18"/>
      <c r="EN64" s="18"/>
      <c r="EO64" s="18"/>
      <c r="EP64" s="18"/>
      <c r="EQ64" s="18"/>
      <c r="ER64" s="18"/>
      <c r="ES64" s="18"/>
      <c r="ET64" s="18"/>
      <c r="EU64" s="18"/>
      <c r="EV64" s="18"/>
      <c r="EW64" s="18"/>
      <c r="EX64" s="18"/>
      <c r="EY64" s="18"/>
      <c r="EZ64" s="18"/>
      <c r="FA64" s="18"/>
      <c r="FB64" s="18"/>
      <c r="FC64" s="18"/>
      <c r="FD64" s="18"/>
      <c r="FE64" s="18"/>
      <c r="FF64" s="18"/>
      <c r="FG64" s="18"/>
      <c r="FH64" s="18"/>
      <c r="FI64" s="18"/>
      <c r="FJ64" s="18"/>
      <c r="FK64" s="18"/>
      <c r="FL64" s="18"/>
      <c r="FM64" s="18"/>
      <c r="FN64" s="18"/>
      <c r="FO64" s="18"/>
      <c r="FP64" s="18"/>
      <c r="FQ64" s="18"/>
      <c r="FR64" s="18"/>
      <c r="FS64" s="18"/>
      <c r="FT64" s="18"/>
      <c r="FU64" s="18"/>
      <c r="FV64" s="18"/>
      <c r="FW64" s="18"/>
      <c r="FX64" s="18"/>
      <c r="FY64" s="18"/>
      <c r="FZ64" s="18"/>
      <c r="GA64" s="18"/>
      <c r="GB64" s="18"/>
      <c r="GC64" s="18"/>
      <c r="GD64" s="18"/>
      <c r="GE64" s="18"/>
      <c r="GF64" s="18"/>
      <c r="GG64" s="18"/>
      <c r="GH64" s="18"/>
      <c r="GI64" s="18"/>
      <c r="GJ64" s="18"/>
      <c r="GK64" s="18"/>
      <c r="GL64" s="18"/>
      <c r="GM64" s="18"/>
      <c r="GN64" s="18"/>
      <c r="GO64" s="18"/>
      <c r="GP64" s="18"/>
      <c r="GQ64" s="18"/>
      <c r="GR64" s="18"/>
      <c r="GS64" s="18"/>
      <c r="GT64" s="18"/>
      <c r="GU64" s="18"/>
      <c r="GV64" s="18"/>
      <c r="GW64" s="18"/>
      <c r="GX64" s="18"/>
      <c r="GY64" s="18"/>
      <c r="GZ64" s="18"/>
      <c r="HA64" s="18"/>
      <c r="HB64" s="18"/>
      <c r="HC64" s="18"/>
      <c r="HD64" s="18"/>
      <c r="HE64" s="18"/>
      <c r="HF64" s="18"/>
      <c r="HG64" s="18"/>
      <c r="HH64" s="18"/>
      <c r="HI64" s="18"/>
      <c r="HJ64" s="18"/>
      <c r="HK64" s="18"/>
      <c r="HL64" s="18"/>
      <c r="HM64" s="18"/>
      <c r="HN64" s="18"/>
      <c r="HO64" s="18"/>
      <c r="HP64" s="18"/>
      <c r="HQ64" s="18"/>
      <c r="HR64" s="18"/>
      <c r="HS64" s="18"/>
      <c r="HT64" s="18"/>
      <c r="HU64" s="18"/>
      <c r="HV64" s="18"/>
      <c r="HW64" s="18"/>
      <c r="HX64" s="18"/>
      <c r="HY64" s="18"/>
      <c r="HZ64" s="18"/>
      <c r="IA64" s="18"/>
      <c r="IB64" s="18"/>
      <c r="IC64" s="18"/>
      <c r="ID64" s="18"/>
      <c r="IE64" s="18"/>
      <c r="IF64" s="18"/>
      <c r="IG64" s="18"/>
      <c r="IH64" s="18"/>
      <c r="II64" s="18"/>
      <c r="IJ64" s="18"/>
      <c r="IK64" s="18"/>
      <c r="IL64" s="560"/>
      <c r="IM64" s="561"/>
      <c r="IN64" s="561"/>
      <c r="IO64" s="561"/>
      <c r="IP64" s="561"/>
      <c r="IQ64" s="561"/>
      <c r="IR64" s="561"/>
      <c r="IS64" s="561"/>
      <c r="IT64" s="561"/>
      <c r="IU64" s="561"/>
      <c r="IV64" s="561"/>
      <c r="IW64" s="561"/>
      <c r="IX64" s="561"/>
      <c r="IY64" s="562"/>
    </row>
    <row r="65" spans="1:259" x14ac:dyDescent="0.2">
      <c r="B65" s="1" t="s">
        <v>183</v>
      </c>
      <c r="D65" s="21">
        <v>62559.72</v>
      </c>
      <c r="E65" s="21">
        <v>52763.69</v>
      </c>
      <c r="F65" s="21">
        <v>268634.62</v>
      </c>
      <c r="G65" s="21">
        <v>-389698.06</v>
      </c>
      <c r="H65" s="21">
        <v>347241.4</v>
      </c>
      <c r="I65" s="21">
        <v>150000.99</v>
      </c>
      <c r="J65" s="21">
        <v>-14505.58</v>
      </c>
      <c r="K65" s="21"/>
      <c r="L65" s="21"/>
      <c r="M65" s="21"/>
      <c r="N65" s="21"/>
      <c r="O65" s="21"/>
      <c r="P65" s="21"/>
      <c r="Q65" s="21"/>
      <c r="R65" s="21"/>
      <c r="S65" s="21"/>
      <c r="T65" s="21"/>
      <c r="U65" s="21"/>
      <c r="V65" s="21"/>
      <c r="W65" s="21"/>
      <c r="X65" s="21"/>
      <c r="Y65" s="21"/>
      <c r="Z65" s="21"/>
      <c r="AA65" s="21"/>
      <c r="AB65" s="21"/>
      <c r="AC65" s="21"/>
      <c r="AD65" s="21"/>
      <c r="AE65" s="21"/>
      <c r="AF65" s="21"/>
      <c r="AG65" s="21"/>
      <c r="AH65" s="21"/>
      <c r="AI65" s="21"/>
      <c r="AJ65" s="21"/>
      <c r="AK65" s="21"/>
      <c r="AL65" s="21"/>
      <c r="AM65" s="21"/>
      <c r="AN65" s="21"/>
      <c r="AO65" s="21"/>
      <c r="AP65" s="21"/>
      <c r="AQ65" s="21"/>
      <c r="AR65" s="21"/>
      <c r="AS65" s="21"/>
      <c r="AT65" s="21"/>
      <c r="AU65" s="21"/>
      <c r="AV65" s="21">
        <v>-134067</v>
      </c>
      <c r="AW65" s="21"/>
      <c r="AX65" s="21"/>
      <c r="AY65" s="21"/>
      <c r="AZ65" s="18"/>
      <c r="BA65" s="18"/>
      <c r="BB65" s="18"/>
      <c r="BC65" s="18"/>
      <c r="BD65" s="18"/>
      <c r="BE65" s="18"/>
      <c r="BF65" s="18"/>
      <c r="BG65" s="18"/>
      <c r="BH65" s="18"/>
      <c r="BI65" s="18"/>
      <c r="BJ65" s="18"/>
      <c r="BK65" s="18"/>
      <c r="BL65" s="18"/>
      <c r="BM65" s="18"/>
      <c r="BN65" s="18"/>
      <c r="BO65" s="18"/>
      <c r="BP65" s="18"/>
      <c r="BQ65" s="18"/>
      <c r="BR65" s="18"/>
      <c r="BS65" s="18"/>
      <c r="BT65" s="18"/>
      <c r="BU65" s="18"/>
      <c r="BV65" s="18"/>
      <c r="BW65" s="18"/>
      <c r="BX65" s="18"/>
      <c r="BY65" s="18"/>
      <c r="BZ65" s="18"/>
      <c r="CA65" s="25">
        <v>328990.28000000003</v>
      </c>
      <c r="CB65" s="18"/>
      <c r="CC65" s="22"/>
      <c r="CD65" s="18"/>
      <c r="CE65" s="18"/>
      <c r="CF65" s="18"/>
      <c r="CG65" s="18"/>
      <c r="CH65" s="18"/>
      <c r="CI65" s="18"/>
      <c r="CJ65" s="18"/>
      <c r="CK65" s="18"/>
      <c r="CL65" s="18"/>
      <c r="CM65" s="18"/>
      <c r="CN65" s="18"/>
      <c r="CO65" s="18"/>
      <c r="CP65" s="18"/>
      <c r="CQ65" s="18"/>
      <c r="CR65" s="18"/>
      <c r="CS65" s="18"/>
      <c r="CT65" s="18"/>
      <c r="CU65" s="18"/>
      <c r="CV65" s="18"/>
      <c r="CW65" s="18"/>
      <c r="CX65" s="18"/>
      <c r="CY65" s="18"/>
      <c r="CZ65" s="18"/>
      <c r="DA65" s="18"/>
      <c r="DB65" s="18"/>
      <c r="DC65" s="18"/>
      <c r="DD65" s="18"/>
      <c r="DE65" s="18"/>
      <c r="DF65" s="45"/>
      <c r="DG65" s="18"/>
      <c r="DH65" s="18"/>
      <c r="DI65" s="18"/>
      <c r="DJ65" s="18"/>
      <c r="DK65" s="18"/>
      <c r="DL65" s="18"/>
      <c r="DM65" s="18"/>
      <c r="DN65" s="18"/>
      <c r="DO65" s="18"/>
      <c r="DP65" s="18"/>
      <c r="DQ65" s="18"/>
      <c r="DR65" s="18"/>
      <c r="DS65" s="18"/>
      <c r="DT65" s="18"/>
      <c r="DU65" s="18"/>
      <c r="DV65" s="18"/>
      <c r="DW65" s="18"/>
      <c r="DX65" s="18"/>
      <c r="DY65" s="18"/>
      <c r="DZ65" s="18"/>
      <c r="EA65" s="18"/>
      <c r="EB65" s="18"/>
      <c r="EC65" s="18"/>
      <c r="ED65" s="18"/>
      <c r="EE65" s="18"/>
      <c r="EF65" s="18"/>
      <c r="EG65" s="18"/>
      <c r="EH65" s="18"/>
      <c r="EI65" s="18"/>
      <c r="EJ65" s="18"/>
      <c r="EK65" s="18"/>
      <c r="EL65" s="18"/>
      <c r="EM65" s="18"/>
      <c r="EN65" s="18"/>
      <c r="EO65" s="18"/>
      <c r="EP65" s="18"/>
      <c r="EQ65" s="18"/>
      <c r="ER65" s="18"/>
      <c r="ES65" s="18"/>
      <c r="ET65" s="18"/>
      <c r="EU65" s="18"/>
      <c r="EV65" s="18"/>
      <c r="EW65" s="18"/>
      <c r="EX65" s="18"/>
      <c r="EY65" s="18"/>
      <c r="EZ65" s="18"/>
      <c r="FA65" s="18"/>
      <c r="FB65" s="18"/>
      <c r="FC65" s="18"/>
      <c r="FD65" s="18"/>
      <c r="FE65" s="18"/>
      <c r="FF65" s="18"/>
      <c r="FG65" s="18"/>
      <c r="FH65" s="18"/>
      <c r="FI65" s="18"/>
      <c r="FJ65" s="18"/>
      <c r="FK65" s="18"/>
      <c r="FL65" s="18"/>
      <c r="FM65" s="18"/>
      <c r="FN65" s="18"/>
      <c r="FO65" s="18"/>
      <c r="FP65" s="18"/>
      <c r="FQ65" s="18"/>
      <c r="FR65" s="18"/>
      <c r="FS65" s="18"/>
      <c r="FT65" s="18"/>
      <c r="FU65" s="18"/>
      <c r="FV65" s="18"/>
      <c r="FW65" s="18"/>
      <c r="FX65" s="18"/>
      <c r="FY65" s="18"/>
      <c r="FZ65" s="18"/>
      <c r="GA65" s="18"/>
      <c r="GB65" s="18"/>
      <c r="GC65" s="18"/>
      <c r="GD65" s="18"/>
      <c r="GE65" s="18"/>
      <c r="GF65" s="18"/>
      <c r="GG65" s="18"/>
      <c r="GH65" s="18"/>
      <c r="GI65" s="18"/>
      <c r="GJ65" s="18"/>
      <c r="GK65" s="18"/>
      <c r="GL65" s="18"/>
      <c r="GM65" s="18"/>
      <c r="GN65" s="18"/>
      <c r="GO65" s="18"/>
      <c r="GP65" s="18"/>
      <c r="GQ65" s="18"/>
      <c r="GR65" s="18"/>
      <c r="GS65" s="18"/>
      <c r="GT65" s="18"/>
      <c r="GU65" s="18"/>
      <c r="GV65" s="18"/>
      <c r="GW65" s="18"/>
      <c r="GX65" s="18"/>
      <c r="GY65" s="18"/>
      <c r="GZ65" s="18"/>
      <c r="HA65" s="18"/>
      <c r="HB65" s="18"/>
      <c r="HC65" s="18"/>
      <c r="HD65" s="18"/>
      <c r="HE65" s="18"/>
      <c r="HF65" s="18"/>
      <c r="HG65" s="18"/>
      <c r="HH65" s="18"/>
      <c r="HI65" s="18"/>
      <c r="HJ65" s="18"/>
      <c r="HK65" s="18"/>
      <c r="HL65" s="18"/>
      <c r="HM65" s="18"/>
      <c r="HN65" s="18"/>
      <c r="HO65" s="18"/>
      <c r="HP65" s="18"/>
      <c r="HQ65" s="18"/>
      <c r="HR65" s="18"/>
      <c r="HS65" s="18"/>
      <c r="HT65" s="18"/>
      <c r="HU65" s="18"/>
      <c r="HV65" s="18"/>
      <c r="HW65" s="18"/>
      <c r="HX65" s="18"/>
      <c r="HY65" s="18"/>
      <c r="HZ65" s="18"/>
      <c r="IA65" s="18"/>
      <c r="IB65" s="18"/>
      <c r="IC65" s="18"/>
      <c r="ID65" s="18"/>
      <c r="IE65" s="18"/>
      <c r="IF65" s="18"/>
      <c r="IG65" s="18"/>
      <c r="IH65" s="18"/>
      <c r="II65" s="18"/>
      <c r="IJ65" s="18"/>
      <c r="IK65" s="18"/>
      <c r="IL65" s="560"/>
      <c r="IM65" s="561"/>
      <c r="IN65" s="561"/>
      <c r="IO65" s="561"/>
      <c r="IP65" s="561"/>
      <c r="IQ65" s="561"/>
      <c r="IR65" s="561"/>
      <c r="IS65" s="561"/>
      <c r="IT65" s="561"/>
      <c r="IU65" s="561"/>
      <c r="IV65" s="561"/>
      <c r="IW65" s="561"/>
      <c r="IX65" s="561"/>
      <c r="IY65" s="562"/>
    </row>
    <row r="66" spans="1:259" hidden="1" x14ac:dyDescent="0.2">
      <c r="B66" s="1" t="s">
        <v>177</v>
      </c>
      <c r="D66" s="20"/>
      <c r="E66" s="20"/>
      <c r="F66" s="20"/>
      <c r="G66" s="20"/>
      <c r="H66" s="20"/>
      <c r="I66" s="20"/>
      <c r="J66" s="20"/>
      <c r="K66" s="20"/>
      <c r="L66" s="20"/>
      <c r="M66" s="20"/>
      <c r="N66" s="20"/>
      <c r="O66" s="21">
        <v>151670.69</v>
      </c>
      <c r="P66" s="21">
        <v>1268127.48</v>
      </c>
      <c r="Q66" s="20"/>
      <c r="R66" s="20"/>
      <c r="S66" s="20"/>
      <c r="T66" s="20"/>
      <c r="U66" s="20"/>
      <c r="V66" s="20"/>
      <c r="W66" s="20"/>
      <c r="X66" s="20"/>
      <c r="Y66" s="20"/>
      <c r="Z66" s="20"/>
      <c r="AA66" s="20"/>
      <c r="AB66" s="20"/>
      <c r="AC66" s="20"/>
      <c r="AD66" s="20"/>
      <c r="AE66" s="21"/>
      <c r="AF66" s="21"/>
      <c r="AG66" s="21"/>
      <c r="AH66" s="21"/>
      <c r="AI66" s="21"/>
      <c r="AJ66" s="21"/>
      <c r="AK66" s="21"/>
      <c r="AL66" s="21"/>
      <c r="AM66" s="21"/>
      <c r="AN66" s="21"/>
      <c r="AO66" s="21"/>
      <c r="AP66" s="21"/>
      <c r="AQ66" s="21"/>
      <c r="AR66" s="21"/>
      <c r="AS66" s="21"/>
      <c r="AT66" s="21"/>
      <c r="AU66" s="21"/>
      <c r="AV66" s="21"/>
      <c r="AW66" s="21"/>
      <c r="AX66" s="21"/>
      <c r="AY66" s="21"/>
      <c r="AZ66" s="18"/>
      <c r="BA66" s="18"/>
      <c r="BB66" s="18"/>
      <c r="BC66" s="18"/>
      <c r="BD66" s="18"/>
      <c r="BE66" s="18"/>
      <c r="BF66" s="18"/>
      <c r="BG66" s="18"/>
      <c r="BH66" s="18"/>
      <c r="BI66" s="18"/>
      <c r="BJ66" s="18"/>
      <c r="BK66" s="18"/>
      <c r="BL66" s="18"/>
      <c r="BM66" s="18"/>
      <c r="BN66" s="18"/>
      <c r="BO66" s="18"/>
      <c r="BP66" s="18"/>
      <c r="BQ66" s="18"/>
      <c r="BR66" s="18"/>
      <c r="BS66" s="18"/>
      <c r="BT66" s="18"/>
      <c r="BU66" s="18"/>
      <c r="BV66" s="18"/>
      <c r="BW66" s="18"/>
      <c r="BX66" s="18"/>
      <c r="BY66" s="18"/>
      <c r="BZ66" s="18"/>
      <c r="CA66" s="18"/>
      <c r="CB66" s="18"/>
      <c r="CC66" s="18"/>
      <c r="CD66" s="18"/>
      <c r="CE66" s="18"/>
      <c r="CF66" s="18"/>
      <c r="CG66" s="18"/>
      <c r="CH66" s="18"/>
      <c r="CI66" s="18"/>
      <c r="CJ66" s="18"/>
      <c r="CK66" s="18"/>
      <c r="CL66" s="18"/>
      <c r="CM66" s="18"/>
      <c r="CN66" s="18"/>
      <c r="CO66" s="18"/>
      <c r="CP66" s="18"/>
      <c r="CQ66" s="18"/>
      <c r="CR66" s="18"/>
      <c r="CS66" s="18"/>
      <c r="CT66" s="18"/>
      <c r="CU66" s="18"/>
      <c r="CV66" s="18"/>
      <c r="CW66" s="18"/>
      <c r="CX66" s="18"/>
      <c r="CY66" s="18"/>
      <c r="CZ66" s="18"/>
      <c r="DA66" s="18"/>
      <c r="DB66" s="18"/>
      <c r="DC66" s="18"/>
      <c r="DD66" s="18"/>
      <c r="DE66" s="18"/>
      <c r="DF66" s="18"/>
      <c r="DG66" s="18"/>
      <c r="DH66" s="18"/>
      <c r="DI66" s="18"/>
      <c r="DJ66" s="18"/>
      <c r="DK66" s="18"/>
      <c r="DL66" s="18"/>
      <c r="DM66" s="18"/>
      <c r="DN66" s="18"/>
      <c r="DO66" s="18"/>
      <c r="DP66" s="18"/>
      <c r="DQ66" s="18"/>
      <c r="DR66" s="18"/>
      <c r="DS66" s="18"/>
      <c r="DT66" s="18"/>
      <c r="DU66" s="18"/>
      <c r="DV66" s="18"/>
      <c r="DW66" s="18"/>
      <c r="DX66" s="18"/>
      <c r="DY66" s="18"/>
      <c r="DZ66" s="18"/>
      <c r="EA66" s="18"/>
      <c r="EB66" s="18"/>
      <c r="EC66" s="18"/>
      <c r="ED66" s="18"/>
      <c r="EE66" s="18"/>
      <c r="EF66" s="18"/>
      <c r="EG66" s="18"/>
      <c r="EH66" s="18"/>
      <c r="EI66" s="18"/>
      <c r="EJ66" s="18"/>
      <c r="EK66" s="18"/>
      <c r="EL66" s="18"/>
      <c r="EM66" s="18"/>
      <c r="EN66" s="18"/>
      <c r="EO66" s="18"/>
      <c r="EP66" s="18"/>
      <c r="EQ66" s="18"/>
      <c r="ER66" s="18"/>
      <c r="ES66" s="18"/>
      <c r="ET66" s="18"/>
      <c r="EU66" s="18"/>
      <c r="EV66" s="18"/>
      <c r="EW66" s="18"/>
      <c r="EX66" s="18"/>
      <c r="EY66" s="18"/>
      <c r="EZ66" s="18"/>
      <c r="FA66" s="18"/>
      <c r="FB66" s="18"/>
      <c r="FC66" s="18"/>
      <c r="FD66" s="18"/>
      <c r="FE66" s="18"/>
      <c r="FF66" s="18"/>
      <c r="FG66" s="18"/>
      <c r="FH66" s="18"/>
      <c r="FI66" s="18"/>
      <c r="FJ66" s="18"/>
      <c r="FK66" s="18"/>
      <c r="FL66" s="18"/>
      <c r="FM66" s="18"/>
      <c r="FN66" s="18"/>
      <c r="FO66" s="18"/>
      <c r="FP66" s="18"/>
      <c r="FQ66" s="18"/>
      <c r="FR66" s="18"/>
      <c r="FS66" s="18"/>
      <c r="FT66" s="18"/>
      <c r="FU66" s="18"/>
      <c r="FV66" s="18"/>
      <c r="FW66" s="18"/>
      <c r="FX66" s="18"/>
      <c r="FY66" s="18"/>
      <c r="FZ66" s="18"/>
      <c r="GA66" s="18"/>
      <c r="GB66" s="18"/>
      <c r="GC66" s="18"/>
      <c r="GD66" s="18"/>
      <c r="GE66" s="18"/>
      <c r="GF66" s="18"/>
      <c r="GG66" s="18"/>
      <c r="GH66" s="18"/>
      <c r="GI66" s="18"/>
      <c r="GJ66" s="18"/>
      <c r="GK66" s="18"/>
      <c r="GL66" s="18"/>
      <c r="GM66" s="18"/>
      <c r="GN66" s="18"/>
      <c r="GO66" s="18"/>
      <c r="GP66" s="18"/>
      <c r="GQ66" s="18"/>
      <c r="GR66" s="18"/>
      <c r="GS66" s="18"/>
      <c r="GT66" s="18"/>
      <c r="GU66" s="18"/>
      <c r="GV66" s="18"/>
      <c r="GW66" s="18"/>
      <c r="GX66" s="18"/>
      <c r="GY66" s="18"/>
      <c r="GZ66" s="18"/>
      <c r="HA66" s="18"/>
      <c r="HB66" s="18"/>
      <c r="HC66" s="18"/>
      <c r="HD66" s="18"/>
      <c r="HE66" s="18"/>
      <c r="HF66" s="18"/>
      <c r="HG66" s="18"/>
      <c r="HH66" s="18"/>
      <c r="HI66" s="18"/>
      <c r="HJ66" s="18"/>
      <c r="HK66" s="18"/>
      <c r="HL66" s="18"/>
      <c r="HM66" s="18"/>
      <c r="HN66" s="18"/>
      <c r="HO66" s="18"/>
      <c r="HP66" s="18"/>
      <c r="HQ66" s="18"/>
      <c r="HR66" s="18"/>
      <c r="HS66" s="18"/>
      <c r="HT66" s="18"/>
      <c r="HU66" s="18"/>
      <c r="HV66" s="18"/>
      <c r="HW66" s="18"/>
      <c r="HX66" s="18"/>
      <c r="HY66" s="18"/>
      <c r="HZ66" s="18"/>
      <c r="IA66" s="18"/>
      <c r="IB66" s="18"/>
      <c r="IC66" s="18"/>
      <c r="ID66" s="18"/>
      <c r="IE66" s="18"/>
      <c r="IF66" s="18"/>
      <c r="IG66" s="18"/>
      <c r="IH66" s="18"/>
      <c r="II66" s="18"/>
      <c r="IJ66" s="18"/>
      <c r="IK66" s="18"/>
      <c r="IL66" s="560"/>
      <c r="IM66" s="561"/>
      <c r="IN66" s="561"/>
      <c r="IO66" s="561"/>
      <c r="IP66" s="561"/>
      <c r="IQ66" s="561"/>
      <c r="IR66" s="561"/>
      <c r="IS66" s="561"/>
      <c r="IT66" s="561"/>
      <c r="IU66" s="561"/>
      <c r="IV66" s="561"/>
      <c r="IW66" s="561"/>
      <c r="IX66" s="561"/>
      <c r="IY66" s="562"/>
    </row>
    <row r="67" spans="1:259" x14ac:dyDescent="0.2">
      <c r="B67" s="1" t="s">
        <v>167</v>
      </c>
      <c r="D67" s="53">
        <f t="shared" ref="D67:N67" si="744">SUM(D61:D65)</f>
        <v>4994634.47</v>
      </c>
      <c r="E67" s="53">
        <f t="shared" si="744"/>
        <v>-1432921.37</v>
      </c>
      <c r="F67" s="53">
        <f t="shared" si="744"/>
        <v>4587143.8899999997</v>
      </c>
      <c r="G67" s="53">
        <f t="shared" si="744"/>
        <v>-271388.19676544546</v>
      </c>
      <c r="H67" s="53">
        <f t="shared" si="744"/>
        <v>-1292292.4009244111</v>
      </c>
      <c r="I67" s="53">
        <f t="shared" si="744"/>
        <v>-7648678.2251142235</v>
      </c>
      <c r="J67" s="53">
        <f t="shared" si="744"/>
        <v>-6416399.9879950387</v>
      </c>
      <c r="K67" s="53">
        <f t="shared" si="744"/>
        <v>-5087497.5254994566</v>
      </c>
      <c r="L67" s="53">
        <f t="shared" si="744"/>
        <v>-5774169.5665404825</v>
      </c>
      <c r="M67" s="53">
        <f t="shared" si="744"/>
        <v>-1356426.6215407937</v>
      </c>
      <c r="N67" s="53">
        <f t="shared" si="744"/>
        <v>1484928.713993106</v>
      </c>
      <c r="O67" s="53">
        <f t="shared" ref="O67:AB67" si="745">SUM(O61:O66)</f>
        <v>4691158.518064375</v>
      </c>
      <c r="P67" s="53">
        <f t="shared" si="745"/>
        <v>6117960.6766025443</v>
      </c>
      <c r="Q67" s="53">
        <f t="shared" si="745"/>
        <v>5054662.4793500304</v>
      </c>
      <c r="R67" s="53">
        <f t="shared" si="745"/>
        <v>4236121.1408792399</v>
      </c>
      <c r="S67" s="53">
        <f t="shared" si="745"/>
        <v>1038641.5435637943</v>
      </c>
      <c r="T67" s="53">
        <f t="shared" si="745"/>
        <v>-1541493.2663704294</v>
      </c>
      <c r="U67" s="53">
        <f t="shared" si="745"/>
        <v>-3567568.4705999838</v>
      </c>
      <c r="V67" s="53">
        <f t="shared" si="745"/>
        <v>1881197.1081539607</v>
      </c>
      <c r="W67" s="53">
        <f t="shared" si="745"/>
        <v>-3759066.9336782377</v>
      </c>
      <c r="X67" s="53">
        <f t="shared" si="745"/>
        <v>-1037618.7664993491</v>
      </c>
      <c r="Y67" s="53">
        <f t="shared" si="745"/>
        <v>-593724.52211373881</v>
      </c>
      <c r="Z67" s="53">
        <f t="shared" si="745"/>
        <v>2094987.3352564166</v>
      </c>
      <c r="AA67" s="53">
        <f t="shared" si="745"/>
        <v>4751553.1879445463</v>
      </c>
      <c r="AB67" s="53">
        <f t="shared" si="745"/>
        <v>5123820.4389999993</v>
      </c>
      <c r="AC67" s="53">
        <f>SUM(AC61:AC66)</f>
        <v>4328934.9400000004</v>
      </c>
      <c r="AD67" s="53">
        <f>SUM(AD61:AD66)</f>
        <v>4738879.1099999994</v>
      </c>
      <c r="AE67" s="53">
        <f>SUM(AE61:AE66)</f>
        <v>-3835453.3000000007</v>
      </c>
      <c r="AF67" s="53">
        <f t="shared" ref="AF67:AP67" si="746">SUM(AF61:AF66)</f>
        <v>-4514879.67</v>
      </c>
      <c r="AG67" s="53">
        <f t="shared" si="746"/>
        <v>-4368754.8</v>
      </c>
      <c r="AH67" s="53">
        <f t="shared" si="746"/>
        <v>-5479187.8499999996</v>
      </c>
      <c r="AI67" s="53">
        <f t="shared" si="746"/>
        <v>-3097173.42</v>
      </c>
      <c r="AJ67" s="53">
        <f t="shared" si="746"/>
        <v>-1350588.6800000002</v>
      </c>
      <c r="AK67" s="53">
        <f t="shared" si="746"/>
        <v>1836854.4900000002</v>
      </c>
      <c r="AL67" s="53">
        <f t="shared" si="746"/>
        <v>3353261.58</v>
      </c>
      <c r="AM67" s="53">
        <f t="shared" si="746"/>
        <v>4289304.04</v>
      </c>
      <c r="AN67" s="53">
        <f t="shared" si="746"/>
        <v>4956577.95</v>
      </c>
      <c r="AO67" s="53">
        <f t="shared" si="746"/>
        <v>4740894.4800000004</v>
      </c>
      <c r="AP67" s="53">
        <f t="shared" si="746"/>
        <v>4130252.17</v>
      </c>
      <c r="AQ67" s="53">
        <f>SUM(AQ61:AQ66)</f>
        <v>-2729515.0248799818</v>
      </c>
      <c r="AR67" s="53">
        <f>SUM(AR61:AR66)</f>
        <v>-1328503.3199999998</v>
      </c>
      <c r="AS67" s="53">
        <f>SUM(AS61:AS66)</f>
        <v>-3374154.9400000004</v>
      </c>
      <c r="AT67" s="53">
        <f t="shared" ref="AT67:DE67" si="747">SUM(AT61:AT66)</f>
        <v>-4911120.25</v>
      </c>
      <c r="AU67" s="53">
        <f t="shared" si="747"/>
        <v>-2749239.0300000003</v>
      </c>
      <c r="AV67" s="53">
        <f t="shared" si="747"/>
        <v>1352373.25</v>
      </c>
      <c r="AW67" s="53">
        <f t="shared" si="747"/>
        <v>812111.08</v>
      </c>
      <c r="AX67" s="53">
        <f t="shared" si="747"/>
        <v>3475417.7600000002</v>
      </c>
      <c r="AY67" s="53">
        <f t="shared" si="747"/>
        <v>-1997948.9000000001</v>
      </c>
      <c r="AZ67" s="53">
        <f t="shared" si="747"/>
        <v>4356687.59</v>
      </c>
      <c r="BA67" s="53">
        <f t="shared" si="747"/>
        <v>4143464.0100000002</v>
      </c>
      <c r="BB67" s="53">
        <f t="shared" si="747"/>
        <v>3385206.5300000003</v>
      </c>
      <c r="BC67" s="53">
        <f t="shared" si="747"/>
        <v>-6488316.3399999999</v>
      </c>
      <c r="BD67" s="53">
        <f t="shared" si="747"/>
        <v>-2063770.66</v>
      </c>
      <c r="BE67" s="53">
        <f t="shared" si="747"/>
        <v>-3707785.13</v>
      </c>
      <c r="BF67" s="53">
        <f t="shared" si="747"/>
        <v>-2353805.02</v>
      </c>
      <c r="BG67" s="53">
        <f t="shared" si="747"/>
        <v>-2757673.5</v>
      </c>
      <c r="BH67" s="53">
        <f t="shared" si="747"/>
        <v>-1284094.1300000001</v>
      </c>
      <c r="BI67" s="53">
        <f t="shared" si="747"/>
        <v>1321592.8400000001</v>
      </c>
      <c r="BJ67" s="53">
        <f t="shared" si="747"/>
        <v>3299286.46</v>
      </c>
      <c r="BK67" s="53">
        <f t="shared" si="747"/>
        <v>4672459.09</v>
      </c>
      <c r="BL67" s="53">
        <f t="shared" si="747"/>
        <v>4886866.4300000006</v>
      </c>
      <c r="BM67" s="53">
        <f t="shared" si="747"/>
        <v>4951552.8600000003</v>
      </c>
      <c r="BN67" s="53">
        <f t="shared" si="747"/>
        <v>4308754.47</v>
      </c>
      <c r="BO67" s="53">
        <f t="shared" si="747"/>
        <v>-11507342.5</v>
      </c>
      <c r="BP67" s="53">
        <f t="shared" si="747"/>
        <v>-3602593.99</v>
      </c>
      <c r="BQ67" s="53">
        <f t="shared" si="747"/>
        <v>-6200957.0499999998</v>
      </c>
      <c r="BR67" s="53">
        <f t="shared" si="747"/>
        <v>-7686611.79</v>
      </c>
      <c r="BS67" s="53">
        <f t="shared" si="747"/>
        <v>1182229.48</v>
      </c>
      <c r="BT67" s="53">
        <f t="shared" si="747"/>
        <v>-613168.80000000005</v>
      </c>
      <c r="BU67" s="53">
        <f t="shared" si="747"/>
        <v>-1666924.78</v>
      </c>
      <c r="BV67" s="53">
        <f t="shared" si="747"/>
        <v>3888142.93</v>
      </c>
      <c r="BW67" s="53">
        <f t="shared" si="747"/>
        <v>5104869.58</v>
      </c>
      <c r="BX67" s="53">
        <f t="shared" si="747"/>
        <v>6203221.790000001</v>
      </c>
      <c r="BY67" s="53">
        <f t="shared" si="747"/>
        <v>6104357.3099999996</v>
      </c>
      <c r="BZ67" s="53">
        <f t="shared" si="747"/>
        <v>5124027.8599999994</v>
      </c>
      <c r="CA67" s="53">
        <f t="shared" si="747"/>
        <v>-5257456.0999999996</v>
      </c>
      <c r="CB67" s="53">
        <f t="shared" si="747"/>
        <v>-1699925.82</v>
      </c>
      <c r="CC67" s="53">
        <f t="shared" si="747"/>
        <v>-4983403.7700000005</v>
      </c>
      <c r="CD67" s="53">
        <f t="shared" si="747"/>
        <v>-6373606.1200000001</v>
      </c>
      <c r="CE67" s="53">
        <f t="shared" si="747"/>
        <v>-2906722.02</v>
      </c>
      <c r="CF67" s="53">
        <f t="shared" si="747"/>
        <v>-4105014.24</v>
      </c>
      <c r="CG67" s="53">
        <f t="shared" si="747"/>
        <v>-482827.82</v>
      </c>
      <c r="CH67" s="53">
        <f t="shared" si="747"/>
        <v>3848242.54</v>
      </c>
      <c r="CI67" s="31">
        <f t="shared" si="747"/>
        <v>4445666.21</v>
      </c>
      <c r="CJ67" s="53">
        <f t="shared" si="747"/>
        <v>6057155.1100000003</v>
      </c>
      <c r="CK67" s="53">
        <f t="shared" si="747"/>
        <v>5577705.0700000003</v>
      </c>
      <c r="CL67" s="53">
        <f t="shared" si="747"/>
        <v>6487260.5099999998</v>
      </c>
      <c r="CM67" s="53">
        <f t="shared" si="747"/>
        <v>-5401832.5905234087</v>
      </c>
      <c r="CN67" s="53">
        <f t="shared" si="747"/>
        <v>455064.7</v>
      </c>
      <c r="CO67" s="53">
        <f t="shared" si="747"/>
        <v>-7570340.6799999997</v>
      </c>
      <c r="CP67" s="53">
        <f t="shared" si="747"/>
        <v>-5981957.1900000004</v>
      </c>
      <c r="CQ67" s="53">
        <f t="shared" si="747"/>
        <v>-3123606.31</v>
      </c>
      <c r="CR67" s="53">
        <f t="shared" si="747"/>
        <v>-3098635.86</v>
      </c>
      <c r="CS67" s="53">
        <f t="shared" si="747"/>
        <v>1160160.46</v>
      </c>
      <c r="CT67" s="53">
        <f t="shared" si="747"/>
        <v>4180512.96</v>
      </c>
      <c r="CU67" s="53">
        <f t="shared" si="747"/>
        <v>2606256.41</v>
      </c>
      <c r="CV67" s="53">
        <f t="shared" si="747"/>
        <v>6200784.9100000001</v>
      </c>
      <c r="CW67" s="53">
        <f t="shared" si="747"/>
        <v>5429566.2300000004</v>
      </c>
      <c r="CX67" s="53">
        <f t="shared" si="747"/>
        <v>5364120.97</v>
      </c>
      <c r="CY67" s="53">
        <f t="shared" si="747"/>
        <v>-6737172</v>
      </c>
      <c r="CZ67" s="53">
        <f t="shared" si="747"/>
        <v>-2207096.62</v>
      </c>
      <c r="DA67" s="53">
        <f t="shared" si="747"/>
        <v>-7258667.7699999996</v>
      </c>
      <c r="DB67" s="53">
        <f t="shared" si="747"/>
        <v>-657255.04</v>
      </c>
      <c r="DC67" s="53">
        <f t="shared" si="747"/>
        <v>-145954.57999999999</v>
      </c>
      <c r="DD67" s="53">
        <f t="shared" si="747"/>
        <v>-238863.39</v>
      </c>
      <c r="DE67" s="53">
        <f t="shared" si="747"/>
        <v>750356.54</v>
      </c>
      <c r="DF67" s="53">
        <f t="shared" ref="DF67:DV67" si="748">SUM(DF61:DF66)</f>
        <v>2720956.06</v>
      </c>
      <c r="DG67" s="53">
        <f t="shared" si="748"/>
        <v>4580838.93</v>
      </c>
      <c r="DH67" s="53">
        <f t="shared" si="748"/>
        <v>5841142.79</v>
      </c>
      <c r="DI67" s="53">
        <f t="shared" si="748"/>
        <v>4949698.7</v>
      </c>
      <c r="DJ67" s="53">
        <f t="shared" si="748"/>
        <v>5194354.13</v>
      </c>
      <c r="DK67" s="53">
        <f t="shared" si="748"/>
        <v>2438086.9300000002</v>
      </c>
      <c r="DL67" s="48">
        <f>SUM(DL61:DL66)</f>
        <v>-19190805.57</v>
      </c>
      <c r="DM67" s="48">
        <f t="shared" si="748"/>
        <v>-4934137.0999999996</v>
      </c>
      <c r="DN67" s="48">
        <f t="shared" si="748"/>
        <v>-5684755.7699999996</v>
      </c>
      <c r="DO67" s="48">
        <f t="shared" si="748"/>
        <v>-5014420.17</v>
      </c>
      <c r="DP67" s="48">
        <f t="shared" si="748"/>
        <v>-2651677.85</v>
      </c>
      <c r="DQ67" s="48">
        <f t="shared" si="748"/>
        <v>-2160281</v>
      </c>
      <c r="DR67" s="48">
        <f t="shared" si="748"/>
        <v>1434738.82</v>
      </c>
      <c r="DS67" s="48">
        <f t="shared" si="748"/>
        <v>4119131.85</v>
      </c>
      <c r="DT67" s="48">
        <f t="shared" si="748"/>
        <v>5951847.5899999999</v>
      </c>
      <c r="DU67" s="48">
        <f t="shared" si="748"/>
        <v>4977563.2300000004</v>
      </c>
      <c r="DV67" s="48">
        <f t="shared" si="748"/>
        <v>322449.06</v>
      </c>
      <c r="DW67" s="48">
        <f>SUM(DW61:DW66)</f>
        <v>1858758.19</v>
      </c>
      <c r="DX67" s="48">
        <f>SUM(DX61:DX66)</f>
        <v>-5893317.5700000003</v>
      </c>
      <c r="DY67" s="48">
        <f>SUM(DY61:DY66)</f>
        <v>-6677241.1299999999</v>
      </c>
      <c r="DZ67" s="48">
        <f>SUM(DZ61:DZ66)</f>
        <v>-8040278.6200000001</v>
      </c>
      <c r="EA67" s="48">
        <f>SUM(EA61:EA66)</f>
        <v>-5212949.42</v>
      </c>
      <c r="EB67" s="48">
        <f t="shared" ref="EB67:GO67" si="749">SUM(EB61:EB66)</f>
        <v>-6593120.3700000001</v>
      </c>
      <c r="EC67" s="48">
        <f t="shared" si="749"/>
        <v>361312</v>
      </c>
      <c r="ED67" s="48">
        <f t="shared" si="749"/>
        <v>2554524.3199999998</v>
      </c>
      <c r="EE67" s="48">
        <f t="shared" si="749"/>
        <v>4097154.72</v>
      </c>
      <c r="EF67" s="48">
        <f t="shared" si="749"/>
        <v>5538810.2599999998</v>
      </c>
      <c r="EG67" s="48">
        <f t="shared" si="749"/>
        <v>6022404.2300000004</v>
      </c>
      <c r="EH67" s="48">
        <f t="shared" si="749"/>
        <v>5275463.45</v>
      </c>
      <c r="EI67" s="48">
        <f t="shared" si="749"/>
        <v>1199406.49</v>
      </c>
      <c r="EJ67" s="48">
        <f t="shared" si="749"/>
        <v>-2732098.13</v>
      </c>
      <c r="EK67" s="48">
        <f t="shared" si="749"/>
        <v>-6545933.2699999996</v>
      </c>
      <c r="EL67" s="48">
        <f t="shared" si="749"/>
        <v>-9491901.0600000005</v>
      </c>
      <c r="EM67" s="48">
        <f t="shared" si="749"/>
        <v>-4498891.63</v>
      </c>
      <c r="EN67" s="48">
        <f t="shared" si="749"/>
        <v>-1674374.79</v>
      </c>
      <c r="EO67" s="48">
        <f t="shared" si="749"/>
        <v>87333.71</v>
      </c>
      <c r="EP67" s="48">
        <f t="shared" si="749"/>
        <v>3948567.3</v>
      </c>
      <c r="EQ67" s="48">
        <f t="shared" si="749"/>
        <v>5798766.2000000002</v>
      </c>
      <c r="ER67" s="48">
        <f t="shared" si="749"/>
        <v>6699086.7599999998</v>
      </c>
      <c r="ES67" s="48">
        <f t="shared" si="749"/>
        <v>7021568.0999999996</v>
      </c>
      <c r="ET67" s="48">
        <f t="shared" si="749"/>
        <v>5292946.0199999996</v>
      </c>
      <c r="EU67" s="48">
        <f t="shared" si="749"/>
        <v>493839.75</v>
      </c>
      <c r="EV67" s="48">
        <f t="shared" si="749"/>
        <v>-3109399.26</v>
      </c>
      <c r="EW67" s="48">
        <f t="shared" si="749"/>
        <v>-9513692.6999999993</v>
      </c>
      <c r="EX67" s="48">
        <f t="shared" si="749"/>
        <v>-7071146.2400000002</v>
      </c>
      <c r="EY67" s="48">
        <f t="shared" si="749"/>
        <v>-7644277.75</v>
      </c>
      <c r="EZ67" s="48">
        <f t="shared" si="749"/>
        <v>-2462151.2599999998</v>
      </c>
      <c r="FA67" s="48">
        <f t="shared" si="749"/>
        <v>1095413.82</v>
      </c>
      <c r="FB67" s="48">
        <f t="shared" si="749"/>
        <v>3059293.1</v>
      </c>
      <c r="FC67" s="48">
        <f t="shared" si="749"/>
        <v>5547547.6799999997</v>
      </c>
      <c r="FD67" s="48">
        <f t="shared" si="749"/>
        <v>6368724.5300000003</v>
      </c>
      <c r="FE67" s="48">
        <f t="shared" si="749"/>
        <v>6451099.2199999997</v>
      </c>
      <c r="FF67" s="48">
        <f t="shared" si="749"/>
        <v>5833445.29</v>
      </c>
      <c r="FG67" s="48">
        <f t="shared" si="749"/>
        <v>3550651.71</v>
      </c>
      <c r="FH67" s="48">
        <f t="shared" si="749"/>
        <v>-3662750.7</v>
      </c>
      <c r="FI67" s="48">
        <f t="shared" si="749"/>
        <v>-4393688.88</v>
      </c>
      <c r="FJ67" s="48">
        <f t="shared" si="749"/>
        <v>-3256971.62</v>
      </c>
      <c r="FK67" s="48">
        <f t="shared" si="749"/>
        <v>-1012444.71</v>
      </c>
      <c r="FL67" s="48">
        <f t="shared" si="749"/>
        <v>205246.81</v>
      </c>
      <c r="FM67" s="48">
        <f t="shared" si="749"/>
        <v>705544.42</v>
      </c>
      <c r="FN67" s="48">
        <f t="shared" si="749"/>
        <v>4135654.06</v>
      </c>
      <c r="FO67" s="48">
        <f t="shared" si="749"/>
        <v>5727829.9400000004</v>
      </c>
      <c r="FP67" s="48">
        <f t="shared" si="749"/>
        <v>5158220.7699999996</v>
      </c>
      <c r="FQ67" s="48">
        <f t="shared" si="749"/>
        <v>4987206.01</v>
      </c>
      <c r="FR67" s="48">
        <f t="shared" si="749"/>
        <v>7864538.7599999998</v>
      </c>
      <c r="FS67" s="48">
        <f t="shared" si="749"/>
        <v>3409852.18</v>
      </c>
      <c r="FT67" s="48">
        <f t="shared" si="749"/>
        <v>-11440416.699999999</v>
      </c>
      <c r="FU67" s="48">
        <f t="shared" si="749"/>
        <v>-5759605.0800000001</v>
      </c>
      <c r="FV67" s="48">
        <f t="shared" si="749"/>
        <v>-5795417.4800000004</v>
      </c>
      <c r="FW67" s="48">
        <f t="shared" si="749"/>
        <v>-1696994.45</v>
      </c>
      <c r="FX67" s="48">
        <f t="shared" si="749"/>
        <v>-1217118.6200000001</v>
      </c>
      <c r="FY67" s="48">
        <f t="shared" si="749"/>
        <v>2381874.0499999998</v>
      </c>
      <c r="FZ67" s="48">
        <f t="shared" si="749"/>
        <v>4253276.51</v>
      </c>
      <c r="GA67" s="48">
        <f t="shared" si="749"/>
        <v>5258791.8499999996</v>
      </c>
      <c r="GB67" s="48">
        <f t="shared" si="749"/>
        <v>5839760.8399999999</v>
      </c>
      <c r="GC67" s="48">
        <f t="shared" si="749"/>
        <v>6483165.0300000003</v>
      </c>
      <c r="GD67" s="48">
        <f t="shared" si="749"/>
        <v>4897529.0599999996</v>
      </c>
      <c r="GE67" s="48">
        <f t="shared" si="749"/>
        <v>2287971.08</v>
      </c>
      <c r="GF67" s="48">
        <f t="shared" si="749"/>
        <v>-17405744.739999998</v>
      </c>
      <c r="GG67" s="48">
        <f t="shared" si="749"/>
        <v>-8725634.2899999991</v>
      </c>
      <c r="GH67" s="48">
        <f t="shared" si="749"/>
        <v>-10047652.630000001</v>
      </c>
      <c r="GI67" s="48">
        <f t="shared" si="749"/>
        <v>-6592788.04</v>
      </c>
      <c r="GJ67" s="48">
        <f t="shared" si="749"/>
        <v>-3983810.61</v>
      </c>
      <c r="GK67" s="48">
        <f t="shared" si="749"/>
        <v>-1045665.62</v>
      </c>
      <c r="GL67" s="48">
        <f t="shared" si="749"/>
        <v>2348176.15</v>
      </c>
      <c r="GM67" s="48">
        <f t="shared" si="749"/>
        <v>5375428.7000000002</v>
      </c>
      <c r="GN67" s="48">
        <f t="shared" si="749"/>
        <v>5918757.1600000001</v>
      </c>
      <c r="GO67" s="48">
        <f t="shared" si="749"/>
        <v>6138921.3499999996</v>
      </c>
      <c r="GP67" s="48">
        <f t="shared" ref="GP67:GT67" si="750">SUM(GP61:GP66)</f>
        <v>5222098.24</v>
      </c>
      <c r="GQ67" s="48">
        <f t="shared" si="750"/>
        <v>1037071.12</v>
      </c>
      <c r="GR67" s="48">
        <f t="shared" si="750"/>
        <v>-2541887.37</v>
      </c>
      <c r="GS67" s="48">
        <f t="shared" si="750"/>
        <v>-7794001.7000000002</v>
      </c>
      <c r="GT67" s="48">
        <f t="shared" si="750"/>
        <v>-4847001.6399999997</v>
      </c>
      <c r="GU67" s="48">
        <f t="shared" ref="GU67:GY67" si="751">SUM(GU61:GU66)</f>
        <v>-6000471.3099999996</v>
      </c>
      <c r="GV67" s="48">
        <f t="shared" si="751"/>
        <v>-3469738.89</v>
      </c>
      <c r="GW67" s="48">
        <f t="shared" si="751"/>
        <v>-245133.4</v>
      </c>
      <c r="GX67" s="48">
        <f t="shared" si="751"/>
        <v>4762769.99</v>
      </c>
      <c r="GY67" s="48">
        <f t="shared" si="751"/>
        <v>5013400.9800000004</v>
      </c>
      <c r="GZ67" s="48">
        <f t="shared" ref="GZ67:HA67" si="752">SUM(GZ61:GZ66)</f>
        <v>6554480.5899999999</v>
      </c>
      <c r="HA67" s="48">
        <f t="shared" si="752"/>
        <v>6013117.9699999997</v>
      </c>
      <c r="HB67" s="48">
        <f t="shared" ref="HB67:HM67" si="753">SUM(HB61:HB66)</f>
        <v>5368290.54</v>
      </c>
      <c r="HC67" s="48">
        <f t="shared" si="753"/>
        <v>1473970.8</v>
      </c>
      <c r="HD67" s="48">
        <f t="shared" si="753"/>
        <v>-1527119.32</v>
      </c>
      <c r="HE67" s="48">
        <f t="shared" si="753"/>
        <v>-7064020.5</v>
      </c>
      <c r="HF67" s="48">
        <f t="shared" si="753"/>
        <v>-5127508.5999999996</v>
      </c>
      <c r="HG67" s="48">
        <f t="shared" si="753"/>
        <v>-9608350.4900000002</v>
      </c>
      <c r="HH67" s="48">
        <f t="shared" si="753"/>
        <v>-2757034.78</v>
      </c>
      <c r="HI67" s="48">
        <f t="shared" si="753"/>
        <v>522632.31</v>
      </c>
      <c r="HJ67" s="48">
        <f t="shared" si="753"/>
        <v>4019724.35</v>
      </c>
      <c r="HK67" s="48">
        <f t="shared" si="753"/>
        <v>5475169.0599999996</v>
      </c>
      <c r="HL67" s="48">
        <f t="shared" si="753"/>
        <v>5964184.0999999996</v>
      </c>
      <c r="HM67" s="48">
        <f t="shared" si="753"/>
        <v>6227760.4199999999</v>
      </c>
      <c r="HN67" s="48">
        <f t="shared" ref="HN67:HY67" si="754">SUM(HN61:HN66)</f>
        <v>5035308.2300000004</v>
      </c>
      <c r="HO67" s="48">
        <f t="shared" si="754"/>
        <v>-432767.61</v>
      </c>
      <c r="HP67" s="48">
        <f t="shared" si="754"/>
        <v>-2789179.8</v>
      </c>
      <c r="HQ67" s="48">
        <f t="shared" si="754"/>
        <v>-7361491.8399999999</v>
      </c>
      <c r="HR67" s="48">
        <f t="shared" si="754"/>
        <v>-7335667.0599999996</v>
      </c>
      <c r="HS67" s="48">
        <f t="shared" si="754"/>
        <v>-6226298.75</v>
      </c>
      <c r="HT67" s="48">
        <f t="shared" si="754"/>
        <v>-5210060.71</v>
      </c>
      <c r="HU67" s="48">
        <f t="shared" si="754"/>
        <v>360150.91</v>
      </c>
      <c r="HV67" s="48">
        <f t="shared" si="754"/>
        <v>4347519.6900000004</v>
      </c>
      <c r="HW67" s="48">
        <f t="shared" si="754"/>
        <v>4941701.96</v>
      </c>
      <c r="HX67" s="48">
        <f t="shared" si="754"/>
        <v>6812994.5899999999</v>
      </c>
      <c r="HY67" s="48">
        <f t="shared" si="754"/>
        <v>7104770.8600000003</v>
      </c>
      <c r="HZ67" s="48">
        <f t="shared" ref="HZ67:IK67" si="755">SUM(HZ61:HZ66)</f>
        <v>6212320.5300000003</v>
      </c>
      <c r="IA67" s="48">
        <f t="shared" si="755"/>
        <v>1962150.42</v>
      </c>
      <c r="IB67" s="48">
        <f t="shared" si="755"/>
        <v>-6487648.0499999998</v>
      </c>
      <c r="IC67" s="48">
        <f t="shared" si="755"/>
        <v>-6510101.6699999999</v>
      </c>
      <c r="ID67" s="48">
        <f t="shared" si="755"/>
        <v>-6556002.0899999999</v>
      </c>
      <c r="IE67" s="48">
        <f t="shared" si="755"/>
        <v>-8161283.7999999998</v>
      </c>
      <c r="IF67" s="48">
        <f t="shared" si="755"/>
        <v>-5199576.96</v>
      </c>
      <c r="IG67" s="48">
        <f t="shared" si="755"/>
        <v>260015.29</v>
      </c>
      <c r="IH67" s="48">
        <f t="shared" si="755"/>
        <v>3862294.34</v>
      </c>
      <c r="II67" s="48">
        <f t="shared" si="755"/>
        <v>5933103.2800000003</v>
      </c>
      <c r="IJ67" s="48">
        <f t="shared" si="755"/>
        <v>7254704.4100000001</v>
      </c>
      <c r="IK67" s="48">
        <f t="shared" si="755"/>
        <v>6906542.8399999999</v>
      </c>
      <c r="IL67" s="578"/>
      <c r="IM67" s="579"/>
      <c r="IN67" s="579"/>
      <c r="IO67" s="579"/>
      <c r="IP67" s="579"/>
      <c r="IQ67" s="579"/>
      <c r="IR67" s="579"/>
      <c r="IS67" s="579"/>
      <c r="IT67" s="579"/>
      <c r="IU67" s="579"/>
      <c r="IV67" s="579"/>
      <c r="IW67" s="579"/>
      <c r="IX67" s="579"/>
      <c r="IY67" s="580"/>
    </row>
    <row r="68" spans="1:259" x14ac:dyDescent="0.2">
      <c r="B68" s="1" t="s">
        <v>168</v>
      </c>
      <c r="D68" s="15">
        <f t="shared" ref="D68:AB68" si="756">+D60+D67</f>
        <v>6582659.4399999995</v>
      </c>
      <c r="E68" s="15">
        <f t="shared" si="756"/>
        <v>5149738.0699999994</v>
      </c>
      <c r="F68" s="15">
        <f t="shared" si="756"/>
        <v>9736881.959999999</v>
      </c>
      <c r="G68" s="15">
        <f t="shared" si="756"/>
        <v>9465493.7632345539</v>
      </c>
      <c r="H68" s="15">
        <f t="shared" si="756"/>
        <v>8173201.3623101432</v>
      </c>
      <c r="I68" s="15">
        <f t="shared" si="756"/>
        <v>524523.13488577679</v>
      </c>
      <c r="J68" s="15">
        <f t="shared" si="756"/>
        <v>-5891876.8579950389</v>
      </c>
      <c r="K68" s="15">
        <f t="shared" si="756"/>
        <v>-10979374.385499457</v>
      </c>
      <c r="L68" s="15">
        <f t="shared" si="756"/>
        <v>-16753543.956540484</v>
      </c>
      <c r="M68" s="15">
        <f t="shared" si="756"/>
        <v>-18109970.581540793</v>
      </c>
      <c r="N68" s="15">
        <f t="shared" si="756"/>
        <v>-16625041.866006892</v>
      </c>
      <c r="O68" s="15">
        <f t="shared" si="756"/>
        <v>-11933883.351935625</v>
      </c>
      <c r="P68" s="15">
        <f t="shared" si="756"/>
        <v>-5815922.6733974554</v>
      </c>
      <c r="Q68" s="15">
        <f t="shared" si="756"/>
        <v>-761260.1906499695</v>
      </c>
      <c r="R68" s="15">
        <f t="shared" si="756"/>
        <v>3474860.9508792399</v>
      </c>
      <c r="S68" s="15">
        <f t="shared" si="756"/>
        <v>4513502.4935637945</v>
      </c>
      <c r="T68" s="15">
        <f t="shared" si="756"/>
        <v>2972009.2236295706</v>
      </c>
      <c r="U68" s="15">
        <f t="shared" si="756"/>
        <v>-595559.25059998361</v>
      </c>
      <c r="V68" s="15">
        <f t="shared" si="756"/>
        <v>1285637.8581539607</v>
      </c>
      <c r="W68" s="15">
        <f t="shared" si="756"/>
        <v>-2473429.0736782374</v>
      </c>
      <c r="X68" s="15">
        <f t="shared" si="756"/>
        <v>-3511047.8364993492</v>
      </c>
      <c r="Y68" s="15">
        <f t="shared" si="756"/>
        <v>-4104772.3621137384</v>
      </c>
      <c r="Z68" s="15">
        <f t="shared" si="756"/>
        <v>-2009785.0247435833</v>
      </c>
      <c r="AA68" s="15">
        <f t="shared" si="756"/>
        <v>2741768.1679445463</v>
      </c>
      <c r="AB68" s="15">
        <f t="shared" si="756"/>
        <v>7865588.6069445461</v>
      </c>
      <c r="AC68" s="15">
        <f>+AC60+AC67</f>
        <v>12194523.546944547</v>
      </c>
      <c r="AD68" s="15">
        <f>+AD60+AD67</f>
        <v>16933402.656944547</v>
      </c>
      <c r="AE68" s="15">
        <f t="shared" ref="AE68:AP68" si="757">+AE60+AE67</f>
        <v>13097949.356944546</v>
      </c>
      <c r="AF68" s="15">
        <f t="shared" si="757"/>
        <v>8583069.6869445462</v>
      </c>
      <c r="AG68" s="15">
        <f t="shared" si="757"/>
        <v>4214314.8869445464</v>
      </c>
      <c r="AH68" s="15">
        <f t="shared" si="757"/>
        <v>-1264872.9630554533</v>
      </c>
      <c r="AI68" s="15">
        <f t="shared" si="757"/>
        <v>-4362046.3830554532</v>
      </c>
      <c r="AJ68" s="15">
        <f t="shared" si="757"/>
        <v>-5712635.0630554538</v>
      </c>
      <c r="AK68" s="15">
        <f t="shared" si="757"/>
        <v>-3875780.5730554536</v>
      </c>
      <c r="AL68" s="15">
        <f t="shared" si="757"/>
        <v>-522518.99305545352</v>
      </c>
      <c r="AM68" s="15">
        <f t="shared" si="757"/>
        <v>3766785.0469445465</v>
      </c>
      <c r="AN68" s="15">
        <f t="shared" si="757"/>
        <v>8723362.9969445467</v>
      </c>
      <c r="AO68" s="15">
        <f t="shared" si="757"/>
        <v>13464257.476944547</v>
      </c>
      <c r="AP68" s="15">
        <f t="shared" si="757"/>
        <v>17594509.646944545</v>
      </c>
      <c r="AQ68" s="15">
        <f>+AQ60+AQ67</f>
        <v>14864994.622064564</v>
      </c>
      <c r="AR68" s="15">
        <f>+AR60+AR67</f>
        <v>13536491.302064564</v>
      </c>
      <c r="AS68" s="15">
        <f>+AS60+AS67</f>
        <v>10162336.362064563</v>
      </c>
      <c r="AT68" s="15">
        <f t="shared" ref="AT68:DE68" si="758">+AT60+AT67</f>
        <v>5251216.1120645627</v>
      </c>
      <c r="AU68" s="15">
        <f t="shared" si="758"/>
        <v>2501977.0820645625</v>
      </c>
      <c r="AV68" s="15">
        <f t="shared" si="758"/>
        <v>3854350.3320645625</v>
      </c>
      <c r="AW68" s="15">
        <f t="shared" si="758"/>
        <v>4666461.4120645626</v>
      </c>
      <c r="AX68" s="15">
        <f t="shared" si="758"/>
        <v>8141879.1720645633</v>
      </c>
      <c r="AY68" s="15">
        <f t="shared" si="758"/>
        <v>6143930.2720645629</v>
      </c>
      <c r="AZ68" s="15">
        <f t="shared" si="758"/>
        <v>10500617.862064563</v>
      </c>
      <c r="BA68" s="15">
        <f t="shared" si="758"/>
        <v>14644081.872064563</v>
      </c>
      <c r="BB68" s="15">
        <f t="shared" si="758"/>
        <v>18029288.402064562</v>
      </c>
      <c r="BC68" s="15">
        <f t="shared" si="758"/>
        <v>11540972.062064562</v>
      </c>
      <c r="BD68" s="15">
        <f t="shared" si="758"/>
        <v>9477201.4020645618</v>
      </c>
      <c r="BE68" s="15">
        <f t="shared" si="758"/>
        <v>5769416.272064562</v>
      </c>
      <c r="BF68" s="15">
        <f t="shared" si="758"/>
        <v>3415611.2520645619</v>
      </c>
      <c r="BG68" s="15">
        <f t="shared" si="758"/>
        <v>657937.75206456194</v>
      </c>
      <c r="BH68" s="15">
        <f t="shared" si="758"/>
        <v>-626156.37793543818</v>
      </c>
      <c r="BI68" s="15">
        <f t="shared" si="758"/>
        <v>695436.4620645619</v>
      </c>
      <c r="BJ68" s="15">
        <f t="shared" si="758"/>
        <v>3994722.9220645619</v>
      </c>
      <c r="BK68" s="15">
        <f t="shared" si="758"/>
        <v>8667182.0120645612</v>
      </c>
      <c r="BL68" s="15">
        <f t="shared" si="758"/>
        <v>13554048.442064561</v>
      </c>
      <c r="BM68" s="15">
        <f t="shared" si="758"/>
        <v>18505601.30206456</v>
      </c>
      <c r="BN68" s="15">
        <f t="shared" si="758"/>
        <v>22814355.772064559</v>
      </c>
      <c r="BO68" s="15">
        <f t="shared" si="758"/>
        <v>11307013.272064559</v>
      </c>
      <c r="BP68" s="15">
        <f t="shared" si="758"/>
        <v>7704419.2820645589</v>
      </c>
      <c r="BQ68" s="15">
        <f t="shared" si="758"/>
        <v>1503462.2320645591</v>
      </c>
      <c r="BR68" s="15">
        <v>-6183149.46</v>
      </c>
      <c r="BS68" s="15">
        <f t="shared" si="758"/>
        <v>-5000919.9800000004</v>
      </c>
      <c r="BT68" s="15">
        <f t="shared" si="758"/>
        <v>-5614088.7800000003</v>
      </c>
      <c r="BU68" s="15">
        <f t="shared" si="758"/>
        <v>-7281013.5600000005</v>
      </c>
      <c r="BV68" s="15">
        <f t="shared" si="758"/>
        <v>-3392870.6300000004</v>
      </c>
      <c r="BW68" s="15">
        <f t="shared" si="758"/>
        <v>1711998.9499999997</v>
      </c>
      <c r="BX68" s="15">
        <f t="shared" si="758"/>
        <v>7915220.7400000002</v>
      </c>
      <c r="BY68" s="15">
        <f t="shared" si="758"/>
        <v>14019578.050000001</v>
      </c>
      <c r="BZ68" s="15">
        <f t="shared" si="758"/>
        <v>19143605.91</v>
      </c>
      <c r="CA68" s="15">
        <f t="shared" si="758"/>
        <v>13886149.810000001</v>
      </c>
      <c r="CB68" s="15">
        <f t="shared" si="758"/>
        <v>12186223.99</v>
      </c>
      <c r="CC68" s="15">
        <f t="shared" si="758"/>
        <v>7202820.2199999997</v>
      </c>
      <c r="CD68" s="15">
        <f t="shared" si="758"/>
        <v>829214.09999999963</v>
      </c>
      <c r="CE68" s="15">
        <f t="shared" si="758"/>
        <v>-2077507.9200000004</v>
      </c>
      <c r="CF68" s="15">
        <f t="shared" si="758"/>
        <v>-6182522.1600000001</v>
      </c>
      <c r="CG68" s="15">
        <f t="shared" si="758"/>
        <v>-6665349.9800000004</v>
      </c>
      <c r="CH68" s="15">
        <f t="shared" si="758"/>
        <v>-2817107.4400000004</v>
      </c>
      <c r="CI68" s="15">
        <f t="shared" si="758"/>
        <v>1628558.7699999996</v>
      </c>
      <c r="CJ68" s="15">
        <f t="shared" si="758"/>
        <v>7685713.8799999999</v>
      </c>
      <c r="CK68" s="15">
        <f t="shared" si="758"/>
        <v>13263418.949999999</v>
      </c>
      <c r="CL68" s="15">
        <f t="shared" si="758"/>
        <v>19750679.460000001</v>
      </c>
      <c r="CM68" s="15">
        <f t="shared" si="758"/>
        <v>14348846.869476592</v>
      </c>
      <c r="CN68" s="15">
        <f t="shared" si="758"/>
        <v>14803911.569476591</v>
      </c>
      <c r="CO68" s="15">
        <f t="shared" si="758"/>
        <v>7233570.8894765917</v>
      </c>
      <c r="CP68" s="15">
        <f t="shared" si="758"/>
        <v>1251613.6994765913</v>
      </c>
      <c r="CQ68" s="15">
        <f t="shared" si="758"/>
        <v>-1871992.6105234087</v>
      </c>
      <c r="CR68" s="15">
        <f t="shared" si="758"/>
        <v>-4970628.4705234086</v>
      </c>
      <c r="CS68" s="15">
        <f t="shared" si="758"/>
        <v>-3810468.0105234087</v>
      </c>
      <c r="CT68" s="15">
        <f t="shared" si="758"/>
        <v>370044.94947659131</v>
      </c>
      <c r="CU68" s="15">
        <f t="shared" si="758"/>
        <v>2976301.3594765915</v>
      </c>
      <c r="CV68" s="15">
        <f t="shared" si="758"/>
        <v>9177086.2694765925</v>
      </c>
      <c r="CW68" s="15">
        <f t="shared" si="758"/>
        <v>14606652.499476593</v>
      </c>
      <c r="CX68" s="15">
        <f t="shared" si="758"/>
        <v>19970773.469476592</v>
      </c>
      <c r="CY68" s="15">
        <f t="shared" si="758"/>
        <v>13233601.469476592</v>
      </c>
      <c r="CZ68" s="15">
        <f t="shared" si="758"/>
        <v>11026504.849476591</v>
      </c>
      <c r="DA68" s="15">
        <f t="shared" si="758"/>
        <v>3767837.0794765912</v>
      </c>
      <c r="DB68" s="15">
        <f t="shared" si="758"/>
        <v>3110582.0394765912</v>
      </c>
      <c r="DC68" s="15">
        <f t="shared" si="758"/>
        <v>2964627.4594765911</v>
      </c>
      <c r="DD68" s="15">
        <f t="shared" si="758"/>
        <v>2725764.069476591</v>
      </c>
      <c r="DE68" s="15">
        <f t="shared" si="758"/>
        <v>3476120.609476591</v>
      </c>
      <c r="DF68" s="15">
        <f t="shared" ref="DF68:DJ68" si="759">+DF60+DF67</f>
        <v>6197076.6694765911</v>
      </c>
      <c r="DG68" s="15">
        <f t="shared" si="759"/>
        <v>10777915.599476591</v>
      </c>
      <c r="DH68" s="15">
        <f t="shared" si="759"/>
        <v>16619058.38947659</v>
      </c>
      <c r="DI68" s="15">
        <f t="shared" si="759"/>
        <v>21568757.089476589</v>
      </c>
      <c r="DJ68" s="15">
        <f t="shared" si="759"/>
        <v>26763111.219476588</v>
      </c>
      <c r="DK68" s="15">
        <f>+DK60+DK67</f>
        <v>29201198.149476588</v>
      </c>
      <c r="DL68" s="15">
        <f t="shared" ref="DL68:DV68" si="760">+DL60+DL67</f>
        <v>10010392.579476587</v>
      </c>
      <c r="DM68" s="15">
        <f t="shared" si="760"/>
        <v>5076255.4794765878</v>
      </c>
      <c r="DN68" s="15">
        <f t="shared" si="760"/>
        <v>-608500.29052341171</v>
      </c>
      <c r="DO68" s="15">
        <f t="shared" si="760"/>
        <v>-5622920.4605234116</v>
      </c>
      <c r="DP68" s="15">
        <f t="shared" si="760"/>
        <v>-8274598.3105234113</v>
      </c>
      <c r="DQ68" s="15">
        <f t="shared" si="760"/>
        <v>-10434879.310523411</v>
      </c>
      <c r="DR68" s="15">
        <f t="shared" si="760"/>
        <v>-9000140.490523411</v>
      </c>
      <c r="DS68" s="15">
        <f t="shared" si="760"/>
        <v>-4881008.6405234113</v>
      </c>
      <c r="DT68" s="15">
        <f t="shared" si="760"/>
        <v>1070838.9494765885</v>
      </c>
      <c r="DU68" s="15">
        <f t="shared" si="760"/>
        <v>6048402.179476589</v>
      </c>
      <c r="DV68" s="15">
        <f t="shared" si="760"/>
        <v>6370851.2394765886</v>
      </c>
      <c r="DW68" s="15">
        <f>+DW60+DW67</f>
        <v>8229609.429476589</v>
      </c>
      <c r="DX68" s="15">
        <f>+DX60+DX67</f>
        <v>2336291.8594765887</v>
      </c>
      <c r="DY68" s="15">
        <f>+DY60+DY67</f>
        <v>-4340949.2705234112</v>
      </c>
      <c r="DZ68" s="15">
        <f>+DZ60+DZ67</f>
        <v>-12381227.890523411</v>
      </c>
      <c r="EA68" s="15">
        <f>+EA60+EA67</f>
        <v>-17594177.310523413</v>
      </c>
      <c r="EB68" s="15">
        <f t="shared" ref="EB68:GO68" si="761">+EB60+EB67</f>
        <v>-24187297.680523414</v>
      </c>
      <c r="EC68" s="15">
        <f t="shared" si="761"/>
        <v>-23825985.680523414</v>
      </c>
      <c r="ED68" s="15">
        <f t="shared" si="761"/>
        <v>-21271461.360523414</v>
      </c>
      <c r="EE68" s="15">
        <f t="shared" si="761"/>
        <v>-17174306.640523415</v>
      </c>
      <c r="EF68" s="15">
        <f t="shared" si="761"/>
        <v>-11635496.380523415</v>
      </c>
      <c r="EG68" s="15">
        <f t="shared" si="761"/>
        <v>-5613092.1505234148</v>
      </c>
      <c r="EH68" s="15">
        <f t="shared" si="761"/>
        <v>-337628.70052341465</v>
      </c>
      <c r="EI68" s="15">
        <f t="shared" si="761"/>
        <v>861777.78947658534</v>
      </c>
      <c r="EJ68" s="15">
        <f t="shared" si="761"/>
        <v>-1870320.3405234145</v>
      </c>
      <c r="EK68" s="15">
        <f t="shared" si="761"/>
        <v>-8416253.6105234139</v>
      </c>
      <c r="EL68" s="15">
        <f t="shared" si="761"/>
        <v>-17908154.670523413</v>
      </c>
      <c r="EM68" s="15">
        <f t="shared" si="761"/>
        <v>-22407046.300523411</v>
      </c>
      <c r="EN68" s="15">
        <f t="shared" si="761"/>
        <v>-24081421.090523411</v>
      </c>
      <c r="EO68" s="15">
        <f t="shared" si="761"/>
        <v>-23994087.38052341</v>
      </c>
      <c r="EP68" s="15">
        <f t="shared" si="761"/>
        <v>-20045520.080523409</v>
      </c>
      <c r="EQ68" s="15">
        <f t="shared" si="761"/>
        <v>-14246753.88052341</v>
      </c>
      <c r="ER68" s="15">
        <f t="shared" si="761"/>
        <v>-7547667.1205234099</v>
      </c>
      <c r="ES68" s="15">
        <f t="shared" si="761"/>
        <v>-526099.02052341029</v>
      </c>
      <c r="ET68" s="15">
        <f t="shared" si="761"/>
        <v>4766846.9994765893</v>
      </c>
      <c r="EU68" s="15">
        <f t="shared" si="761"/>
        <v>5260686.7494765893</v>
      </c>
      <c r="EV68" s="15">
        <f t="shared" si="761"/>
        <v>2151287.4894765895</v>
      </c>
      <c r="EW68" s="15">
        <f t="shared" si="761"/>
        <v>-7362405.2105234098</v>
      </c>
      <c r="EX68" s="15">
        <f t="shared" si="761"/>
        <v>-14433551.45052341</v>
      </c>
      <c r="EY68" s="15">
        <f t="shared" si="761"/>
        <v>-22077829.20052341</v>
      </c>
      <c r="EZ68" s="15">
        <f t="shared" si="761"/>
        <v>-24539980.460523412</v>
      </c>
      <c r="FA68" s="15">
        <f t="shared" si="761"/>
        <v>-23444566.640523411</v>
      </c>
      <c r="FB68" s="15">
        <f t="shared" si="761"/>
        <v>-20385273.54052341</v>
      </c>
      <c r="FC68" s="15">
        <f t="shared" si="761"/>
        <v>-14837725.86052341</v>
      </c>
      <c r="FD68" s="15">
        <f t="shared" si="761"/>
        <v>-8469001.3305234089</v>
      </c>
      <c r="FE68" s="15">
        <f t="shared" si="761"/>
        <v>-2017902.1105234092</v>
      </c>
      <c r="FF68" s="15">
        <f t="shared" si="761"/>
        <v>3815543.1794765908</v>
      </c>
      <c r="FG68" s="15">
        <f t="shared" si="761"/>
        <v>7366194.8894765908</v>
      </c>
      <c r="FH68" s="15">
        <f t="shared" si="761"/>
        <v>3703444.1894765906</v>
      </c>
      <c r="FI68" s="15">
        <f t="shared" si="761"/>
        <v>-690244.69052340928</v>
      </c>
      <c r="FJ68" s="15">
        <f t="shared" si="761"/>
        <v>-3947216.3105234094</v>
      </c>
      <c r="FK68" s="15">
        <f t="shared" si="761"/>
        <v>-4959661.0205234094</v>
      </c>
      <c r="FL68" s="15">
        <f t="shared" si="761"/>
        <v>-4754414.2105234098</v>
      </c>
      <c r="FM68" s="15">
        <f t="shared" si="761"/>
        <v>-4048869.7905234098</v>
      </c>
      <c r="FN68" s="15">
        <f t="shared" si="761"/>
        <v>86784.269476590212</v>
      </c>
      <c r="FO68" s="15">
        <f t="shared" si="761"/>
        <v>5814614.2094765902</v>
      </c>
      <c r="FP68" s="15">
        <f t="shared" si="761"/>
        <v>10972834.97947659</v>
      </c>
      <c r="FQ68" s="15">
        <f t="shared" si="761"/>
        <v>15960040.989476589</v>
      </c>
      <c r="FR68" s="15">
        <f t="shared" si="761"/>
        <v>23824579.749476589</v>
      </c>
      <c r="FS68" s="15">
        <f t="shared" si="761"/>
        <v>27234431.929476589</v>
      </c>
      <c r="FT68" s="15">
        <f t="shared" si="761"/>
        <v>15794015.22947659</v>
      </c>
      <c r="FU68" s="15">
        <f t="shared" si="761"/>
        <v>10034410.14947659</v>
      </c>
      <c r="FV68" s="15">
        <f t="shared" si="761"/>
        <v>4238992.6694765892</v>
      </c>
      <c r="FW68" s="15">
        <f t="shared" si="761"/>
        <v>2541998.219476589</v>
      </c>
      <c r="FX68" s="15">
        <f t="shared" si="761"/>
        <v>1324879.5994765889</v>
      </c>
      <c r="FY68" s="15">
        <f t="shared" si="761"/>
        <v>3706753.6494765887</v>
      </c>
      <c r="FZ68" s="15">
        <f t="shared" si="761"/>
        <v>7960030.1594765885</v>
      </c>
      <c r="GA68" s="15">
        <f t="shared" si="761"/>
        <v>13218822.009476587</v>
      </c>
      <c r="GB68" s="15">
        <f t="shared" si="761"/>
        <v>19058582.849476587</v>
      </c>
      <c r="GC68" s="15">
        <f t="shared" si="761"/>
        <v>25541747.879476588</v>
      </c>
      <c r="GD68" s="15">
        <f t="shared" si="761"/>
        <v>30439276.939476587</v>
      </c>
      <c r="GE68" s="15">
        <f t="shared" si="761"/>
        <v>32727248.019476585</v>
      </c>
      <c r="GF68" s="15">
        <f t="shared" si="761"/>
        <v>15321503.279476587</v>
      </c>
      <c r="GG68" s="15">
        <f t="shared" si="761"/>
        <v>6595868.9894765876</v>
      </c>
      <c r="GH68" s="15">
        <f t="shared" si="761"/>
        <v>-3451783.6405234132</v>
      </c>
      <c r="GI68" s="15">
        <f t="shared" si="761"/>
        <v>-10044571.680523414</v>
      </c>
      <c r="GJ68" s="15">
        <f t="shared" si="761"/>
        <v>-14028382.290523414</v>
      </c>
      <c r="GK68" s="15">
        <f t="shared" si="761"/>
        <v>-15074047.910523413</v>
      </c>
      <c r="GL68" s="15">
        <f t="shared" si="761"/>
        <v>-12725871.760523412</v>
      </c>
      <c r="GM68" s="15">
        <f t="shared" si="761"/>
        <v>-7350443.0605234122</v>
      </c>
      <c r="GN68" s="15">
        <f t="shared" si="761"/>
        <v>-1431685.900523412</v>
      </c>
      <c r="GO68" s="15">
        <f t="shared" si="761"/>
        <v>4707235.4494765876</v>
      </c>
      <c r="GP68" s="15">
        <f t="shared" ref="GP68:GT68" si="762">+GP60+GP67</f>
        <v>9929333.6894765869</v>
      </c>
      <c r="GQ68" s="15">
        <f t="shared" si="762"/>
        <v>10966404.809476586</v>
      </c>
      <c r="GR68" s="15">
        <f t="shared" si="762"/>
        <v>8424517.4394765869</v>
      </c>
      <c r="GS68" s="15">
        <f t="shared" si="762"/>
        <v>630515.73947658669</v>
      </c>
      <c r="GT68" s="15">
        <f t="shared" si="762"/>
        <v>-4216485.900523413</v>
      </c>
      <c r="GU68" s="15">
        <f t="shared" ref="GU68:GY68" si="763">+GU60+GU67</f>
        <v>-10216957.210523412</v>
      </c>
      <c r="GV68" s="15">
        <f t="shared" si="763"/>
        <v>-13686696.100523412</v>
      </c>
      <c r="GW68" s="15">
        <f t="shared" si="763"/>
        <v>-13931829.500523413</v>
      </c>
      <c r="GX68" s="15">
        <f t="shared" si="763"/>
        <v>-9169059.5105234124</v>
      </c>
      <c r="GY68" s="15">
        <f t="shared" si="763"/>
        <v>-4155658.5305234119</v>
      </c>
      <c r="GZ68" s="15">
        <f t="shared" ref="GZ68:HA68" si="764">+GZ60+GZ67</f>
        <v>2398822.0594765879</v>
      </c>
      <c r="HA68" s="15">
        <f t="shared" si="764"/>
        <v>8411940.0294765867</v>
      </c>
      <c r="HB68" s="15">
        <f t="shared" ref="HB68:HM68" si="765">+HB60+HB67</f>
        <v>13780230.569476586</v>
      </c>
      <c r="HC68" s="15">
        <f t="shared" si="765"/>
        <v>15254201.369476587</v>
      </c>
      <c r="HD68" s="15">
        <f t="shared" si="765"/>
        <v>13727082.049476586</v>
      </c>
      <c r="HE68" s="15">
        <f t="shared" si="765"/>
        <v>6663061.5494765863</v>
      </c>
      <c r="HF68" s="15">
        <f t="shared" si="765"/>
        <v>1535552.9494765867</v>
      </c>
      <c r="HG68" s="15">
        <f t="shared" si="765"/>
        <v>-8072797.5405234136</v>
      </c>
      <c r="HH68" s="15">
        <f t="shared" si="765"/>
        <v>-10829832.320523413</v>
      </c>
      <c r="HI68" s="15">
        <f t="shared" si="765"/>
        <v>-10307200.010523412</v>
      </c>
      <c r="HJ68" s="15">
        <f t="shared" si="765"/>
        <v>-6287475.6605234127</v>
      </c>
      <c r="HK68" s="15">
        <f t="shared" si="765"/>
        <v>-812306.60052341316</v>
      </c>
      <c r="HL68" s="15">
        <f t="shared" si="765"/>
        <v>5151877.4994765865</v>
      </c>
      <c r="HM68" s="15">
        <f t="shared" si="765"/>
        <v>11379637.919476587</v>
      </c>
      <c r="HN68" s="15">
        <f t="shared" ref="HN68:HY68" si="766">+HN60+HN67</f>
        <v>16414946.149476588</v>
      </c>
      <c r="HO68" s="15">
        <f t="shared" si="766"/>
        <v>15982178.539476588</v>
      </c>
      <c r="HP68" s="15">
        <f t="shared" si="766"/>
        <v>13192998.739476588</v>
      </c>
      <c r="HQ68" s="15">
        <f t="shared" si="766"/>
        <v>5831506.8994765878</v>
      </c>
      <c r="HR68" s="15">
        <f t="shared" si="766"/>
        <v>-1504160.1605234118</v>
      </c>
      <c r="HS68" s="15">
        <f t="shared" si="766"/>
        <v>-7730458.9105234118</v>
      </c>
      <c r="HT68" s="15">
        <f t="shared" si="766"/>
        <v>-12940519.620523412</v>
      </c>
      <c r="HU68" s="15">
        <f t="shared" si="766"/>
        <v>-12580368.710523412</v>
      </c>
      <c r="HV68" s="15">
        <f t="shared" si="766"/>
        <v>-8232849.0205234112</v>
      </c>
      <c r="HW68" s="15">
        <f t="shared" si="766"/>
        <v>-3291147.0605234113</v>
      </c>
      <c r="HX68" s="15">
        <f t="shared" si="766"/>
        <v>3521847.5294765886</v>
      </c>
      <c r="HY68" s="15">
        <f t="shared" si="766"/>
        <v>10626618.38947659</v>
      </c>
      <c r="HZ68" s="15">
        <f t="shared" ref="HZ68:IK68" si="767">+HZ60+HZ67</f>
        <v>16838938.919476591</v>
      </c>
      <c r="IA68" s="15">
        <f t="shared" si="767"/>
        <v>18801089.339476593</v>
      </c>
      <c r="IB68" s="15">
        <f t="shared" si="767"/>
        <v>12313441.289476592</v>
      </c>
      <c r="IC68" s="15">
        <f t="shared" si="767"/>
        <v>5803339.6194765922</v>
      </c>
      <c r="ID68" s="15">
        <f t="shared" si="767"/>
        <v>-752662.47052340768</v>
      </c>
      <c r="IE68" s="15">
        <f t="shared" si="767"/>
        <v>-8913946.2705234066</v>
      </c>
      <c r="IF68" s="15">
        <f t="shared" si="767"/>
        <v>-14113523.230523407</v>
      </c>
      <c r="IG68" s="15">
        <f t="shared" si="767"/>
        <v>-13853507.940523408</v>
      </c>
      <c r="IH68" s="15">
        <f t="shared" si="767"/>
        <v>-9991213.6005234085</v>
      </c>
      <c r="II68" s="15">
        <f t="shared" si="767"/>
        <v>-4058110.3205234082</v>
      </c>
      <c r="IJ68" s="15">
        <f t="shared" si="767"/>
        <v>3196594.0894765919</v>
      </c>
      <c r="IK68" s="15">
        <f t="shared" si="767"/>
        <v>10103136.929476593</v>
      </c>
      <c r="IL68" s="560"/>
      <c r="IM68" s="561"/>
      <c r="IN68" s="561"/>
      <c r="IO68" s="561"/>
      <c r="IP68" s="561"/>
      <c r="IQ68" s="561"/>
      <c r="IR68" s="561"/>
      <c r="IS68" s="561"/>
      <c r="IT68" s="561"/>
      <c r="IU68" s="561"/>
      <c r="IV68" s="561"/>
      <c r="IW68" s="561"/>
      <c r="IX68" s="561"/>
      <c r="IY68" s="562"/>
    </row>
    <row r="69" spans="1:259" x14ac:dyDescent="0.2">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6"/>
      <c r="BA69" s="16"/>
      <c r="BB69" s="16"/>
      <c r="BC69" s="16"/>
      <c r="BD69" s="16"/>
      <c r="BE69" s="16"/>
      <c r="BF69" s="16"/>
      <c r="BG69" s="16"/>
      <c r="BH69" s="16"/>
      <c r="BI69" s="16"/>
      <c r="BJ69" s="16"/>
      <c r="BK69" s="16"/>
      <c r="BL69" s="16"/>
      <c r="BM69" s="16"/>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c r="CP69" s="16"/>
      <c r="CQ69" s="16"/>
      <c r="CR69" s="16"/>
      <c r="CS69" s="16"/>
      <c r="CT69" s="16"/>
      <c r="CU69" s="16"/>
      <c r="CV69" s="16"/>
      <c r="CW69" s="16"/>
      <c r="CX69" s="16"/>
      <c r="CY69" s="16"/>
      <c r="CZ69" s="16"/>
      <c r="DA69" s="16"/>
      <c r="DB69" s="16"/>
      <c r="DC69" s="16"/>
      <c r="DD69" s="16"/>
      <c r="DE69" s="16"/>
      <c r="DF69" s="16"/>
      <c r="DG69" s="16"/>
      <c r="DH69" s="16"/>
      <c r="DI69" s="16"/>
      <c r="DJ69" s="16"/>
      <c r="DK69" s="16"/>
      <c r="DL69" s="18"/>
      <c r="DM69" s="18"/>
      <c r="DN69" s="18"/>
      <c r="DO69" s="18"/>
      <c r="DP69" s="18"/>
      <c r="DQ69" s="18"/>
      <c r="DR69" s="18"/>
      <c r="DS69" s="18"/>
      <c r="DT69" s="18"/>
      <c r="DU69" s="18"/>
      <c r="DV69" s="18"/>
      <c r="DW69" s="18"/>
      <c r="DX69" s="18"/>
      <c r="DY69" s="18"/>
      <c r="DZ69" s="18"/>
      <c r="EA69" s="18"/>
      <c r="EB69" s="18"/>
      <c r="EC69" s="18"/>
      <c r="ED69" s="18"/>
      <c r="EE69" s="18"/>
      <c r="EF69" s="18"/>
      <c r="EG69" s="18"/>
      <c r="EH69" s="18"/>
      <c r="EI69" s="18"/>
      <c r="EJ69" s="18"/>
      <c r="EK69" s="18"/>
      <c r="EL69" s="18"/>
      <c r="EM69" s="18"/>
      <c r="EN69" s="18"/>
      <c r="EO69" s="18"/>
      <c r="EP69" s="18"/>
      <c r="EQ69" s="18"/>
      <c r="ER69" s="18"/>
      <c r="ES69" s="18"/>
      <c r="ET69" s="18"/>
      <c r="EU69" s="18"/>
      <c r="EV69" s="18"/>
      <c r="EW69" s="18"/>
      <c r="EX69" s="18"/>
      <c r="EY69" s="18"/>
      <c r="EZ69" s="18"/>
      <c r="FA69" s="18"/>
      <c r="FB69" s="18"/>
      <c r="FC69" s="18"/>
      <c r="FD69" s="18"/>
      <c r="FE69" s="18"/>
      <c r="FF69" s="18"/>
      <c r="FG69" s="18"/>
      <c r="FH69" s="18"/>
      <c r="FI69" s="18"/>
      <c r="FJ69" s="18"/>
      <c r="FK69" s="18"/>
      <c r="FL69" s="18"/>
      <c r="FM69" s="18"/>
      <c r="FN69" s="18"/>
      <c r="FO69" s="18"/>
      <c r="FP69" s="18"/>
      <c r="FQ69" s="18"/>
      <c r="FR69" s="18"/>
      <c r="FS69" s="18"/>
      <c r="FT69" s="18"/>
      <c r="FU69" s="18"/>
      <c r="FV69" s="18"/>
      <c r="FW69" s="18"/>
      <c r="FX69" s="18"/>
      <c r="FY69" s="18"/>
      <c r="FZ69" s="18"/>
      <c r="GA69" s="18"/>
      <c r="GB69" s="18"/>
      <c r="GC69" s="18"/>
      <c r="GD69" s="18"/>
      <c r="GE69" s="18"/>
      <c r="GF69" s="18"/>
      <c r="GG69" s="18"/>
      <c r="GH69" s="18"/>
      <c r="GI69" s="18"/>
      <c r="GJ69" s="18"/>
      <c r="GK69" s="18"/>
      <c r="GL69" s="18"/>
      <c r="GM69" s="18"/>
      <c r="GN69" s="18"/>
      <c r="GO69" s="18"/>
      <c r="GP69" s="18"/>
      <c r="GQ69" s="18"/>
      <c r="GR69" s="18"/>
      <c r="GS69" s="18"/>
      <c r="GT69" s="18"/>
      <c r="GU69" s="18"/>
      <c r="GV69" s="18"/>
      <c r="GW69" s="18"/>
      <c r="GX69" s="18"/>
      <c r="GY69" s="18"/>
      <c r="GZ69" s="18"/>
      <c r="HA69" s="18"/>
      <c r="HB69" s="18"/>
      <c r="HC69" s="18"/>
      <c r="HD69" s="18"/>
      <c r="HE69" s="18"/>
      <c r="HF69" s="18"/>
      <c r="HG69" s="18"/>
      <c r="HH69" s="18"/>
      <c r="HI69" s="18"/>
      <c r="HJ69" s="18"/>
      <c r="HK69" s="18"/>
      <c r="HL69" s="18"/>
      <c r="HM69" s="18"/>
      <c r="HN69" s="18"/>
      <c r="HO69" s="18"/>
      <c r="HP69" s="18"/>
      <c r="HQ69" s="18"/>
      <c r="HR69" s="18"/>
      <c r="HS69" s="18"/>
      <c r="HT69" s="18"/>
      <c r="HU69" s="18"/>
      <c r="HV69" s="18"/>
      <c r="HW69" s="18"/>
      <c r="HX69" s="18"/>
      <c r="HY69" s="18"/>
      <c r="HZ69" s="18"/>
      <c r="IA69" s="18"/>
      <c r="IB69" s="18"/>
      <c r="IC69" s="18"/>
      <c r="ID69" s="18"/>
      <c r="IE69" s="18"/>
      <c r="IF69" s="18"/>
      <c r="IG69" s="18"/>
      <c r="IH69" s="18"/>
      <c r="II69" s="18"/>
      <c r="IJ69" s="18"/>
      <c r="IK69" s="18"/>
      <c r="IL69" s="560"/>
      <c r="IM69" s="561"/>
      <c r="IN69" s="561"/>
      <c r="IO69" s="561"/>
      <c r="IP69" s="561"/>
      <c r="IQ69" s="561"/>
      <c r="IR69" s="561"/>
      <c r="IS69" s="561"/>
      <c r="IT69" s="561"/>
      <c r="IU69" s="561"/>
      <c r="IV69" s="561"/>
      <c r="IW69" s="561"/>
      <c r="IX69" s="561"/>
      <c r="IY69" s="562"/>
    </row>
    <row r="70" spans="1:259" x14ac:dyDescent="0.2">
      <c r="A70" s="7" t="s">
        <v>184</v>
      </c>
      <c r="C70" s="1">
        <v>19100022</v>
      </c>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c r="CP70" s="16"/>
      <c r="CQ70" s="16"/>
      <c r="CR70" s="16"/>
      <c r="CS70" s="16"/>
      <c r="CT70" s="16"/>
      <c r="CU70" s="16"/>
      <c r="CV70" s="16"/>
      <c r="CW70" s="16"/>
      <c r="CX70" s="16"/>
      <c r="CY70" s="16"/>
      <c r="CZ70" s="16"/>
      <c r="DA70" s="16"/>
      <c r="DB70" s="16"/>
      <c r="DC70" s="16"/>
      <c r="DD70" s="16"/>
      <c r="DE70" s="16"/>
      <c r="DF70" s="16"/>
      <c r="DG70" s="16"/>
      <c r="DH70" s="16"/>
      <c r="DI70" s="16"/>
      <c r="DJ70" s="16"/>
      <c r="DK70" s="16"/>
      <c r="DL70" s="18"/>
      <c r="DM70" s="18"/>
      <c r="DN70" s="18"/>
      <c r="DO70" s="18"/>
      <c r="DP70" s="18"/>
      <c r="DQ70" s="18"/>
      <c r="DR70" s="18"/>
      <c r="DS70" s="18"/>
      <c r="DT70" s="18"/>
      <c r="DU70" s="18"/>
      <c r="DV70" s="18"/>
      <c r="DW70" s="18"/>
      <c r="DX70" s="18"/>
      <c r="DY70" s="18"/>
      <c r="DZ70" s="18"/>
      <c r="EA70" s="18"/>
      <c r="EB70" s="18"/>
      <c r="EC70" s="18"/>
      <c r="ED70" s="18"/>
      <c r="EE70" s="18"/>
      <c r="EF70" s="18"/>
      <c r="EG70" s="18"/>
      <c r="EH70" s="18"/>
      <c r="EI70" s="18"/>
      <c r="EJ70" s="18"/>
      <c r="EK70" s="18"/>
      <c r="EL70" s="18"/>
      <c r="EM70" s="18"/>
      <c r="EN70" s="18"/>
      <c r="EO70" s="18"/>
      <c r="EP70" s="18"/>
      <c r="EQ70" s="18"/>
      <c r="ER70" s="18"/>
      <c r="ES70" s="18"/>
      <c r="ET70" s="18"/>
      <c r="EU70" s="18"/>
      <c r="EV70" s="18"/>
      <c r="EW70" s="18"/>
      <c r="EX70" s="18"/>
      <c r="EY70" s="18"/>
      <c r="EZ70" s="18"/>
      <c r="FA70" s="18"/>
      <c r="FB70" s="18"/>
      <c r="FC70" s="18"/>
      <c r="FD70" s="18"/>
      <c r="FE70" s="18"/>
      <c r="FF70" s="18"/>
      <c r="FG70" s="18"/>
      <c r="FH70" s="18"/>
      <c r="FI70" s="18"/>
      <c r="FJ70" s="18"/>
      <c r="FK70" s="18"/>
      <c r="FL70" s="18"/>
      <c r="FM70" s="18"/>
      <c r="FN70" s="18"/>
      <c r="FO70" s="18"/>
      <c r="FP70" s="18"/>
      <c r="FQ70" s="18"/>
      <c r="FR70" s="18"/>
      <c r="FS70" s="18"/>
      <c r="FT70" s="18"/>
      <c r="FU70" s="18"/>
      <c r="FV70" s="18"/>
      <c r="FW70" s="18"/>
      <c r="FX70" s="18"/>
      <c r="FY70" s="18"/>
      <c r="FZ70" s="18"/>
      <c r="GA70" s="18"/>
      <c r="GB70" s="18"/>
      <c r="GC70" s="18"/>
      <c r="GD70" s="18"/>
      <c r="GE70" s="18"/>
      <c r="GF70" s="18"/>
      <c r="GG70" s="18"/>
      <c r="GH70" s="18"/>
      <c r="GI70" s="18"/>
      <c r="GJ70" s="18"/>
      <c r="GK70" s="18"/>
      <c r="GL70" s="18"/>
      <c r="GM70" s="18"/>
      <c r="GN70" s="18"/>
      <c r="GO70" s="18"/>
      <c r="GP70" s="18"/>
      <c r="GQ70" s="18"/>
      <c r="GR70" s="18"/>
      <c r="GS70" s="18"/>
      <c r="GT70" s="18"/>
      <c r="GU70" s="18"/>
      <c r="GV70" s="18"/>
      <c r="GW70" s="18"/>
      <c r="GX70" s="18"/>
      <c r="GY70" s="18"/>
      <c r="GZ70" s="18"/>
      <c r="HA70" s="18"/>
      <c r="HB70" s="18"/>
      <c r="HC70" s="18"/>
      <c r="HD70" s="18"/>
      <c r="HE70" s="18"/>
      <c r="HF70" s="18"/>
      <c r="HG70" s="18"/>
      <c r="HH70" s="18"/>
      <c r="HI70" s="18"/>
      <c r="HJ70" s="18"/>
      <c r="HK70" s="18"/>
      <c r="HL70" s="18"/>
      <c r="HM70" s="18"/>
      <c r="HN70" s="18"/>
      <c r="HO70" s="18"/>
      <c r="HP70" s="18"/>
      <c r="HQ70" s="18"/>
      <c r="HR70" s="18"/>
      <c r="HS70" s="18"/>
      <c r="HT70" s="18"/>
      <c r="HU70" s="18"/>
      <c r="HV70" s="18"/>
      <c r="HW70" s="18"/>
      <c r="HX70" s="18"/>
      <c r="HY70" s="18"/>
      <c r="HZ70" s="18"/>
      <c r="IA70" s="18"/>
      <c r="IB70" s="18"/>
      <c r="IC70" s="18"/>
      <c r="ID70" s="18"/>
      <c r="IE70" s="18"/>
      <c r="IF70" s="18"/>
      <c r="IG70" s="18"/>
      <c r="IH70" s="18"/>
      <c r="II70" s="18"/>
      <c r="IJ70" s="18"/>
      <c r="IK70" s="18"/>
      <c r="IL70" s="560"/>
      <c r="IM70" s="561"/>
      <c r="IN70" s="561"/>
      <c r="IO70" s="561"/>
      <c r="IP70" s="561"/>
      <c r="IQ70" s="561"/>
      <c r="IR70" s="561"/>
      <c r="IS70" s="561"/>
      <c r="IT70" s="561"/>
      <c r="IU70" s="561"/>
      <c r="IV70" s="561"/>
      <c r="IW70" s="561"/>
      <c r="IX70" s="561"/>
      <c r="IY70" s="562"/>
    </row>
    <row r="71" spans="1:259" x14ac:dyDescent="0.2">
      <c r="B71" s="1" t="s">
        <v>163</v>
      </c>
      <c r="D71" s="15">
        <v>65607275.25</v>
      </c>
      <c r="E71" s="15">
        <f>+D80</f>
        <v>56519466.859999999</v>
      </c>
      <c r="F71" s="15">
        <f>+E80</f>
        <v>-6499999.9999999925</v>
      </c>
      <c r="G71" s="15">
        <f>+F80</f>
        <v>-13239176.513999991</v>
      </c>
      <c r="H71" s="15">
        <f>+G80</f>
        <v>-22246184.579489488</v>
      </c>
      <c r="I71" s="15">
        <f t="shared" ref="I71:AA71" si="768">ROUND(+H80,2)</f>
        <v>-32353440.989999998</v>
      </c>
      <c r="J71" s="15">
        <f t="shared" si="768"/>
        <v>-37014395.659999996</v>
      </c>
      <c r="K71" s="15">
        <f t="shared" si="768"/>
        <v>-43103115.57</v>
      </c>
      <c r="L71" s="15">
        <f t="shared" si="768"/>
        <v>-51308767.009999998</v>
      </c>
      <c r="M71" s="15">
        <f t="shared" si="768"/>
        <v>-58505535.079999998</v>
      </c>
      <c r="N71" s="15">
        <f t="shared" si="768"/>
        <v>-64827307.780000001</v>
      </c>
      <c r="O71" s="15">
        <f t="shared" si="768"/>
        <v>-72423976.920000002</v>
      </c>
      <c r="P71" s="15">
        <f t="shared" si="768"/>
        <v>-76915521.689999998</v>
      </c>
      <c r="Q71" s="15">
        <f t="shared" si="768"/>
        <v>-83804423.620000005</v>
      </c>
      <c r="R71" s="15">
        <f t="shared" si="768"/>
        <v>-92032768.5</v>
      </c>
      <c r="S71" s="15">
        <f t="shared" si="768"/>
        <v>-98965733.810000002</v>
      </c>
      <c r="T71" s="15">
        <f t="shared" si="768"/>
        <v>-102965739.3</v>
      </c>
      <c r="U71" s="15">
        <f t="shared" si="768"/>
        <v>-99764774.129999995</v>
      </c>
      <c r="V71" s="15">
        <f>ROUND(+U80,2)</f>
        <v>-95806151.909999996</v>
      </c>
      <c r="W71" s="15">
        <f t="shared" si="768"/>
        <v>7646662.0899999999</v>
      </c>
      <c r="X71" s="15">
        <f t="shared" si="768"/>
        <v>12821179.130000001</v>
      </c>
      <c r="Y71" s="15">
        <f t="shared" si="768"/>
        <v>38171045.68</v>
      </c>
      <c r="Z71" s="15">
        <f>ROUND(+Y80,2)</f>
        <v>2317210.91</v>
      </c>
      <c r="AA71" s="15">
        <f t="shared" si="768"/>
        <v>2850794.18</v>
      </c>
      <c r="AB71" s="15">
        <f>+AA80</f>
        <v>2967761.6297787917</v>
      </c>
      <c r="AC71" s="15">
        <f>+AB80</f>
        <v>675199.85977879167</v>
      </c>
      <c r="AD71" s="15">
        <f>+AC80</f>
        <v>-6957148.4802212082</v>
      </c>
      <c r="AE71" s="15">
        <f t="shared" ref="AE71:AP71" si="769">+AD80</f>
        <v>-7524234.4402212081</v>
      </c>
      <c r="AF71" s="15">
        <f t="shared" si="769"/>
        <v>-11000918.650221208</v>
      </c>
      <c r="AG71" s="15">
        <f t="shared" si="769"/>
        <v>-10455352.130221209</v>
      </c>
      <c r="AH71" s="15">
        <f t="shared" si="769"/>
        <v>-9729307.6702212095</v>
      </c>
      <c r="AI71" s="15">
        <f t="shared" si="769"/>
        <v>-2572899.3102212092</v>
      </c>
      <c r="AJ71" s="15">
        <f t="shared" si="769"/>
        <v>3961806.2097787904</v>
      </c>
      <c r="AK71" s="15">
        <f t="shared" si="769"/>
        <v>7404319.6697787903</v>
      </c>
      <c r="AL71" s="15">
        <f t="shared" si="769"/>
        <v>7171842.9197787903</v>
      </c>
      <c r="AM71" s="15">
        <f t="shared" si="769"/>
        <v>7537093.7197787901</v>
      </c>
      <c r="AN71" s="15">
        <f t="shared" si="769"/>
        <v>6946445.80977879</v>
      </c>
      <c r="AO71" s="15">
        <f t="shared" si="769"/>
        <v>3451965.3997787898</v>
      </c>
      <c r="AP71" s="15">
        <f t="shared" si="769"/>
        <v>1763377.5897787898</v>
      </c>
      <c r="AQ71" s="15">
        <f>AP80</f>
        <v>251101.92977878987</v>
      </c>
      <c r="AR71" s="15">
        <f>+AQ80</f>
        <v>-10988772.520221209</v>
      </c>
      <c r="AS71" s="15">
        <f>+AR80</f>
        <v>-2659079.8002212094</v>
      </c>
      <c r="AT71" s="15">
        <f t="shared" ref="AT71:DE71" si="770">+AS80</f>
        <v>2211914.2097787904</v>
      </c>
      <c r="AU71" s="15">
        <f t="shared" si="770"/>
        <v>4039081.0197787904</v>
      </c>
      <c r="AV71" s="15">
        <f t="shared" si="770"/>
        <v>12620437.09977879</v>
      </c>
      <c r="AW71" s="15">
        <f t="shared" si="770"/>
        <v>15039904.899778791</v>
      </c>
      <c r="AX71" s="15">
        <f t="shared" si="770"/>
        <v>19064579.709778789</v>
      </c>
      <c r="AY71" s="15">
        <f t="shared" si="770"/>
        <v>22135780.43977879</v>
      </c>
      <c r="AZ71" s="16">
        <f t="shared" si="770"/>
        <v>24483780.749778789</v>
      </c>
      <c r="BA71" s="16">
        <f t="shared" si="770"/>
        <v>24512025.409778789</v>
      </c>
      <c r="BB71" s="16">
        <f t="shared" si="770"/>
        <v>14029548.209778789</v>
      </c>
      <c r="BC71" s="16">
        <f t="shared" si="770"/>
        <v>17985583.399778791</v>
      </c>
      <c r="BD71" s="16">
        <f t="shared" si="770"/>
        <v>2634357.8797787912</v>
      </c>
      <c r="BE71" s="16">
        <f t="shared" si="770"/>
        <v>20702413.699778792</v>
      </c>
      <c r="BF71" s="16">
        <f t="shared" si="770"/>
        <v>39336819.549778789</v>
      </c>
      <c r="BG71" s="16">
        <f t="shared" si="770"/>
        <v>54292370.819778793</v>
      </c>
      <c r="BH71" s="16">
        <f t="shared" si="770"/>
        <v>60603682.449778795</v>
      </c>
      <c r="BI71" s="16">
        <f t="shared" si="770"/>
        <v>62452104.339778796</v>
      </c>
      <c r="BJ71" s="16">
        <f t="shared" si="770"/>
        <v>56068093.029778793</v>
      </c>
      <c r="BK71" s="16">
        <f t="shared" si="770"/>
        <v>59361906.589778796</v>
      </c>
      <c r="BL71" s="16">
        <f t="shared" si="770"/>
        <v>58114566.589778796</v>
      </c>
      <c r="BM71" s="16">
        <f t="shared" si="770"/>
        <v>58296078.399778798</v>
      </c>
      <c r="BN71" s="16">
        <f t="shared" si="770"/>
        <v>57400150.789778799</v>
      </c>
      <c r="BO71" s="16">
        <f t="shared" si="770"/>
        <v>56396131.119778797</v>
      </c>
      <c r="BP71" s="16">
        <f t="shared" si="770"/>
        <v>-16175004.170221195</v>
      </c>
      <c r="BQ71" s="16">
        <f t="shared" si="770"/>
        <v>-19582386.780221194</v>
      </c>
      <c r="BR71" s="16">
        <f t="shared" si="770"/>
        <v>-22702056.750221193</v>
      </c>
      <c r="BS71" s="16">
        <f t="shared" si="770"/>
        <v>-32978431.140221193</v>
      </c>
      <c r="BT71" s="16">
        <f t="shared" si="770"/>
        <v>-39716853.670221195</v>
      </c>
      <c r="BU71" s="16">
        <f t="shared" si="770"/>
        <v>-44766870.850221194</v>
      </c>
      <c r="BV71" s="16">
        <f t="shared" si="770"/>
        <v>-58184705.930221193</v>
      </c>
      <c r="BW71" s="16">
        <f t="shared" si="770"/>
        <v>-70560158.110221192</v>
      </c>
      <c r="BX71" s="16">
        <f t="shared" si="770"/>
        <v>-82737607.840221196</v>
      </c>
      <c r="BY71" s="16">
        <f t="shared" si="770"/>
        <v>-91402725.100221202</v>
      </c>
      <c r="BZ71" s="16">
        <f t="shared" si="770"/>
        <v>-99421926.480221197</v>
      </c>
      <c r="CA71" s="16">
        <f t="shared" si="770"/>
        <v>-114876467.67022119</v>
      </c>
      <c r="CB71" s="16">
        <f t="shared" si="770"/>
        <v>-33791566.600221202</v>
      </c>
      <c r="CC71" s="16">
        <f>+CB80</f>
        <v>-41968797.520221204</v>
      </c>
      <c r="CD71" s="16">
        <f>+CC80</f>
        <v>-44269817.990221202</v>
      </c>
      <c r="CE71" s="16">
        <f t="shared" si="770"/>
        <v>-48292712.150221199</v>
      </c>
      <c r="CF71" s="16">
        <f t="shared" si="770"/>
        <v>-49252841.210221201</v>
      </c>
      <c r="CG71" s="16">
        <f t="shared" si="770"/>
        <v>-45121428.050221205</v>
      </c>
      <c r="CH71" s="16">
        <f t="shared" si="770"/>
        <v>-35107457.530221209</v>
      </c>
      <c r="CI71" s="16">
        <f t="shared" si="770"/>
        <v>-28385365.940221209</v>
      </c>
      <c r="CJ71" s="16">
        <f t="shared" si="770"/>
        <v>-23125968.950221211</v>
      </c>
      <c r="CK71" s="16">
        <f t="shared" si="770"/>
        <v>-20937029.870221213</v>
      </c>
      <c r="CL71" s="16">
        <f t="shared" si="770"/>
        <v>-30962729.750221215</v>
      </c>
      <c r="CM71" s="16">
        <f t="shared" si="770"/>
        <v>-37046441.260221213</v>
      </c>
      <c r="CN71" s="16">
        <f t="shared" si="770"/>
        <v>-25802949.971025757</v>
      </c>
      <c r="CO71" s="16">
        <f t="shared" si="770"/>
        <v>-17883578.611025758</v>
      </c>
      <c r="CP71" s="16">
        <f t="shared" si="770"/>
        <v>-5075465.071025759</v>
      </c>
      <c r="CQ71" s="16">
        <f t="shared" si="770"/>
        <v>-3503926.4210257591</v>
      </c>
      <c r="CR71" s="16">
        <f t="shared" si="770"/>
        <v>-15787749.361025758</v>
      </c>
      <c r="CS71" s="16">
        <f t="shared" si="770"/>
        <v>-20784448.821025759</v>
      </c>
      <c r="CT71" s="16">
        <f t="shared" si="770"/>
        <v>-36829632.811025761</v>
      </c>
      <c r="CU71" s="16">
        <f t="shared" si="770"/>
        <v>-54265223.041025758</v>
      </c>
      <c r="CV71" s="16">
        <f t="shared" si="770"/>
        <v>-44238808.751025759</v>
      </c>
      <c r="CW71" s="16">
        <f t="shared" si="770"/>
        <v>-50229578.641025759</v>
      </c>
      <c r="CX71" s="16">
        <f t="shared" si="770"/>
        <v>-62527417.17102576</v>
      </c>
      <c r="CY71" s="16">
        <f t="shared" si="770"/>
        <v>-71862716.161025763</v>
      </c>
      <c r="CZ71" s="16">
        <f t="shared" si="770"/>
        <v>-13696864.571025759</v>
      </c>
      <c r="DA71" s="16">
        <f t="shared" si="770"/>
        <v>-8783528.9210257586</v>
      </c>
      <c r="DB71" s="16">
        <f t="shared" si="770"/>
        <v>-9995.3610257580876</v>
      </c>
      <c r="DC71" s="16">
        <f t="shared" si="770"/>
        <v>5275431.7489742422</v>
      </c>
      <c r="DD71" s="16">
        <f t="shared" si="770"/>
        <v>12169022.188974243</v>
      </c>
      <c r="DE71" s="16">
        <f t="shared" si="770"/>
        <v>16036482.038974242</v>
      </c>
      <c r="DF71" s="16">
        <f t="shared" ref="DF71:FQ71" si="771">+DE80</f>
        <v>5089454.9289742429</v>
      </c>
      <c r="DG71" s="16">
        <f t="shared" si="771"/>
        <v>-4362980.9010257572</v>
      </c>
      <c r="DH71" s="16">
        <f t="shared" si="771"/>
        <v>-7102073.9010257572</v>
      </c>
      <c r="DI71" s="16">
        <f t="shared" si="771"/>
        <v>-10464431.841025757</v>
      </c>
      <c r="DJ71" s="16">
        <f t="shared" si="771"/>
        <v>-15832088.821025757</v>
      </c>
      <c r="DK71" s="16">
        <f t="shared" si="771"/>
        <v>-18940995.871025756</v>
      </c>
      <c r="DL71" s="18">
        <f t="shared" si="771"/>
        <v>-26419094.031025756</v>
      </c>
      <c r="DM71" s="18">
        <f t="shared" si="771"/>
        <v>6222483.5989742428</v>
      </c>
      <c r="DN71" s="18">
        <f t="shared" si="771"/>
        <v>13163498.808974244</v>
      </c>
      <c r="DO71" s="18">
        <f t="shared" si="771"/>
        <v>18802543.768974245</v>
      </c>
      <c r="DP71" s="18">
        <f t="shared" si="771"/>
        <v>14554488.378974244</v>
      </c>
      <c r="DQ71" s="18">
        <f t="shared" si="771"/>
        <v>11038231.698974244</v>
      </c>
      <c r="DR71" s="18">
        <f t="shared" si="771"/>
        <v>1237013.3489742447</v>
      </c>
      <c r="DS71" s="18">
        <f t="shared" si="771"/>
        <v>-2666544.5810257555</v>
      </c>
      <c r="DT71" s="18">
        <f t="shared" si="771"/>
        <v>-5938159.8110257555</v>
      </c>
      <c r="DU71" s="18">
        <f t="shared" si="771"/>
        <v>-7894055.001025755</v>
      </c>
      <c r="DV71" s="18">
        <f t="shared" si="771"/>
        <v>-15332472.511025755</v>
      </c>
      <c r="DW71" s="18">
        <f t="shared" si="771"/>
        <v>-17325207.541025754</v>
      </c>
      <c r="DX71" s="18">
        <f t="shared" si="771"/>
        <v>-23144920.991025753</v>
      </c>
      <c r="DY71" s="18">
        <f t="shared" si="771"/>
        <v>-4330124.3410257548</v>
      </c>
      <c r="DZ71" s="18">
        <f t="shared" si="771"/>
        <v>-5652955.041025755</v>
      </c>
      <c r="EA71" s="18">
        <f t="shared" si="771"/>
        <v>-7231737.081025755</v>
      </c>
      <c r="EB71" s="18">
        <f t="shared" si="771"/>
        <v>-11287476.251025755</v>
      </c>
      <c r="EC71" s="18">
        <f t="shared" si="771"/>
        <v>-25370803.081025757</v>
      </c>
      <c r="ED71" s="18">
        <f t="shared" si="771"/>
        <v>-32424663.901025757</v>
      </c>
      <c r="EE71" s="18">
        <f t="shared" si="771"/>
        <v>-33792175.151025757</v>
      </c>
      <c r="EF71" s="18">
        <f t="shared" si="771"/>
        <v>-29401080.071025759</v>
      </c>
      <c r="EG71" s="18">
        <f t="shared" si="771"/>
        <v>-31019169.26102576</v>
      </c>
      <c r="EH71" s="18">
        <f t="shared" si="771"/>
        <v>-30864919.451025762</v>
      </c>
      <c r="EI71" s="18">
        <f t="shared" si="771"/>
        <v>-36563615.60102576</v>
      </c>
      <c r="EJ71" s="18">
        <f t="shared" si="771"/>
        <v>-41243367.96102576</v>
      </c>
      <c r="EK71" s="18">
        <f t="shared" si="771"/>
        <v>-2351287.5810257643</v>
      </c>
      <c r="EL71" s="18">
        <f t="shared" si="771"/>
        <v>2119930.2089742357</v>
      </c>
      <c r="EM71" s="18">
        <f t="shared" si="771"/>
        <v>4424425.6089742351</v>
      </c>
      <c r="EN71" s="18">
        <f t="shared" si="771"/>
        <v>6087204.3089742353</v>
      </c>
      <c r="EO71" s="18">
        <f t="shared" si="771"/>
        <v>10055988.288974235</v>
      </c>
      <c r="EP71" s="18">
        <f t="shared" si="771"/>
        <v>9961465.4589742348</v>
      </c>
      <c r="EQ71" s="18">
        <f t="shared" si="771"/>
        <v>7465306.1589742349</v>
      </c>
      <c r="ER71" s="18">
        <f t="shared" si="771"/>
        <v>7013536.4289742354</v>
      </c>
      <c r="ES71" s="18">
        <f t="shared" si="771"/>
        <v>3313884.8889742354</v>
      </c>
      <c r="ET71" s="18">
        <f t="shared" si="771"/>
        <v>1545314.6889742354</v>
      </c>
      <c r="EU71" s="18">
        <f t="shared" si="771"/>
        <v>-5357838.8210257646</v>
      </c>
      <c r="EV71" s="18">
        <f t="shared" si="771"/>
        <v>-9018384.511025764</v>
      </c>
      <c r="EW71" s="18">
        <f t="shared" si="771"/>
        <v>4923166.7689742353</v>
      </c>
      <c r="EX71" s="18">
        <f t="shared" si="771"/>
        <v>9671414.5989742354</v>
      </c>
      <c r="EY71" s="18">
        <f t="shared" si="771"/>
        <v>12918728.478974234</v>
      </c>
      <c r="EZ71" s="18">
        <f t="shared" si="771"/>
        <v>21819944.668974236</v>
      </c>
      <c r="FA71" s="18">
        <f t="shared" si="771"/>
        <v>25557413.268974237</v>
      </c>
      <c r="FB71" s="18">
        <f t="shared" si="771"/>
        <v>26899182.938974239</v>
      </c>
      <c r="FC71" s="18">
        <f t="shared" si="771"/>
        <v>26703839.48897424</v>
      </c>
      <c r="FD71" s="18">
        <f t="shared" si="771"/>
        <v>29477121.088974241</v>
      </c>
      <c r="FE71" s="18">
        <f t="shared" si="771"/>
        <v>30679409.868974242</v>
      </c>
      <c r="FF71" s="18">
        <f t="shared" si="771"/>
        <v>29290580.698974244</v>
      </c>
      <c r="FG71" s="18">
        <f t="shared" si="771"/>
        <v>29522436.668974243</v>
      </c>
      <c r="FH71" s="18">
        <f t="shared" si="771"/>
        <v>29187288.548974242</v>
      </c>
      <c r="FI71" s="18">
        <f t="shared" si="771"/>
        <v>-224298.84102575853</v>
      </c>
      <c r="FJ71" s="18">
        <f t="shared" si="771"/>
        <v>-927153.10102575854</v>
      </c>
      <c r="FK71" s="18">
        <f t="shared" si="771"/>
        <v>-4177514.0410257587</v>
      </c>
      <c r="FL71" s="18">
        <f t="shared" si="771"/>
        <v>-8301640.6410257593</v>
      </c>
      <c r="FM71" s="18">
        <f t="shared" si="771"/>
        <v>-14685148.151025759</v>
      </c>
      <c r="FN71" s="18">
        <f t="shared" si="771"/>
        <v>-23629407.42102576</v>
      </c>
      <c r="FO71" s="18">
        <f t="shared" si="771"/>
        <v>-28298911.801025759</v>
      </c>
      <c r="FP71" s="18">
        <f t="shared" si="771"/>
        <v>-29997396.661025759</v>
      </c>
      <c r="FQ71" s="18">
        <f t="shared" si="771"/>
        <v>-31748842.841025759</v>
      </c>
      <c r="FR71" s="18">
        <f t="shared" ref="FR71:GO71" si="772">+FQ80</f>
        <v>-35447854.301025756</v>
      </c>
      <c r="FS71" s="18">
        <f t="shared" si="772"/>
        <v>-38745661.441025756</v>
      </c>
      <c r="FT71" s="18">
        <f t="shared" si="772"/>
        <v>-42956000.491025753</v>
      </c>
      <c r="FU71" s="18">
        <f t="shared" si="772"/>
        <v>5452408.2689742446</v>
      </c>
      <c r="FV71" s="18">
        <f t="shared" si="772"/>
        <v>3736783.5189742446</v>
      </c>
      <c r="FW71" s="18">
        <f t="shared" si="772"/>
        <v>3830852.1189742447</v>
      </c>
      <c r="FX71" s="18">
        <f t="shared" si="772"/>
        <v>3537841.4989742446</v>
      </c>
      <c r="FY71" s="18">
        <f t="shared" si="772"/>
        <v>-765497.07102575572</v>
      </c>
      <c r="FZ71" s="18">
        <f t="shared" si="772"/>
        <v>-5724405.4810257554</v>
      </c>
      <c r="GA71" s="18">
        <f t="shared" si="772"/>
        <v>-10482039.381025756</v>
      </c>
      <c r="GB71" s="18">
        <f t="shared" si="772"/>
        <v>-14152610.131025756</v>
      </c>
      <c r="GC71" s="18">
        <f t="shared" si="772"/>
        <v>-18251745.291025758</v>
      </c>
      <c r="GD71" s="18">
        <f t="shared" si="772"/>
        <v>-21701055.241025757</v>
      </c>
      <c r="GE71" s="18">
        <f t="shared" si="772"/>
        <v>-24811444.301025756</v>
      </c>
      <c r="GF71" s="18">
        <f t="shared" si="772"/>
        <v>-28151577.861025754</v>
      </c>
      <c r="GG71" s="18">
        <f t="shared" si="772"/>
        <v>1234033.0889742449</v>
      </c>
      <c r="GH71" s="18">
        <f t="shared" si="772"/>
        <v>8374400.9889742453</v>
      </c>
      <c r="GI71" s="18">
        <f t="shared" si="772"/>
        <v>14246394.098974247</v>
      </c>
      <c r="GJ71" s="18">
        <f t="shared" si="772"/>
        <v>12821504.618974246</v>
      </c>
      <c r="GK71" s="18">
        <f t="shared" si="772"/>
        <v>8939691.0489742458</v>
      </c>
      <c r="GL71" s="18">
        <f t="shared" si="772"/>
        <v>5022897.8189742453</v>
      </c>
      <c r="GM71" s="18">
        <f t="shared" si="772"/>
        <v>1614139.1789742452</v>
      </c>
      <c r="GN71" s="18">
        <f t="shared" si="772"/>
        <v>-879861.75102575496</v>
      </c>
      <c r="GO71" s="18">
        <f t="shared" si="772"/>
        <v>-5009990.1310257548</v>
      </c>
      <c r="GP71" s="18">
        <f t="shared" ref="GP71" si="773">+GO80</f>
        <v>-10135116.961025756</v>
      </c>
      <c r="GQ71" s="18">
        <f t="shared" ref="GQ71" si="774">+GP80</f>
        <v>-14361800.941025756</v>
      </c>
      <c r="GR71" s="18">
        <f t="shared" ref="GR71" si="775">+GQ80</f>
        <v>-20762465.261025757</v>
      </c>
      <c r="GS71" s="18">
        <f t="shared" ref="GS71" si="776">+GR80</f>
        <v>-7328050.9510257561</v>
      </c>
      <c r="GT71" s="18">
        <f t="shared" ref="GT71" si="777">+GS80</f>
        <v>-5134890.5110257566</v>
      </c>
      <c r="GU71" s="18">
        <f t="shared" ref="GU71" si="778">+GT80</f>
        <v>-7881615.991025757</v>
      </c>
      <c r="GV71" s="18">
        <f t="shared" ref="GV71" si="779">+GU80</f>
        <v>-8771563.5010257568</v>
      </c>
      <c r="GW71" s="18">
        <f t="shared" ref="GW71" si="780">+GV80</f>
        <v>-14218877.681025757</v>
      </c>
      <c r="GX71" s="18">
        <f t="shared" ref="GX71" si="781">+GW80</f>
        <v>-20752442.871025756</v>
      </c>
      <c r="GY71" s="18">
        <f t="shared" ref="GY71" si="782">+GX80</f>
        <v>-25576556.261025757</v>
      </c>
      <c r="GZ71" s="18">
        <f t="shared" ref="GZ71" si="783">+GY80</f>
        <v>-30934592.761025757</v>
      </c>
      <c r="HA71" s="18">
        <f t="shared" ref="HA71" si="784">+GZ80</f>
        <v>-36870711.501025759</v>
      </c>
      <c r="HB71" s="18">
        <f t="shared" ref="HB71" si="785">+HA80</f>
        <v>-43173729.041025758</v>
      </c>
      <c r="HC71" s="18">
        <f t="shared" ref="HC71" si="786">+HB80</f>
        <v>-47216677.221025757</v>
      </c>
      <c r="HD71" s="18">
        <f t="shared" ref="HD71" si="787">+HC80</f>
        <v>-50047410.571025759</v>
      </c>
      <c r="HE71" s="18">
        <f t="shared" ref="HE71" si="788">+HD80</f>
        <v>25459600.028974235</v>
      </c>
      <c r="HF71" s="18">
        <f t="shared" ref="HF71" si="789">+HE80</f>
        <v>45741130.948974237</v>
      </c>
      <c r="HG71" s="18">
        <f t="shared" ref="HG71" si="790">+HF80</f>
        <v>54348936.918974236</v>
      </c>
      <c r="HH71" s="18">
        <f t="shared" ref="HH71" si="791">+HG80</f>
        <v>111485325.89897424</v>
      </c>
      <c r="HI71" s="18">
        <f t="shared" ref="HI71" si="792">+HH80</f>
        <v>167993052.59897423</v>
      </c>
      <c r="HJ71" s="18">
        <f t="shared" ref="HJ71" si="793">+HI80</f>
        <v>161302716.19897422</v>
      </c>
      <c r="HK71" s="18">
        <f t="shared" ref="HK71" si="794">+HJ80</f>
        <v>108971692.89897421</v>
      </c>
      <c r="HL71" s="18">
        <f t="shared" ref="HL71" si="795">+HK80</f>
        <v>108338078.54897422</v>
      </c>
      <c r="HM71" s="18">
        <f t="shared" ref="HM71" si="796">+HL80</f>
        <v>105682119.40897422</v>
      </c>
      <c r="HN71" s="18">
        <f t="shared" ref="HN71" si="797">+HM80</f>
        <v>103110136.54897422</v>
      </c>
      <c r="HO71" s="18">
        <f t="shared" ref="HO71" si="798">+HN80</f>
        <v>99495543.178974211</v>
      </c>
      <c r="HP71" s="18">
        <f t="shared" ref="HP71" si="799">+HO80</f>
        <v>98344470.308974206</v>
      </c>
      <c r="HQ71" s="18">
        <f t="shared" ref="HQ71" si="800">+HP80</f>
        <v>4549925.4289741963</v>
      </c>
      <c r="HR71" s="18">
        <f t="shared" ref="HR71" si="801">+HQ80</f>
        <v>7813315.5089741964</v>
      </c>
      <c r="HS71" s="18">
        <f t="shared" ref="HS71" si="802">+HR80</f>
        <v>12489437.028974196</v>
      </c>
      <c r="HT71" s="18">
        <f t="shared" ref="HT71" si="803">+HS80</f>
        <v>16344119.528974196</v>
      </c>
      <c r="HU71" s="18">
        <f t="shared" ref="HU71" si="804">+HT80</f>
        <v>19608946.578974195</v>
      </c>
      <c r="HV71" s="18">
        <f t="shared" ref="HV71" si="805">+HU80</f>
        <v>17654994.538974196</v>
      </c>
      <c r="HW71" s="18">
        <f t="shared" ref="HW71" si="806">+HV80</f>
        <v>16733383.368974196</v>
      </c>
      <c r="HX71" s="18">
        <f t="shared" ref="HX71" si="807">+HW80</f>
        <v>15083713.088974196</v>
      </c>
      <c r="HY71" s="18">
        <f t="shared" ref="HY71" si="808">+HX80</f>
        <v>14532011.818974197</v>
      </c>
      <c r="HZ71" s="18">
        <f t="shared" ref="HZ71" si="809">+HY80</f>
        <v>14088114.658974197</v>
      </c>
      <c r="IA71" s="18">
        <f t="shared" ref="IA71" si="810">+HZ80</f>
        <v>12723096.508974196</v>
      </c>
      <c r="IB71" s="18">
        <f t="shared" ref="IB71" si="811">+IA80</f>
        <v>13352962.348974196</v>
      </c>
      <c r="IC71" s="18">
        <f t="shared" ref="IC71" si="812">+IB80</f>
        <v>2114479.8989741951</v>
      </c>
      <c r="ID71" s="18">
        <f t="shared" ref="ID71" si="813">+IC80</f>
        <v>4217482.9489741949</v>
      </c>
      <c r="IE71" s="18">
        <f t="shared" ref="IE71" si="814">+ID80</f>
        <v>7340185.9689741954</v>
      </c>
      <c r="IF71" s="18">
        <f t="shared" ref="IF71" si="815">+IE80</f>
        <v>-1910896.0710258037</v>
      </c>
      <c r="IG71" s="18">
        <f t="shared" ref="IG71" si="816">+IF80</f>
        <v>359228.10897419648</v>
      </c>
      <c r="IH71" s="18">
        <f t="shared" ref="IH71" si="817">+IG80</f>
        <v>308340.60897419648</v>
      </c>
      <c r="II71" s="18">
        <f t="shared" ref="II71" si="818">+IH80</f>
        <v>1547590.6689741965</v>
      </c>
      <c r="IJ71" s="18">
        <f t="shared" ref="IJ71" si="819">+II80</f>
        <v>-306166.65102580353</v>
      </c>
      <c r="IK71" s="18">
        <f t="shared" ref="IK71" si="820">+IJ80</f>
        <v>-1999841.0610258034</v>
      </c>
      <c r="IL71" s="560"/>
      <c r="IM71" s="561"/>
      <c r="IN71" s="561"/>
      <c r="IO71" s="561"/>
      <c r="IP71" s="561"/>
      <c r="IQ71" s="561"/>
      <c r="IR71" s="561"/>
      <c r="IS71" s="561"/>
      <c r="IT71" s="561"/>
      <c r="IU71" s="561"/>
      <c r="IV71" s="561"/>
      <c r="IW71" s="561"/>
      <c r="IX71" s="561"/>
      <c r="IY71" s="562"/>
    </row>
    <row r="72" spans="1:259" x14ac:dyDescent="0.2">
      <c r="B72" s="1" t="s">
        <v>309</v>
      </c>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6"/>
      <c r="BA72" s="16"/>
      <c r="BB72" s="16"/>
      <c r="BC72" s="16"/>
      <c r="BD72" s="16"/>
      <c r="BE72" s="16"/>
      <c r="BF72" s="16"/>
      <c r="BG72" s="16"/>
      <c r="BH72" s="16"/>
      <c r="BI72" s="16"/>
      <c r="BJ72" s="16"/>
      <c r="BK72" s="16"/>
      <c r="BL72" s="16"/>
      <c r="BM72" s="16"/>
      <c r="BN72" s="16"/>
      <c r="BO72" s="16"/>
      <c r="BP72" s="16"/>
      <c r="BQ72" s="16"/>
      <c r="BR72" s="16"/>
      <c r="BS72" s="16"/>
      <c r="BT72" s="16"/>
      <c r="BU72" s="16"/>
      <c r="BV72" s="16"/>
      <c r="BW72" s="16"/>
      <c r="BX72" s="16"/>
      <c r="BY72" s="16"/>
      <c r="BZ72" s="16"/>
      <c r="CA72" s="16"/>
      <c r="CB72" s="16"/>
      <c r="CC72" s="16"/>
      <c r="CD72" s="16"/>
      <c r="CE72" s="16"/>
      <c r="CF72" s="16"/>
      <c r="CG72" s="16"/>
      <c r="CH72" s="16"/>
      <c r="CI72" s="16"/>
      <c r="CJ72" s="16"/>
      <c r="CK72" s="16"/>
      <c r="CL72" s="16"/>
      <c r="CM72" s="16"/>
      <c r="CN72" s="16"/>
      <c r="CO72" s="16"/>
      <c r="CP72" s="16"/>
      <c r="CQ72" s="16"/>
      <c r="CR72" s="16"/>
      <c r="CS72" s="16"/>
      <c r="CT72" s="16"/>
      <c r="CU72" s="16"/>
      <c r="CV72" s="16"/>
      <c r="CW72" s="16"/>
      <c r="CX72" s="16"/>
      <c r="CY72" s="16"/>
      <c r="CZ72" s="16"/>
      <c r="DA72" s="16"/>
      <c r="DB72" s="16"/>
      <c r="DC72" s="16"/>
      <c r="DD72" s="16"/>
      <c r="DE72" s="16"/>
      <c r="DF72" s="16"/>
      <c r="DG72" s="16"/>
      <c r="DH72" s="16"/>
      <c r="DI72" s="16"/>
      <c r="DJ72" s="16"/>
      <c r="DK72" s="16"/>
      <c r="DL72" s="18"/>
      <c r="DM72" s="18"/>
      <c r="DN72" s="18"/>
      <c r="DO72" s="18"/>
      <c r="DP72" s="18"/>
      <c r="DQ72" s="18"/>
      <c r="DR72" s="18"/>
      <c r="DS72" s="18"/>
      <c r="DT72" s="18"/>
      <c r="DU72" s="18"/>
      <c r="DV72" s="18"/>
      <c r="DW72" s="18"/>
      <c r="DX72" s="18"/>
      <c r="DY72" s="18"/>
      <c r="DZ72" s="18"/>
      <c r="EA72" s="18"/>
      <c r="EB72" s="18"/>
      <c r="EC72" s="18"/>
      <c r="ED72" s="18"/>
      <c r="EE72" s="18"/>
      <c r="EF72" s="18"/>
      <c r="EG72" s="18"/>
      <c r="EH72" s="18"/>
      <c r="EI72" s="18"/>
      <c r="EJ72" s="18"/>
      <c r="EK72" s="18"/>
      <c r="EL72" s="18"/>
      <c r="EM72" s="18"/>
      <c r="EN72" s="18"/>
      <c r="EO72" s="18"/>
      <c r="EP72" s="18"/>
      <c r="EQ72" s="18"/>
      <c r="ER72" s="18"/>
      <c r="ES72" s="18"/>
      <c r="ET72" s="18"/>
      <c r="EU72" s="18"/>
      <c r="EV72" s="18"/>
      <c r="EW72" s="18"/>
      <c r="EX72" s="18"/>
      <c r="EY72" s="18"/>
      <c r="EZ72" s="18"/>
      <c r="FA72" s="18"/>
      <c r="FB72" s="18"/>
      <c r="FC72" s="18"/>
      <c r="FD72" s="18"/>
      <c r="FE72" s="18"/>
      <c r="FF72" s="18"/>
      <c r="FG72" s="18"/>
      <c r="FH72" s="18"/>
      <c r="FI72" s="18"/>
      <c r="FJ72" s="18"/>
      <c r="FK72" s="18"/>
      <c r="FL72" s="18"/>
      <c r="FM72" s="18"/>
      <c r="FN72" s="18"/>
      <c r="FO72" s="18"/>
      <c r="FP72" s="18"/>
      <c r="FQ72" s="18"/>
      <c r="FR72" s="18"/>
      <c r="FS72" s="18"/>
      <c r="FT72" s="18"/>
      <c r="FU72" s="18"/>
      <c r="FV72" s="18"/>
      <c r="FW72" s="18"/>
      <c r="FX72" s="18"/>
      <c r="FY72" s="18"/>
      <c r="FZ72" s="18"/>
      <c r="GA72" s="18"/>
      <c r="GB72" s="18"/>
      <c r="GC72" s="18"/>
      <c r="GD72" s="18"/>
      <c r="GE72" s="18"/>
      <c r="GF72" s="18"/>
      <c r="GG72" s="18"/>
      <c r="GH72" s="18"/>
      <c r="GI72" s="18"/>
      <c r="GJ72" s="18"/>
      <c r="GK72" s="18"/>
      <c r="GL72" s="18"/>
      <c r="GM72" s="18"/>
      <c r="GN72" s="18"/>
      <c r="GO72" s="18"/>
      <c r="GP72" s="18"/>
      <c r="GQ72" s="18"/>
      <c r="GR72" s="18"/>
      <c r="GS72" s="18"/>
      <c r="GT72" s="18"/>
      <c r="GU72" s="18"/>
      <c r="GV72" s="18"/>
      <c r="GW72" s="18"/>
      <c r="GX72" s="18"/>
      <c r="GY72" s="18"/>
      <c r="GZ72" s="18"/>
      <c r="HA72" s="18"/>
      <c r="HB72" s="18"/>
      <c r="HC72" s="18"/>
      <c r="HD72" s="18"/>
      <c r="HE72" s="18"/>
      <c r="HF72" s="18"/>
      <c r="HG72" s="18"/>
      <c r="HH72" s="18"/>
      <c r="HI72" s="18"/>
      <c r="HJ72" s="18"/>
      <c r="HK72" s="18"/>
      <c r="HL72" s="18"/>
      <c r="HM72" s="18"/>
      <c r="HN72" s="18"/>
      <c r="HO72" s="18"/>
      <c r="HP72" s="23">
        <v>-113644115.68000001</v>
      </c>
      <c r="HQ72" s="18"/>
      <c r="HR72" s="18"/>
      <c r="HS72" s="18"/>
      <c r="HT72" s="18"/>
      <c r="HU72" s="18"/>
      <c r="HV72" s="18"/>
      <c r="HW72" s="18"/>
      <c r="HX72" s="18"/>
      <c r="HY72" s="18"/>
      <c r="HZ72" s="18"/>
      <c r="IA72" s="18"/>
      <c r="IB72" s="467">
        <v>-13267399.560000001</v>
      </c>
      <c r="IC72" s="18"/>
      <c r="ID72" s="18"/>
      <c r="IE72" s="18"/>
      <c r="IF72" s="18"/>
      <c r="IG72" s="18"/>
      <c r="IH72" s="18"/>
      <c r="II72" s="18"/>
      <c r="IJ72" s="18"/>
      <c r="IK72" s="18"/>
      <c r="IL72" s="560"/>
      <c r="IM72" s="561"/>
      <c r="IN72" s="564"/>
      <c r="IO72" s="561"/>
      <c r="IP72" s="561"/>
      <c r="IQ72" s="561"/>
      <c r="IR72" s="561"/>
      <c r="IS72" s="561"/>
      <c r="IT72" s="561"/>
      <c r="IU72" s="561"/>
      <c r="IV72" s="561"/>
      <c r="IW72" s="561"/>
      <c r="IX72" s="561"/>
      <c r="IY72" s="562"/>
    </row>
    <row r="73" spans="1:259" x14ac:dyDescent="0.2">
      <c r="B73" s="1" t="s">
        <v>164</v>
      </c>
      <c r="D73" s="21"/>
      <c r="E73" s="21">
        <v>-54207809.649999999</v>
      </c>
      <c r="F73" s="21"/>
      <c r="G73" s="21"/>
      <c r="H73" s="21"/>
      <c r="I73" s="21"/>
      <c r="J73" s="21"/>
      <c r="K73" s="21"/>
      <c r="L73" s="21"/>
      <c r="M73" s="21"/>
      <c r="N73" s="21"/>
      <c r="O73" s="21"/>
      <c r="P73" s="21"/>
      <c r="Q73" s="21"/>
      <c r="R73" s="21"/>
      <c r="S73" s="21"/>
      <c r="T73" s="21"/>
      <c r="U73" s="21"/>
      <c r="V73" s="21">
        <v>98965739.299999997</v>
      </c>
      <c r="W73" s="21"/>
      <c r="X73" s="21"/>
      <c r="Y73" s="21">
        <v>-38171045.68</v>
      </c>
      <c r="Z73" s="21"/>
      <c r="AA73" s="21"/>
      <c r="AB73" s="21"/>
      <c r="AC73" s="21"/>
      <c r="AD73" s="21"/>
      <c r="AE73" s="21">
        <v>-236917.06</v>
      </c>
      <c r="AF73" s="21"/>
      <c r="AG73" s="21"/>
      <c r="AH73" s="21"/>
      <c r="AI73" s="21"/>
      <c r="AJ73" s="21"/>
      <c r="AK73" s="21"/>
      <c r="AL73" s="21"/>
      <c r="AM73" s="21"/>
      <c r="AN73" s="21">
        <v>0</v>
      </c>
      <c r="AO73" s="21">
        <v>0</v>
      </c>
      <c r="AP73" s="21">
        <v>0</v>
      </c>
      <c r="AQ73" s="21">
        <v>-3985426</v>
      </c>
      <c r="AR73" s="21">
        <v>0</v>
      </c>
      <c r="AS73" s="21">
        <v>0</v>
      </c>
      <c r="AT73" s="21">
        <v>0</v>
      </c>
      <c r="AU73" s="21">
        <v>0</v>
      </c>
      <c r="AV73" s="21"/>
      <c r="AW73" s="21">
        <v>0</v>
      </c>
      <c r="AX73" s="21">
        <v>0</v>
      </c>
      <c r="AY73" s="20"/>
      <c r="AZ73" s="18"/>
      <c r="BA73" s="18"/>
      <c r="BB73" s="18"/>
      <c r="BC73" s="22">
        <v>-22534670</v>
      </c>
      <c r="BD73" s="18"/>
      <c r="BE73" s="18"/>
      <c r="BF73" s="18"/>
      <c r="BG73" s="18"/>
      <c r="BH73" s="18"/>
      <c r="BI73" s="18"/>
      <c r="BJ73" s="18"/>
      <c r="BK73" s="18"/>
      <c r="BL73" s="18"/>
      <c r="BM73" s="18"/>
      <c r="BN73" s="22">
        <v>0</v>
      </c>
      <c r="BO73" s="22">
        <v>-56068402</v>
      </c>
      <c r="BP73" s="18"/>
      <c r="BQ73" s="18"/>
      <c r="BR73" s="18"/>
      <c r="BS73" s="18"/>
      <c r="BT73" s="18"/>
      <c r="BU73" s="18"/>
      <c r="BV73" s="18"/>
      <c r="BW73" s="18"/>
      <c r="BX73" s="18"/>
      <c r="BY73" s="18"/>
      <c r="BZ73" s="18"/>
      <c r="CA73" s="25">
        <v>101389368</v>
      </c>
      <c r="CB73" s="18"/>
      <c r="CC73" s="18"/>
      <c r="CD73" s="18"/>
      <c r="CE73" s="18"/>
      <c r="CF73" s="18"/>
      <c r="CG73" s="18"/>
      <c r="CH73" s="18"/>
      <c r="CI73" s="18"/>
      <c r="CJ73" s="18"/>
      <c r="CK73" s="18"/>
      <c r="CL73" s="18"/>
      <c r="CM73" s="22">
        <v>26007865.589195456</v>
      </c>
      <c r="CN73" s="18"/>
      <c r="CO73" s="18"/>
      <c r="CP73" s="18"/>
      <c r="CQ73" s="18"/>
      <c r="CR73" s="18"/>
      <c r="CS73" s="18"/>
      <c r="CT73" s="18"/>
      <c r="CU73" s="18">
        <v>20784449</v>
      </c>
      <c r="CV73" s="18"/>
      <c r="CW73" s="18"/>
      <c r="CX73" s="18"/>
      <c r="CY73" s="22">
        <v>71192992</v>
      </c>
      <c r="CZ73" s="18"/>
      <c r="DA73" s="18"/>
      <c r="DB73" s="18"/>
      <c r="DC73" s="18"/>
      <c r="DD73" s="18"/>
      <c r="DE73" s="18"/>
      <c r="DF73" s="18"/>
      <c r="DG73" s="18"/>
      <c r="DH73" s="18"/>
      <c r="DI73" s="18"/>
      <c r="DJ73" s="18"/>
      <c r="DK73" s="18"/>
      <c r="DL73" s="23">
        <v>32968977</v>
      </c>
      <c r="DM73" s="18"/>
      <c r="DN73" s="18"/>
      <c r="DO73" s="18"/>
      <c r="DP73" s="18"/>
      <c r="DQ73" s="18"/>
      <c r="DR73" s="18"/>
      <c r="DS73" s="18"/>
      <c r="DT73" s="18"/>
      <c r="DU73" s="18"/>
      <c r="DV73" s="18"/>
      <c r="DW73" s="18"/>
      <c r="DX73" s="22">
        <v>23154442</v>
      </c>
      <c r="DY73" s="18"/>
      <c r="DZ73" s="18"/>
      <c r="EA73" s="18"/>
      <c r="EB73" s="18"/>
      <c r="EC73" s="18"/>
      <c r="ED73" s="18"/>
      <c r="EE73" s="18"/>
      <c r="EF73" s="18"/>
      <c r="EG73" s="18"/>
      <c r="EH73" s="18"/>
      <c r="EI73" s="18"/>
      <c r="EJ73" s="22">
        <v>34928541</v>
      </c>
      <c r="EK73" s="18"/>
      <c r="EL73" s="18"/>
      <c r="EM73" s="18"/>
      <c r="EN73" s="18"/>
      <c r="EO73" s="18"/>
      <c r="EP73" s="18"/>
      <c r="EQ73" s="18"/>
      <c r="ER73" s="18"/>
      <c r="ES73" s="18"/>
      <c r="ET73" s="18"/>
      <c r="EU73" s="18"/>
      <c r="EV73" s="35">
        <v>10260070</v>
      </c>
      <c r="EW73" s="18"/>
      <c r="EX73" s="18"/>
      <c r="EY73" s="18"/>
      <c r="EZ73" s="18"/>
      <c r="FA73" s="18"/>
      <c r="FB73" s="18"/>
      <c r="FC73" s="18"/>
      <c r="FD73" s="18"/>
      <c r="FE73" s="18"/>
      <c r="FF73" s="18"/>
      <c r="FG73" s="18"/>
      <c r="FH73" s="23">
        <v>-29487858</v>
      </c>
      <c r="FI73" s="18"/>
      <c r="FJ73" s="18"/>
      <c r="FK73" s="18"/>
      <c r="FL73" s="18"/>
      <c r="FM73" s="18"/>
      <c r="FN73" s="18"/>
      <c r="FO73" s="18"/>
      <c r="FP73" s="18"/>
      <c r="FQ73" s="18"/>
      <c r="FR73" s="18"/>
      <c r="FS73" s="18"/>
      <c r="FT73" s="23">
        <v>47773311</v>
      </c>
      <c r="FU73" s="18"/>
      <c r="FV73" s="18"/>
      <c r="FW73" s="18"/>
      <c r="FX73" s="18"/>
      <c r="FY73" s="18"/>
      <c r="FZ73" s="18"/>
      <c r="GA73" s="18"/>
      <c r="GB73" s="18"/>
      <c r="GC73" s="18"/>
      <c r="GD73" s="18"/>
      <c r="GE73" s="18"/>
      <c r="GF73" s="23">
        <v>28133510</v>
      </c>
      <c r="GG73" s="18"/>
      <c r="GH73" s="18"/>
      <c r="GI73" s="18"/>
      <c r="GJ73" s="18"/>
      <c r="GK73" s="18"/>
      <c r="GL73" s="18"/>
      <c r="GM73" s="18"/>
      <c r="GN73" s="18"/>
      <c r="GO73" s="18"/>
      <c r="GP73" s="18"/>
      <c r="GQ73" s="18"/>
      <c r="GR73" s="23">
        <v>15298587</v>
      </c>
      <c r="GS73" s="18"/>
      <c r="GT73" s="18"/>
      <c r="GU73" s="18"/>
      <c r="GV73" s="18"/>
      <c r="GW73" s="18"/>
      <c r="GX73" s="18"/>
      <c r="GY73" s="18"/>
      <c r="GZ73" s="18"/>
      <c r="HA73" s="18"/>
      <c r="HB73" s="18"/>
      <c r="HC73" s="18"/>
      <c r="HD73" s="23">
        <v>53168901</v>
      </c>
      <c r="HE73" s="23"/>
      <c r="HF73" s="23"/>
      <c r="HG73" s="23"/>
      <c r="HH73" s="18"/>
      <c r="HI73" s="18"/>
      <c r="HJ73" s="296">
        <v>-51227446.490000002</v>
      </c>
      <c r="HK73" s="18"/>
      <c r="HL73" s="18"/>
      <c r="HM73" s="18"/>
      <c r="HN73" s="18"/>
      <c r="HO73" s="18"/>
      <c r="HP73" s="23">
        <v>14462397.6</v>
      </c>
      <c r="HQ73" s="18"/>
      <c r="HR73" s="18"/>
      <c r="HS73" s="18"/>
      <c r="HT73" s="18"/>
      <c r="HU73" s="18"/>
      <c r="HV73" s="18"/>
      <c r="HW73" s="18"/>
      <c r="HX73" s="18"/>
      <c r="HY73" s="18"/>
      <c r="HZ73" s="18"/>
      <c r="IA73" s="18"/>
      <c r="IB73" s="18"/>
      <c r="IC73" s="18"/>
      <c r="ID73" s="18"/>
      <c r="IE73" s="18"/>
      <c r="IF73" s="18"/>
      <c r="IG73" s="18"/>
      <c r="IH73" s="18"/>
      <c r="II73" s="18"/>
      <c r="IJ73" s="18"/>
      <c r="IK73" s="18"/>
      <c r="IL73" s="560"/>
      <c r="IM73" s="561"/>
      <c r="IN73" s="564"/>
      <c r="IO73" s="561"/>
      <c r="IP73" s="561"/>
      <c r="IQ73" s="561"/>
      <c r="IR73" s="561"/>
      <c r="IS73" s="561"/>
      <c r="IT73" s="561"/>
      <c r="IU73" s="561"/>
      <c r="IV73" s="561"/>
      <c r="IW73" s="561"/>
      <c r="IX73" s="561"/>
      <c r="IY73" s="562"/>
    </row>
    <row r="74" spans="1:259" hidden="1" x14ac:dyDescent="0.2">
      <c r="B74" s="1" t="s">
        <v>185</v>
      </c>
      <c r="D74" s="21"/>
      <c r="E74" s="21"/>
      <c r="F74" s="21"/>
      <c r="G74" s="21"/>
      <c r="H74" s="21"/>
      <c r="I74" s="21"/>
      <c r="J74" s="21"/>
      <c r="K74" s="21"/>
      <c r="L74" s="21"/>
      <c r="M74" s="21"/>
      <c r="N74" s="21"/>
      <c r="O74" s="21"/>
      <c r="P74" s="21"/>
      <c r="Q74" s="21"/>
      <c r="R74" s="21"/>
      <c r="S74" s="21"/>
      <c r="T74" s="21"/>
      <c r="U74" s="21"/>
      <c r="V74" s="21"/>
      <c r="W74" s="21"/>
      <c r="X74" s="21"/>
      <c r="Y74" s="21"/>
      <c r="Z74" s="21"/>
      <c r="AA74" s="21"/>
      <c r="AB74" s="21"/>
      <c r="AC74" s="21"/>
      <c r="AD74" s="21"/>
      <c r="AE74" s="21"/>
      <c r="AF74" s="21"/>
      <c r="AG74" s="21"/>
      <c r="AH74" s="21"/>
      <c r="AI74" s="21"/>
      <c r="AJ74" s="21"/>
      <c r="AK74" s="21"/>
      <c r="AL74" s="21"/>
      <c r="AM74" s="21"/>
      <c r="AN74" s="21"/>
      <c r="AO74" s="21"/>
      <c r="AP74" s="21"/>
      <c r="AQ74" s="21"/>
      <c r="AR74" s="21"/>
      <c r="AS74" s="21"/>
      <c r="AT74" s="21"/>
      <c r="AU74" s="21"/>
      <c r="AV74" s="21">
        <v>-2266363</v>
      </c>
      <c r="AW74" s="21"/>
      <c r="AX74" s="21"/>
      <c r="AY74" s="20"/>
      <c r="AZ74" s="18"/>
      <c r="BA74" s="18"/>
      <c r="BB74" s="18"/>
      <c r="BC74" s="22"/>
      <c r="BD74" s="18"/>
      <c r="BE74" s="18"/>
      <c r="BF74" s="18"/>
      <c r="BG74" s="18"/>
      <c r="BH74" s="18"/>
      <c r="BI74" s="18"/>
      <c r="BJ74" s="18"/>
      <c r="BK74" s="18"/>
      <c r="BL74" s="18"/>
      <c r="BM74" s="18"/>
      <c r="BN74" s="18"/>
      <c r="BO74" s="18"/>
      <c r="BP74" s="18"/>
      <c r="BQ74" s="18"/>
      <c r="BR74" s="18"/>
      <c r="BS74" s="18"/>
      <c r="BT74" s="18"/>
      <c r="BU74" s="18"/>
      <c r="BV74" s="18"/>
      <c r="BW74" s="18"/>
      <c r="BX74" s="18"/>
      <c r="BY74" s="18"/>
      <c r="BZ74" s="18"/>
      <c r="CA74" s="25">
        <v>0</v>
      </c>
      <c r="CB74" s="18"/>
      <c r="CC74" s="18"/>
      <c r="CD74" s="18"/>
      <c r="CE74" s="18"/>
      <c r="CF74" s="18"/>
      <c r="CG74" s="18"/>
      <c r="CH74" s="18"/>
      <c r="CI74" s="18"/>
      <c r="CJ74" s="18"/>
      <c r="CK74" s="18"/>
      <c r="CL74" s="18"/>
      <c r="CM74" s="18"/>
      <c r="CN74" s="18"/>
      <c r="CO74" s="18"/>
      <c r="CP74" s="18"/>
      <c r="CQ74" s="18"/>
      <c r="CR74" s="18"/>
      <c r="CS74" s="18"/>
      <c r="CT74" s="18"/>
      <c r="CU74" s="18"/>
      <c r="CV74" s="18"/>
      <c r="CW74" s="18"/>
      <c r="CX74" s="18"/>
      <c r="CY74" s="18"/>
      <c r="CZ74" s="18"/>
      <c r="DA74" s="18"/>
      <c r="DB74" s="18"/>
      <c r="DC74" s="18"/>
      <c r="DD74" s="18"/>
      <c r="DE74" s="18"/>
      <c r="DF74" s="18"/>
      <c r="DG74" s="18"/>
      <c r="DH74" s="18"/>
      <c r="DI74" s="18"/>
      <c r="DJ74" s="18"/>
      <c r="DK74" s="18"/>
      <c r="DL74" s="18"/>
      <c r="DM74" s="18"/>
      <c r="DN74" s="18"/>
      <c r="DO74" s="18"/>
      <c r="DP74" s="18"/>
      <c r="DQ74" s="18"/>
      <c r="DR74" s="18"/>
      <c r="DS74" s="18"/>
      <c r="DT74" s="18"/>
      <c r="DU74" s="18"/>
      <c r="DV74" s="18"/>
      <c r="DW74" s="18"/>
      <c r="DX74" s="18"/>
      <c r="DY74" s="18"/>
      <c r="DZ74" s="18"/>
      <c r="EA74" s="18"/>
      <c r="EB74" s="18"/>
      <c r="EC74" s="18"/>
      <c r="ED74" s="18"/>
      <c r="EE74" s="18"/>
      <c r="EF74" s="18"/>
      <c r="EG74" s="18"/>
      <c r="EH74" s="18"/>
      <c r="EI74" s="18"/>
      <c r="EJ74" s="18"/>
      <c r="EK74" s="18"/>
      <c r="EL74" s="18"/>
      <c r="EM74" s="18"/>
      <c r="EN74" s="18"/>
      <c r="EO74" s="18"/>
      <c r="EP74" s="18"/>
      <c r="EQ74" s="18"/>
      <c r="ER74" s="18"/>
      <c r="ES74" s="18"/>
      <c r="ET74" s="18"/>
      <c r="EU74" s="18"/>
      <c r="EV74" s="18"/>
      <c r="EW74" s="18"/>
      <c r="EX74" s="18"/>
      <c r="EY74" s="18"/>
      <c r="EZ74" s="18"/>
      <c r="FA74" s="18"/>
      <c r="FB74" s="18"/>
      <c r="FC74" s="18"/>
      <c r="FD74" s="18"/>
      <c r="FE74" s="18"/>
      <c r="FF74" s="18"/>
      <c r="FG74" s="18"/>
      <c r="FH74" s="18"/>
      <c r="FI74" s="18"/>
      <c r="FJ74" s="18"/>
      <c r="FK74" s="18"/>
      <c r="FL74" s="18"/>
      <c r="FM74" s="18"/>
      <c r="FN74" s="18"/>
      <c r="FO74" s="18"/>
      <c r="FP74" s="18"/>
      <c r="FQ74" s="18"/>
      <c r="FR74" s="18"/>
      <c r="FS74" s="18"/>
      <c r="FT74" s="18"/>
      <c r="FU74" s="18"/>
      <c r="FV74" s="18"/>
      <c r="FW74" s="18"/>
      <c r="FX74" s="18"/>
      <c r="FY74" s="18"/>
      <c r="FZ74" s="18"/>
      <c r="GA74" s="18"/>
      <c r="GB74" s="18"/>
      <c r="GC74" s="18"/>
      <c r="GD74" s="18"/>
      <c r="GE74" s="18"/>
      <c r="GF74" s="18"/>
      <c r="GG74" s="18"/>
      <c r="GH74" s="18"/>
      <c r="GI74" s="18"/>
      <c r="GJ74" s="18"/>
      <c r="GK74" s="18"/>
      <c r="GL74" s="18"/>
      <c r="GM74" s="18"/>
      <c r="GN74" s="18"/>
      <c r="GO74" s="18"/>
      <c r="GP74" s="18"/>
      <c r="GQ74" s="18"/>
      <c r="GR74" s="18"/>
      <c r="GS74" s="18"/>
      <c r="GT74" s="18"/>
      <c r="GU74" s="18"/>
      <c r="GV74" s="18"/>
      <c r="GW74" s="18"/>
      <c r="GX74" s="18"/>
      <c r="GY74" s="18"/>
      <c r="GZ74" s="18"/>
      <c r="HA74" s="18"/>
      <c r="HB74" s="18"/>
      <c r="HC74" s="18"/>
      <c r="HD74" s="18"/>
      <c r="HE74" s="18"/>
      <c r="HF74" s="18"/>
      <c r="HG74" s="18"/>
      <c r="HH74" s="18"/>
      <c r="HI74" s="18"/>
      <c r="HJ74" s="18"/>
      <c r="HK74" s="18"/>
      <c r="HL74" s="18"/>
      <c r="HM74" s="18"/>
      <c r="HN74" s="18"/>
      <c r="HO74" s="18"/>
      <c r="HP74" s="18"/>
      <c r="HQ74" s="18"/>
      <c r="HR74" s="18"/>
      <c r="HS74" s="18"/>
      <c r="HT74" s="18"/>
      <c r="HU74" s="18"/>
      <c r="HV74" s="18"/>
      <c r="HW74" s="18"/>
      <c r="HX74" s="18"/>
      <c r="HY74" s="18"/>
      <c r="HZ74" s="18"/>
      <c r="IA74" s="18"/>
      <c r="IB74" s="18"/>
      <c r="IC74" s="18"/>
      <c r="ID74" s="18"/>
      <c r="IE74" s="18"/>
      <c r="IF74" s="18"/>
      <c r="IG74" s="18"/>
      <c r="IH74" s="18"/>
      <c r="II74" s="18"/>
      <c r="IJ74" s="18"/>
      <c r="IK74" s="18"/>
      <c r="IL74" s="560"/>
      <c r="IM74" s="561"/>
      <c r="IN74" s="561"/>
      <c r="IO74" s="561"/>
      <c r="IP74" s="561"/>
      <c r="IQ74" s="561"/>
      <c r="IR74" s="561"/>
      <c r="IS74" s="561"/>
      <c r="IT74" s="561"/>
      <c r="IU74" s="561"/>
      <c r="IV74" s="561"/>
      <c r="IW74" s="561"/>
      <c r="IX74" s="561"/>
      <c r="IY74" s="562"/>
    </row>
    <row r="75" spans="1:259" hidden="1" x14ac:dyDescent="0.2">
      <c r="B75" s="1" t="s">
        <v>186</v>
      </c>
      <c r="D75" s="21"/>
      <c r="E75" s="21"/>
      <c r="F75" s="21"/>
      <c r="G75" s="21"/>
      <c r="H75" s="21"/>
      <c r="I75" s="21"/>
      <c r="J75" s="21"/>
      <c r="K75" s="21"/>
      <c r="L75" s="21"/>
      <c r="M75" s="21"/>
      <c r="N75" s="21"/>
      <c r="O75" s="21"/>
      <c r="P75" s="21"/>
      <c r="Q75" s="21"/>
      <c r="R75" s="21"/>
      <c r="S75" s="21"/>
      <c r="T75" s="21"/>
      <c r="U75" s="21"/>
      <c r="V75" s="21"/>
      <c r="W75" s="21"/>
      <c r="X75" s="21"/>
      <c r="Y75" s="21"/>
      <c r="Z75" s="21"/>
      <c r="AA75" s="21"/>
      <c r="AB75" s="21"/>
      <c r="AC75" s="21"/>
      <c r="AD75" s="21"/>
      <c r="AE75" s="21"/>
      <c r="AF75" s="21"/>
      <c r="AG75" s="21"/>
      <c r="AH75" s="21"/>
      <c r="AI75" s="21"/>
      <c r="AJ75" s="21"/>
      <c r="AK75" s="21"/>
      <c r="AL75" s="21"/>
      <c r="AM75" s="21"/>
      <c r="AN75" s="21"/>
      <c r="AO75" s="21"/>
      <c r="AP75" s="21"/>
      <c r="AQ75" s="21"/>
      <c r="AR75" s="21"/>
      <c r="AS75" s="21"/>
      <c r="AT75" s="21"/>
      <c r="AU75" s="21"/>
      <c r="AV75" s="21"/>
      <c r="AW75" s="21"/>
      <c r="AX75" s="21"/>
      <c r="AY75" s="20"/>
      <c r="AZ75" s="18"/>
      <c r="BA75" s="18"/>
      <c r="BB75" s="18"/>
      <c r="BC75" s="22"/>
      <c r="BD75" s="18"/>
      <c r="BE75" s="18"/>
      <c r="BF75" s="22">
        <v>-255.19</v>
      </c>
      <c r="BG75" s="18"/>
      <c r="BH75" s="18"/>
      <c r="BI75" s="18"/>
      <c r="BJ75" s="18"/>
      <c r="BK75" s="18"/>
      <c r="BL75" s="18"/>
      <c r="BM75" s="18"/>
      <c r="BN75" s="18"/>
      <c r="BO75" s="18"/>
      <c r="BP75" s="18"/>
      <c r="BQ75" s="18"/>
      <c r="BR75" s="18"/>
      <c r="BS75" s="18"/>
      <c r="BT75" s="18"/>
      <c r="BU75" s="18"/>
      <c r="BV75" s="18"/>
      <c r="BW75" s="18"/>
      <c r="BX75" s="18"/>
      <c r="BY75" s="18"/>
      <c r="BZ75" s="18"/>
      <c r="CA75" s="25">
        <v>0</v>
      </c>
      <c r="CB75" s="18"/>
      <c r="CC75" s="18"/>
      <c r="CD75" s="18"/>
      <c r="CE75" s="18"/>
      <c r="CF75" s="18"/>
      <c r="CG75" s="18"/>
      <c r="CH75" s="18"/>
      <c r="CI75" s="18"/>
      <c r="CJ75" s="18"/>
      <c r="CK75" s="18"/>
      <c r="CL75" s="18"/>
      <c r="CM75" s="18"/>
      <c r="CN75" s="18"/>
      <c r="CO75" s="18"/>
      <c r="CP75" s="18"/>
      <c r="CQ75" s="18"/>
      <c r="CR75" s="18"/>
      <c r="CS75" s="18"/>
      <c r="CT75" s="18"/>
      <c r="CU75" s="18"/>
      <c r="CV75" s="18"/>
      <c r="CW75" s="18"/>
      <c r="CX75" s="18"/>
      <c r="CY75" s="18"/>
      <c r="CZ75" s="18"/>
      <c r="DA75" s="18"/>
      <c r="DB75" s="18"/>
      <c r="DC75" s="18"/>
      <c r="DD75" s="18"/>
      <c r="DE75" s="18"/>
      <c r="DF75" s="18"/>
      <c r="DG75" s="18"/>
      <c r="DH75" s="18"/>
      <c r="DI75" s="18"/>
      <c r="DJ75" s="18"/>
      <c r="DK75" s="18"/>
      <c r="DL75" s="18"/>
      <c r="DM75" s="18"/>
      <c r="DN75" s="18"/>
      <c r="DO75" s="18"/>
      <c r="DP75" s="18"/>
      <c r="DQ75" s="18"/>
      <c r="DR75" s="18"/>
      <c r="DS75" s="18"/>
      <c r="DT75" s="18"/>
      <c r="DU75" s="18"/>
      <c r="DV75" s="18"/>
      <c r="DW75" s="18"/>
      <c r="DX75" s="18"/>
      <c r="DY75" s="18"/>
      <c r="DZ75" s="18"/>
      <c r="EA75" s="18"/>
      <c r="EB75" s="18"/>
      <c r="EC75" s="18"/>
      <c r="ED75" s="18"/>
      <c r="EE75" s="18"/>
      <c r="EF75" s="18"/>
      <c r="EG75" s="18"/>
      <c r="EH75" s="18"/>
      <c r="EI75" s="18"/>
      <c r="EJ75" s="18"/>
      <c r="EK75" s="18"/>
      <c r="EL75" s="18"/>
      <c r="EM75" s="18"/>
      <c r="EN75" s="18"/>
      <c r="EO75" s="18"/>
      <c r="EP75" s="18"/>
      <c r="EQ75" s="18"/>
      <c r="ER75" s="18"/>
      <c r="ES75" s="18"/>
      <c r="ET75" s="18"/>
      <c r="EU75" s="18"/>
      <c r="EV75" s="18"/>
      <c r="EW75" s="18"/>
      <c r="EX75" s="18"/>
      <c r="EY75" s="18"/>
      <c r="EZ75" s="18"/>
      <c r="FA75" s="18"/>
      <c r="FB75" s="18"/>
      <c r="FC75" s="18"/>
      <c r="FD75" s="18"/>
      <c r="FE75" s="18"/>
      <c r="FF75" s="18"/>
      <c r="FG75" s="18"/>
      <c r="FH75" s="18"/>
      <c r="FI75" s="18"/>
      <c r="FJ75" s="18"/>
      <c r="FK75" s="18"/>
      <c r="FL75" s="18"/>
      <c r="FM75" s="18"/>
      <c r="FN75" s="18"/>
      <c r="FO75" s="18"/>
      <c r="FP75" s="18"/>
      <c r="FQ75" s="18"/>
      <c r="FR75" s="18"/>
      <c r="FS75" s="18"/>
      <c r="FT75" s="18"/>
      <c r="FU75" s="18"/>
      <c r="FV75" s="18"/>
      <c r="FW75" s="18"/>
      <c r="FX75" s="18"/>
      <c r="FY75" s="18"/>
      <c r="FZ75" s="18"/>
      <c r="GA75" s="18"/>
      <c r="GB75" s="18"/>
      <c r="GC75" s="18"/>
      <c r="GD75" s="18"/>
      <c r="GE75" s="18"/>
      <c r="GF75" s="18"/>
      <c r="GG75" s="18"/>
      <c r="GH75" s="18"/>
      <c r="GI75" s="18"/>
      <c r="GJ75" s="18"/>
      <c r="GK75" s="18"/>
      <c r="GL75" s="18"/>
      <c r="GM75" s="18"/>
      <c r="GN75" s="18"/>
      <c r="GO75" s="18"/>
      <c r="GP75" s="18"/>
      <c r="GQ75" s="18"/>
      <c r="GR75" s="18"/>
      <c r="GS75" s="18"/>
      <c r="GT75" s="18"/>
      <c r="GU75" s="18"/>
      <c r="GV75" s="18"/>
      <c r="GW75" s="18"/>
      <c r="GX75" s="18"/>
      <c r="GY75" s="18"/>
      <c r="GZ75" s="18"/>
      <c r="HA75" s="18"/>
      <c r="HB75" s="18"/>
      <c r="HC75" s="18"/>
      <c r="HD75" s="18"/>
      <c r="HE75" s="18"/>
      <c r="HF75" s="18"/>
      <c r="HG75" s="18"/>
      <c r="HH75" s="18"/>
      <c r="HI75" s="18"/>
      <c r="HJ75" s="18"/>
      <c r="HK75" s="18"/>
      <c r="HL75" s="18"/>
      <c r="HM75" s="18"/>
      <c r="HN75" s="18"/>
      <c r="HO75" s="18"/>
      <c r="HP75" s="18"/>
      <c r="HQ75" s="18"/>
      <c r="HR75" s="18"/>
      <c r="HS75" s="18"/>
      <c r="HT75" s="18"/>
      <c r="HU75" s="18"/>
      <c r="HV75" s="18"/>
      <c r="HW75" s="18"/>
      <c r="HX75" s="18"/>
      <c r="HY75" s="18"/>
      <c r="HZ75" s="18"/>
      <c r="IA75" s="18"/>
      <c r="IB75" s="18"/>
      <c r="IC75" s="18"/>
      <c r="ID75" s="18"/>
      <c r="IE75" s="18"/>
      <c r="IF75" s="18"/>
      <c r="IG75" s="18"/>
      <c r="IH75" s="18"/>
      <c r="II75" s="18"/>
      <c r="IJ75" s="18"/>
      <c r="IK75" s="18"/>
      <c r="IL75" s="560"/>
      <c r="IM75" s="561"/>
      <c r="IN75" s="561"/>
      <c r="IO75" s="561"/>
      <c r="IP75" s="561"/>
      <c r="IQ75" s="561"/>
      <c r="IR75" s="561"/>
      <c r="IS75" s="561"/>
      <c r="IT75" s="561"/>
      <c r="IU75" s="561"/>
      <c r="IV75" s="561"/>
      <c r="IW75" s="561"/>
      <c r="IX75" s="561"/>
      <c r="IY75" s="562"/>
    </row>
    <row r="76" spans="1:259" x14ac:dyDescent="0.2">
      <c r="B76" s="1" t="s">
        <v>187</v>
      </c>
      <c r="D76" s="21"/>
      <c r="E76" s="21"/>
      <c r="F76" s="21"/>
      <c r="G76" s="21"/>
      <c r="H76" s="21"/>
      <c r="I76" s="21"/>
      <c r="J76" s="21"/>
      <c r="K76" s="21"/>
      <c r="L76" s="21"/>
      <c r="M76" s="21"/>
      <c r="N76" s="21"/>
      <c r="O76" s="21"/>
      <c r="P76" s="21"/>
      <c r="Q76" s="21"/>
      <c r="R76" s="21"/>
      <c r="S76" s="21"/>
      <c r="T76" s="21"/>
      <c r="U76" s="21"/>
      <c r="V76" s="21"/>
      <c r="W76" s="21"/>
      <c r="X76" s="21"/>
      <c r="Y76" s="21"/>
      <c r="Z76" s="21"/>
      <c r="AA76" s="21"/>
      <c r="AB76" s="21"/>
      <c r="AC76" s="21"/>
      <c r="AD76" s="21"/>
      <c r="AE76" s="21"/>
      <c r="AF76" s="21"/>
      <c r="AG76" s="21"/>
      <c r="AH76" s="21"/>
      <c r="AI76" s="21"/>
      <c r="AJ76" s="21"/>
      <c r="AK76" s="21"/>
      <c r="AL76" s="21"/>
      <c r="AM76" s="21"/>
      <c r="AN76" s="21"/>
      <c r="AO76" s="21"/>
      <c r="AP76" s="21"/>
      <c r="AQ76" s="21"/>
      <c r="AR76" s="21"/>
      <c r="AS76" s="21"/>
      <c r="AT76" s="21"/>
      <c r="AU76" s="21"/>
      <c r="AV76" s="21"/>
      <c r="AW76" s="21"/>
      <c r="AX76" s="21"/>
      <c r="AY76" s="20"/>
      <c r="AZ76" s="18"/>
      <c r="BA76" s="18"/>
      <c r="BB76" s="18"/>
      <c r="BC76" s="22"/>
      <c r="BD76" s="18"/>
      <c r="BE76" s="18"/>
      <c r="BF76" s="22"/>
      <c r="BG76" s="18"/>
      <c r="BH76" s="18"/>
      <c r="BI76" s="18"/>
      <c r="BJ76" s="18"/>
      <c r="BK76" s="18"/>
      <c r="BL76" s="18"/>
      <c r="BM76" s="18"/>
      <c r="BN76" s="18"/>
      <c r="BO76" s="18"/>
      <c r="BP76" s="18"/>
      <c r="BQ76" s="18"/>
      <c r="BR76" s="18"/>
      <c r="BS76" s="18"/>
      <c r="BT76" s="18"/>
      <c r="BU76" s="18"/>
      <c r="BV76" s="18"/>
      <c r="BW76" s="18"/>
      <c r="BX76" s="18"/>
      <c r="BY76" s="18"/>
      <c r="BZ76" s="18"/>
      <c r="CA76" s="25"/>
      <c r="CB76" s="18"/>
      <c r="CC76" s="18"/>
      <c r="CD76" s="18"/>
      <c r="CE76" s="18"/>
      <c r="CF76" s="18"/>
      <c r="CG76" s="18"/>
      <c r="CH76" s="18"/>
      <c r="CI76" s="18"/>
      <c r="CJ76" s="18"/>
      <c r="CK76" s="18"/>
      <c r="CL76" s="18"/>
      <c r="CM76" s="18"/>
      <c r="CN76" s="18"/>
      <c r="CO76" s="18"/>
      <c r="CP76" s="18"/>
      <c r="CQ76" s="18"/>
      <c r="CR76" s="18"/>
      <c r="CS76" s="18"/>
      <c r="CT76" s="18"/>
      <c r="CU76" s="18"/>
      <c r="CV76" s="18"/>
      <c r="CW76" s="18"/>
      <c r="CX76" s="18"/>
      <c r="CY76" s="18"/>
      <c r="CZ76" s="18"/>
      <c r="DA76" s="18"/>
      <c r="DB76" s="18"/>
      <c r="DC76" s="18"/>
      <c r="DD76" s="18"/>
      <c r="DE76" s="18"/>
      <c r="DF76" s="18"/>
      <c r="DG76" s="18"/>
      <c r="DH76" s="18"/>
      <c r="DI76" s="18"/>
      <c r="DJ76" s="18"/>
      <c r="DK76" s="18"/>
      <c r="DL76" s="18"/>
      <c r="DM76" s="18"/>
      <c r="DN76" s="18"/>
      <c r="DO76" s="18"/>
      <c r="DP76" s="18"/>
      <c r="DQ76" s="18"/>
      <c r="DR76" s="18"/>
      <c r="DS76" s="18"/>
      <c r="DT76" s="18"/>
      <c r="DU76" s="18"/>
      <c r="DV76" s="18"/>
      <c r="DW76" s="18"/>
      <c r="DX76" s="18"/>
      <c r="DY76" s="18"/>
      <c r="DZ76" s="18"/>
      <c r="EA76" s="18"/>
      <c r="EB76" s="18"/>
      <c r="EC76" s="18"/>
      <c r="ED76" s="18"/>
      <c r="EE76" s="23">
        <v>6857681.3499999996</v>
      </c>
      <c r="EF76" s="23">
        <v>310546.52</v>
      </c>
      <c r="EG76" s="23">
        <v>232909.89</v>
      </c>
      <c r="EH76" s="23">
        <v>-1930.9200000000073</v>
      </c>
      <c r="EI76" s="23">
        <v>446944.77</v>
      </c>
      <c r="EJ76" s="23">
        <v>744907.94</v>
      </c>
      <c r="EK76" s="23">
        <v>1117361.9099999999</v>
      </c>
      <c r="EL76" s="23">
        <v>1266343.5</v>
      </c>
      <c r="EM76" s="23">
        <v>1191852.71</v>
      </c>
      <c r="EN76" s="23">
        <v>1042871.12</v>
      </c>
      <c r="EO76" s="23">
        <v>819398.74</v>
      </c>
      <c r="EP76" s="23"/>
      <c r="EQ76" s="23"/>
      <c r="ER76" s="23"/>
      <c r="ES76" s="23"/>
      <c r="ET76" s="23"/>
      <c r="EU76" s="23"/>
      <c r="EV76" s="23"/>
      <c r="EW76" s="23"/>
      <c r="EX76" s="23"/>
      <c r="EY76" s="23"/>
      <c r="EZ76" s="23"/>
      <c r="FA76" s="23"/>
      <c r="FB76" s="23"/>
      <c r="FC76" s="23"/>
      <c r="FD76" s="23"/>
      <c r="FE76" s="23"/>
      <c r="FF76" s="23"/>
      <c r="FG76" s="23"/>
      <c r="FH76" s="23"/>
      <c r="FI76" s="23"/>
      <c r="FJ76" s="23"/>
      <c r="FK76" s="23"/>
      <c r="FL76" s="23"/>
      <c r="FM76" s="23"/>
      <c r="FN76" s="23"/>
      <c r="FO76" s="23"/>
      <c r="FP76" s="23"/>
      <c r="FQ76" s="23"/>
      <c r="FR76" s="23"/>
      <c r="FS76" s="23"/>
      <c r="FT76" s="23"/>
      <c r="FU76" s="23"/>
      <c r="FV76" s="23"/>
      <c r="FW76" s="23"/>
      <c r="FX76" s="23"/>
      <c r="FY76" s="23"/>
      <c r="FZ76" s="23"/>
      <c r="GA76" s="23"/>
      <c r="GB76" s="23"/>
      <c r="GC76" s="23"/>
      <c r="GD76" s="23"/>
      <c r="GE76" s="23"/>
      <c r="GF76" s="23"/>
      <c r="GG76" s="23"/>
      <c r="GH76" s="23"/>
      <c r="GI76" s="23"/>
      <c r="GJ76" s="23"/>
      <c r="GK76" s="23"/>
      <c r="GL76" s="23"/>
      <c r="GM76" s="23"/>
      <c r="GN76" s="23"/>
      <c r="GO76" s="23"/>
      <c r="GP76" s="23"/>
      <c r="GQ76" s="23"/>
      <c r="GR76" s="23"/>
      <c r="GS76" s="23"/>
      <c r="GT76" s="23"/>
      <c r="GU76" s="23"/>
      <c r="GV76" s="23"/>
      <c r="GW76" s="23"/>
      <c r="GX76" s="23"/>
      <c r="GY76" s="23"/>
      <c r="GZ76" s="23"/>
      <c r="HA76" s="23"/>
      <c r="HB76" s="23"/>
      <c r="HC76" s="23"/>
      <c r="HD76" s="23"/>
      <c r="HE76" s="23"/>
      <c r="HF76" s="23"/>
      <c r="HG76" s="23"/>
      <c r="HH76" s="23"/>
      <c r="HI76" s="23"/>
      <c r="HJ76" s="23"/>
      <c r="HK76" s="23"/>
      <c r="HL76" s="23"/>
      <c r="HM76" s="23"/>
      <c r="HN76" s="23"/>
      <c r="HO76" s="23"/>
      <c r="HP76" s="23"/>
      <c r="HQ76" s="23"/>
      <c r="HR76" s="23"/>
      <c r="HS76" s="23"/>
      <c r="HT76" s="23"/>
      <c r="HU76" s="23"/>
      <c r="HV76" s="23"/>
      <c r="HW76" s="23"/>
      <c r="HX76" s="23"/>
      <c r="HY76" s="23"/>
      <c r="HZ76" s="23"/>
      <c r="IA76" s="23"/>
      <c r="IB76" s="23"/>
      <c r="IC76" s="23"/>
      <c r="ID76" s="23"/>
      <c r="IE76" s="23"/>
      <c r="IF76" s="23"/>
      <c r="IG76" s="23"/>
      <c r="IH76" s="23"/>
      <c r="II76" s="23"/>
      <c r="IJ76" s="23"/>
      <c r="IK76" s="23"/>
      <c r="IL76" s="581"/>
      <c r="IM76" s="582"/>
      <c r="IN76" s="582"/>
      <c r="IO76" s="582"/>
      <c r="IP76" s="582"/>
      <c r="IQ76" s="582"/>
      <c r="IR76" s="582"/>
      <c r="IS76" s="582"/>
      <c r="IT76" s="582"/>
      <c r="IU76" s="561"/>
      <c r="IV76" s="561"/>
      <c r="IW76" s="561"/>
      <c r="IX76" s="561"/>
      <c r="IY76" s="562"/>
    </row>
    <row r="77" spans="1:259" x14ac:dyDescent="0.2">
      <c r="B77" s="1" t="s">
        <v>181</v>
      </c>
      <c r="D77" s="21">
        <v>-9309611.0399999991</v>
      </c>
      <c r="E77" s="21">
        <v>-8998728.4499999993</v>
      </c>
      <c r="F77" s="21">
        <v>-7691608.3700000001</v>
      </c>
      <c r="G77" s="21">
        <v>-7625351.3254894968</v>
      </c>
      <c r="H77" s="21">
        <v>-11338385.041528828</v>
      </c>
      <c r="I77" s="21">
        <v>-5192776.3790033562</v>
      </c>
      <c r="J77" s="21">
        <v>-6037291.0314844772</v>
      </c>
      <c r="K77" s="21">
        <v>-8205651.4357875213</v>
      </c>
      <c r="L77" s="21">
        <v>-7196768.0671058232</v>
      </c>
      <c r="M77" s="21">
        <v>-6321772.7041240409</v>
      </c>
      <c r="N77" s="21">
        <v>-7596669.1441258285</v>
      </c>
      <c r="O77" s="21">
        <v>-4491544.7749753818</v>
      </c>
      <c r="P77" s="21">
        <v>-6888901.9336469946</v>
      </c>
      <c r="Q77" s="21">
        <v>-8228344.880969042</v>
      </c>
      <c r="R77" s="21">
        <v>-6932965.3065840043</v>
      </c>
      <c r="S77" s="21">
        <v>-4000005.4894040972</v>
      </c>
      <c r="T77" s="21">
        <v>3200965.1741301194</v>
      </c>
      <c r="U77" s="21">
        <v>3958622.2170984074</v>
      </c>
      <c r="V77" s="21">
        <v>4487074.7047606483</v>
      </c>
      <c r="W77" s="21">
        <v>5174517.0417939611</v>
      </c>
      <c r="X77" s="21">
        <v>25349866.55425451</v>
      </c>
      <c r="Y77" s="21">
        <v>2317210.9144901969</v>
      </c>
      <c r="Z77" s="21">
        <v>533583.2712472789</v>
      </c>
      <c r="AA77" s="21">
        <v>116967.44977879152</v>
      </c>
      <c r="AB77" s="21">
        <v>-2292561.77</v>
      </c>
      <c r="AC77" s="21">
        <v>-7632348.3399999999</v>
      </c>
      <c r="AD77" s="21">
        <v>-567085.96</v>
      </c>
      <c r="AE77" s="21">
        <v>-3239767.15</v>
      </c>
      <c r="AF77" s="21">
        <v>545566.52</v>
      </c>
      <c r="AG77" s="21">
        <v>726044.46</v>
      </c>
      <c r="AH77" s="21">
        <v>7156408.3600000003</v>
      </c>
      <c r="AI77" s="21">
        <v>6534705.5199999996</v>
      </c>
      <c r="AJ77" s="21">
        <v>3442513.46</v>
      </c>
      <c r="AK77" s="21">
        <v>-232476.75</v>
      </c>
      <c r="AL77" s="21">
        <v>365250.8</v>
      </c>
      <c r="AM77" s="21">
        <v>-590647.91</v>
      </c>
      <c r="AN77" s="21">
        <v>-3494480.41</v>
      </c>
      <c r="AO77" s="21">
        <v>-1688587.81</v>
      </c>
      <c r="AP77" s="21">
        <v>-1512275.66</v>
      </c>
      <c r="AQ77" s="21">
        <v>-7254448.4500000002</v>
      </c>
      <c r="AR77" s="21">
        <v>8329692.7199999997</v>
      </c>
      <c r="AS77" s="21">
        <v>4870994.01</v>
      </c>
      <c r="AT77" s="21">
        <v>1827166.81</v>
      </c>
      <c r="AU77" s="21">
        <v>8581356.0800000001</v>
      </c>
      <c r="AV77" s="21">
        <v>4685830.8</v>
      </c>
      <c r="AW77" s="21">
        <v>4024674.81</v>
      </c>
      <c r="AX77" s="21">
        <v>3071200.73</v>
      </c>
      <c r="AY77" s="21">
        <v>2348000.31</v>
      </c>
      <c r="AZ77" s="22">
        <v>28244.66</v>
      </c>
      <c r="BA77" s="22">
        <v>-10482477.199999999</v>
      </c>
      <c r="BB77" s="22">
        <v>3956035.19</v>
      </c>
      <c r="BC77" s="22">
        <v>7183444.4800000004</v>
      </c>
      <c r="BD77" s="22">
        <v>18068055.82</v>
      </c>
      <c r="BE77" s="22">
        <v>18634405.850000001</v>
      </c>
      <c r="BF77" s="22">
        <v>14955806.460000001</v>
      </c>
      <c r="BG77" s="22">
        <v>6311311.6299999999</v>
      </c>
      <c r="BH77" s="22">
        <v>1848421.89</v>
      </c>
      <c r="BI77" s="22">
        <v>-6384011.3099999996</v>
      </c>
      <c r="BJ77" s="22">
        <v>3293813.56</v>
      </c>
      <c r="BK77" s="22">
        <v>-1247340</v>
      </c>
      <c r="BL77" s="22">
        <v>181511.81</v>
      </c>
      <c r="BM77" s="22">
        <v>-895927.61</v>
      </c>
      <c r="BN77" s="22">
        <v>-1004019.67</v>
      </c>
      <c r="BO77" s="22">
        <v>-16502733.289999999</v>
      </c>
      <c r="BP77" s="22">
        <v>-3407382.61</v>
      </c>
      <c r="BQ77" s="22">
        <v>-3119669.97</v>
      </c>
      <c r="BR77" s="22">
        <v>-10276374.390000001</v>
      </c>
      <c r="BS77" s="22">
        <v>-6738422.5300000003</v>
      </c>
      <c r="BT77" s="22">
        <v>-5050017.18</v>
      </c>
      <c r="BU77" s="22">
        <v>-13417835.08</v>
      </c>
      <c r="BV77" s="22">
        <v>-12375452.18</v>
      </c>
      <c r="BW77" s="22">
        <v>-12177449.73</v>
      </c>
      <c r="BX77" s="22">
        <v>-8665117.2599999998</v>
      </c>
      <c r="BY77" s="25">
        <v>-8019201.3799999999</v>
      </c>
      <c r="BZ77" s="25">
        <v>-15454541.189999999</v>
      </c>
      <c r="CA77" s="25">
        <v>-20304466.93</v>
      </c>
      <c r="CB77" s="22">
        <v>-8177230.9199999999</v>
      </c>
      <c r="CC77" s="22">
        <v>-2301020.4700000002</v>
      </c>
      <c r="CD77" s="22">
        <v>-4022894.16</v>
      </c>
      <c r="CE77" s="22">
        <v>-960129.06</v>
      </c>
      <c r="CF77" s="22">
        <v>4131413.16</v>
      </c>
      <c r="CG77" s="22">
        <v>10013970.52</v>
      </c>
      <c r="CH77" s="22">
        <v>6722091.5899999999</v>
      </c>
      <c r="CI77" s="22">
        <v>5259396.99</v>
      </c>
      <c r="CJ77" s="22">
        <v>2188939.08</v>
      </c>
      <c r="CK77" s="22">
        <v>-10025699.880000001</v>
      </c>
      <c r="CL77" s="22">
        <v>-6083711.5099999998</v>
      </c>
      <c r="CM77" s="22">
        <v>-14764374.300000001</v>
      </c>
      <c r="CN77" s="22">
        <v>7919371.3600000003</v>
      </c>
      <c r="CO77" s="22">
        <v>12808113.539999999</v>
      </c>
      <c r="CP77" s="22">
        <v>1571538.65</v>
      </c>
      <c r="CQ77" s="22">
        <v>-12283822.939999999</v>
      </c>
      <c r="CR77" s="22">
        <v>-4996699.46</v>
      </c>
      <c r="CS77" s="22">
        <v>-16045183.99</v>
      </c>
      <c r="CT77" s="22">
        <v>-17435590.23</v>
      </c>
      <c r="CU77" s="22">
        <v>-10758034.710000001</v>
      </c>
      <c r="CV77" s="22">
        <v>-5990769.8899999997</v>
      </c>
      <c r="CW77" s="22">
        <v>-12297838.529999999</v>
      </c>
      <c r="CX77" s="22">
        <v>-9335298.9900000002</v>
      </c>
      <c r="CY77" s="22">
        <v>-13027140.41</v>
      </c>
      <c r="CZ77" s="26">
        <v>4913335.6500000004</v>
      </c>
      <c r="DA77" s="22">
        <v>8773533.5600000005</v>
      </c>
      <c r="DB77" s="27">
        <v>5285427.1100000003</v>
      </c>
      <c r="DC77" s="27">
        <v>6893590.4400000004</v>
      </c>
      <c r="DD77" s="22">
        <v>3867459.85</v>
      </c>
      <c r="DE77" s="22">
        <v>-10947027.109999999</v>
      </c>
      <c r="DF77" s="25">
        <v>-9452435.8300000001</v>
      </c>
      <c r="DG77" s="22">
        <v>-2739093</v>
      </c>
      <c r="DH77" s="22">
        <v>-3362357.94</v>
      </c>
      <c r="DI77" s="22">
        <v>-5367656.9800000004</v>
      </c>
      <c r="DJ77" s="22">
        <v>-3108907.05</v>
      </c>
      <c r="DK77" s="22">
        <v>-7478098.1600000001</v>
      </c>
      <c r="DL77" s="22">
        <v>-327399.37</v>
      </c>
      <c r="DM77" s="22">
        <v>6941015.21</v>
      </c>
      <c r="DN77" s="22">
        <v>5639044.96</v>
      </c>
      <c r="DO77" s="22">
        <v>-4248055.3899999997</v>
      </c>
      <c r="DP77" s="22">
        <v>-3516256.68</v>
      </c>
      <c r="DQ77" s="22">
        <v>-9801218.3499999996</v>
      </c>
      <c r="DR77" s="22">
        <v>-3903557.93</v>
      </c>
      <c r="DS77" s="22">
        <v>-3271615.23</v>
      </c>
      <c r="DT77" s="22">
        <v>-1955895.19</v>
      </c>
      <c r="DU77" s="22">
        <v>-7438417.5099999998</v>
      </c>
      <c r="DV77" s="22">
        <v>-1992735.03</v>
      </c>
      <c r="DW77" s="22">
        <v>-5819713.4500000002</v>
      </c>
      <c r="DX77" s="22">
        <v>-4339645.3499999996</v>
      </c>
      <c r="DY77" s="22">
        <v>-1322830.7</v>
      </c>
      <c r="DZ77" s="22">
        <v>-1578782.04</v>
      </c>
      <c r="EA77" s="23">
        <v>-4055739.17</v>
      </c>
      <c r="EB77" s="22">
        <v>-14083326.83</v>
      </c>
      <c r="EC77" s="22">
        <v>-7053860.8200000003</v>
      </c>
      <c r="ED77" s="22">
        <v>-1367511.25</v>
      </c>
      <c r="EE77" s="22">
        <v>-2466586.27</v>
      </c>
      <c r="EF77" s="22">
        <v>-1928635.71</v>
      </c>
      <c r="EG77" s="23">
        <v>-78660.08</v>
      </c>
      <c r="EH77" s="23">
        <v>-5696765.2300000004</v>
      </c>
      <c r="EI77" s="23">
        <v>-5126697.13</v>
      </c>
      <c r="EJ77" s="23">
        <v>3218631.44</v>
      </c>
      <c r="EK77" s="23">
        <v>3353855.88</v>
      </c>
      <c r="EL77" s="23">
        <v>1038151.9</v>
      </c>
      <c r="EM77" s="23">
        <v>470925.99</v>
      </c>
      <c r="EN77" s="23">
        <v>2925912.86</v>
      </c>
      <c r="EO77" s="23">
        <v>-913921.57</v>
      </c>
      <c r="EP77" s="23">
        <v>-2496159.2999999998</v>
      </c>
      <c r="EQ77" s="23">
        <v>-451769.73</v>
      </c>
      <c r="ER77" s="23">
        <v>-3699651.54</v>
      </c>
      <c r="ES77" s="23">
        <v>-1768570.2</v>
      </c>
      <c r="ET77" s="26">
        <v>-6903153.5099999998</v>
      </c>
      <c r="EU77" s="26">
        <v>-3660545.69</v>
      </c>
      <c r="EV77" s="26">
        <v>3681481.28</v>
      </c>
      <c r="EW77" s="26">
        <v>4748247.83</v>
      </c>
      <c r="EX77" s="26">
        <v>3247313.88</v>
      </c>
      <c r="EY77" s="26">
        <v>8901216.1899999995</v>
      </c>
      <c r="EZ77" s="26">
        <v>3737468.6</v>
      </c>
      <c r="FA77" s="26">
        <v>1341769.67</v>
      </c>
      <c r="FB77" s="26">
        <v>-195343.45</v>
      </c>
      <c r="FC77" s="26">
        <v>2773281.6</v>
      </c>
      <c r="FD77" s="26">
        <v>1202288.78</v>
      </c>
      <c r="FE77" s="23">
        <v>-1388829.17</v>
      </c>
      <c r="FF77" s="23">
        <v>231855.97</v>
      </c>
      <c r="FG77" s="23">
        <v>-335148.12</v>
      </c>
      <c r="FH77" s="23">
        <v>76270.61</v>
      </c>
      <c r="FI77" s="23">
        <v>-702854.26</v>
      </c>
      <c r="FJ77" s="23">
        <v>-3250360.94</v>
      </c>
      <c r="FK77" s="23">
        <v>-4124126.6</v>
      </c>
      <c r="FL77" s="23">
        <v>-6383507.5099999998</v>
      </c>
      <c r="FM77" s="23">
        <v>-8944259.2699999996</v>
      </c>
      <c r="FN77" s="23">
        <v>-4669504.38</v>
      </c>
      <c r="FO77" s="23">
        <v>-1698484.86</v>
      </c>
      <c r="FP77" s="23">
        <v>-1751446.18</v>
      </c>
      <c r="FQ77" s="23">
        <v>-3699011.46</v>
      </c>
      <c r="FR77" s="23">
        <v>-3297807.14</v>
      </c>
      <c r="FS77" s="23">
        <v>-4210339.05</v>
      </c>
      <c r="FT77" s="23">
        <v>635097.76</v>
      </c>
      <c r="FU77" s="23">
        <v>-1715624.75</v>
      </c>
      <c r="FV77" s="23">
        <v>94068.6</v>
      </c>
      <c r="FW77" s="23">
        <v>-293010.62</v>
      </c>
      <c r="FX77" s="23">
        <v>-4303338.57</v>
      </c>
      <c r="FY77" s="23">
        <v>-4958908.41</v>
      </c>
      <c r="FZ77" s="23">
        <v>-4757633.9000000004</v>
      </c>
      <c r="GA77" s="23">
        <v>-3670570.75</v>
      </c>
      <c r="GB77" s="23">
        <v>-4099135.16</v>
      </c>
      <c r="GC77" s="23">
        <v>-3449309.95</v>
      </c>
      <c r="GD77" s="23">
        <v>-3110389.06</v>
      </c>
      <c r="GE77" s="23">
        <v>-3340133.56</v>
      </c>
      <c r="GF77" s="23">
        <v>1252100.95</v>
      </c>
      <c r="GG77" s="23">
        <v>7140367.9000000004</v>
      </c>
      <c r="GH77" s="23">
        <v>5871993.1100000003</v>
      </c>
      <c r="GI77" s="23">
        <v>-1424889.48</v>
      </c>
      <c r="GJ77" s="23">
        <v>-3881813.57</v>
      </c>
      <c r="GK77" s="23">
        <v>-3916793.23</v>
      </c>
      <c r="GL77" s="23">
        <v>-3408758.64</v>
      </c>
      <c r="GM77" s="23">
        <v>-2494000.9300000002</v>
      </c>
      <c r="GN77" s="23">
        <v>-4130128.38</v>
      </c>
      <c r="GO77" s="23">
        <v>-5125126.83</v>
      </c>
      <c r="GP77" s="23">
        <v>-4226683.9800000004</v>
      </c>
      <c r="GQ77" s="23">
        <v>-6400664.3200000003</v>
      </c>
      <c r="GR77" s="23">
        <v>-1864172.69</v>
      </c>
      <c r="GS77" s="23">
        <v>2193160.44</v>
      </c>
      <c r="GT77" s="23">
        <v>-2746725.48</v>
      </c>
      <c r="GU77" s="23">
        <v>-889947.51</v>
      </c>
      <c r="GV77" s="23">
        <v>-5447314.1799999997</v>
      </c>
      <c r="GW77" s="23">
        <v>-6533565.1900000004</v>
      </c>
      <c r="GX77" s="23">
        <v>-4824113.3899999997</v>
      </c>
      <c r="GY77" s="23">
        <v>-5358036.5</v>
      </c>
      <c r="GZ77" s="23">
        <v>-5936118.7400000002</v>
      </c>
      <c r="HA77" s="23">
        <v>-6303017.54</v>
      </c>
      <c r="HB77" s="23">
        <v>-4042948.18</v>
      </c>
      <c r="HC77" s="23">
        <v>-2830733.35</v>
      </c>
      <c r="HD77" s="296">
        <v>22338109.600000001</v>
      </c>
      <c r="HE77" s="296">
        <v>20281530.920000002</v>
      </c>
      <c r="HF77" s="296">
        <v>8607805.9700000007</v>
      </c>
      <c r="HG77" s="290">
        <v>57136388.979999997</v>
      </c>
      <c r="HH77" s="290">
        <v>56507726.700000003</v>
      </c>
      <c r="HI77" s="23">
        <v>-6690336.4000000004</v>
      </c>
      <c r="HJ77" s="23">
        <v>-1103576.81</v>
      </c>
      <c r="HK77" s="23">
        <v>-633614.35</v>
      </c>
      <c r="HL77" s="23">
        <v>-2655959.14</v>
      </c>
      <c r="HM77" s="23">
        <v>-2571982.86</v>
      </c>
      <c r="HN77" s="23">
        <v>-3614593.37</v>
      </c>
      <c r="HO77" s="23">
        <v>-1151072.8700000001</v>
      </c>
      <c r="HP77" s="23">
        <v>5387173.2000000002</v>
      </c>
      <c r="HQ77" s="23">
        <v>3263390.08</v>
      </c>
      <c r="HR77" s="23">
        <v>4676121.5199999996</v>
      </c>
      <c r="HS77" s="23">
        <v>3854682.5</v>
      </c>
      <c r="HT77" s="23">
        <v>3264827.05</v>
      </c>
      <c r="HU77" s="23">
        <v>-1953952.04</v>
      </c>
      <c r="HV77" s="23">
        <v>-921611.17</v>
      </c>
      <c r="HW77" s="23">
        <v>-1649670.28</v>
      </c>
      <c r="HX77" s="23">
        <v>-551701.27</v>
      </c>
      <c r="HY77" s="467">
        <v>-443897.16</v>
      </c>
      <c r="HZ77" s="467">
        <v>-1365018.15</v>
      </c>
      <c r="IA77" s="467">
        <v>629865.84</v>
      </c>
      <c r="IB77" s="467">
        <v>2028917.11</v>
      </c>
      <c r="IC77" s="467">
        <v>2103003.0499999998</v>
      </c>
      <c r="ID77" s="467">
        <v>3122703.02</v>
      </c>
      <c r="IE77" s="467">
        <v>-9251082.0399999991</v>
      </c>
      <c r="IF77" s="467">
        <v>2270124.1800000002</v>
      </c>
      <c r="IG77" s="467">
        <v>-50887.5</v>
      </c>
      <c r="IH77" s="467">
        <v>1239250.06</v>
      </c>
      <c r="II77" s="467">
        <v>-1853757.32</v>
      </c>
      <c r="IJ77" s="467">
        <v>-1693674.41</v>
      </c>
      <c r="IK77" s="467">
        <v>-3891998.93</v>
      </c>
      <c r="IL77" s="563"/>
      <c r="IM77" s="564"/>
      <c r="IN77" s="564"/>
      <c r="IO77" s="564"/>
      <c r="IP77" s="564"/>
      <c r="IQ77" s="564"/>
      <c r="IR77" s="564"/>
      <c r="IS77" s="564"/>
      <c r="IT77" s="564"/>
      <c r="IU77" s="564"/>
      <c r="IV77" s="564"/>
      <c r="IW77" s="564"/>
      <c r="IX77" s="564"/>
      <c r="IY77" s="565"/>
    </row>
    <row r="78" spans="1:259" x14ac:dyDescent="0.2">
      <c r="B78" s="1" t="s">
        <v>183</v>
      </c>
      <c r="D78" s="21">
        <v>221802.65</v>
      </c>
      <c r="E78" s="21">
        <v>187071.24</v>
      </c>
      <c r="F78" s="21">
        <v>952431.85600000073</v>
      </c>
      <c r="G78" s="21">
        <v>-1381656.74</v>
      </c>
      <c r="H78" s="21">
        <v>1231128.6299999999</v>
      </c>
      <c r="I78" s="21">
        <v>531821.71</v>
      </c>
      <c r="J78" s="21">
        <v>-51428.88</v>
      </c>
      <c r="K78" s="21">
        <v>0</v>
      </c>
      <c r="L78" s="21">
        <v>0</v>
      </c>
      <c r="M78" s="21">
        <v>0</v>
      </c>
      <c r="N78" s="21">
        <v>0</v>
      </c>
      <c r="O78" s="21">
        <v>0</v>
      </c>
      <c r="P78" s="21">
        <v>0</v>
      </c>
      <c r="Q78" s="21">
        <v>0</v>
      </c>
      <c r="R78" s="21">
        <v>0</v>
      </c>
      <c r="S78" s="21">
        <v>0</v>
      </c>
      <c r="T78" s="21">
        <v>0</v>
      </c>
      <c r="U78" s="21">
        <v>0</v>
      </c>
      <c r="V78" s="21">
        <v>0</v>
      </c>
      <c r="W78" s="21">
        <v>0</v>
      </c>
      <c r="X78" s="21">
        <v>0</v>
      </c>
      <c r="Y78" s="21">
        <v>0</v>
      </c>
      <c r="Z78" s="21">
        <v>0</v>
      </c>
      <c r="AA78" s="21">
        <v>0</v>
      </c>
      <c r="AB78" s="21">
        <v>0</v>
      </c>
      <c r="AC78" s="21">
        <v>0</v>
      </c>
      <c r="AD78" s="21">
        <v>0</v>
      </c>
      <c r="AE78" s="21">
        <v>0</v>
      </c>
      <c r="AF78" s="21">
        <v>0</v>
      </c>
      <c r="AG78" s="21">
        <v>0</v>
      </c>
      <c r="AH78" s="21">
        <v>0</v>
      </c>
      <c r="AI78" s="21">
        <v>0</v>
      </c>
      <c r="AJ78" s="21">
        <v>0</v>
      </c>
      <c r="AK78" s="21">
        <v>0</v>
      </c>
      <c r="AL78" s="21">
        <v>0</v>
      </c>
      <c r="AM78" s="21">
        <v>0</v>
      </c>
      <c r="AN78" s="21">
        <v>0</v>
      </c>
      <c r="AO78" s="21">
        <v>0</v>
      </c>
      <c r="AP78" s="21">
        <v>0</v>
      </c>
      <c r="AQ78" s="21">
        <v>0</v>
      </c>
      <c r="AR78" s="21">
        <v>0</v>
      </c>
      <c r="AS78" s="21">
        <v>0</v>
      </c>
      <c r="AT78" s="21">
        <v>0</v>
      </c>
      <c r="AU78" s="21">
        <v>0</v>
      </c>
      <c r="AV78" s="21">
        <v>0</v>
      </c>
      <c r="AW78" s="21">
        <v>0</v>
      </c>
      <c r="AX78" s="21">
        <v>0</v>
      </c>
      <c r="AY78" s="21">
        <v>0</v>
      </c>
      <c r="AZ78" s="21">
        <v>0</v>
      </c>
      <c r="BA78" s="21">
        <v>0</v>
      </c>
      <c r="BB78" s="21">
        <v>0</v>
      </c>
      <c r="BC78" s="21">
        <v>0</v>
      </c>
      <c r="BD78" s="21">
        <v>0</v>
      </c>
      <c r="BE78" s="21">
        <v>0</v>
      </c>
      <c r="BF78" s="21">
        <v>0</v>
      </c>
      <c r="BG78" s="21">
        <v>0</v>
      </c>
      <c r="BH78" s="21">
        <v>0</v>
      </c>
      <c r="BI78" s="21">
        <v>0</v>
      </c>
      <c r="BJ78" s="21">
        <v>0</v>
      </c>
      <c r="BK78" s="21">
        <v>0</v>
      </c>
      <c r="BL78" s="21">
        <v>0</v>
      </c>
      <c r="BM78" s="21">
        <v>0</v>
      </c>
      <c r="BN78" s="21">
        <v>0</v>
      </c>
      <c r="BO78" s="21">
        <v>0</v>
      </c>
      <c r="BP78" s="21">
        <v>0</v>
      </c>
      <c r="BQ78" s="21">
        <v>0</v>
      </c>
      <c r="BR78" s="21">
        <v>0</v>
      </c>
      <c r="BS78" s="21">
        <v>0</v>
      </c>
      <c r="BT78" s="21">
        <v>0</v>
      </c>
      <c r="BU78" s="21">
        <v>0</v>
      </c>
      <c r="BV78" s="21">
        <v>0</v>
      </c>
      <c r="BW78" s="21">
        <v>0</v>
      </c>
      <c r="BX78" s="22">
        <v>0</v>
      </c>
      <c r="BY78" s="22">
        <v>0</v>
      </c>
      <c r="BZ78" s="22">
        <v>0</v>
      </c>
      <c r="CA78" s="25">
        <v>0</v>
      </c>
      <c r="CB78" s="22"/>
      <c r="CC78" s="22"/>
      <c r="CD78" s="22"/>
      <c r="CE78" s="22"/>
      <c r="CF78" s="22"/>
      <c r="CG78" s="22"/>
      <c r="CH78" s="22"/>
      <c r="CI78" s="22"/>
      <c r="CJ78" s="22">
        <v>0</v>
      </c>
      <c r="CK78" s="22">
        <v>0</v>
      </c>
      <c r="CL78" s="22">
        <v>0</v>
      </c>
      <c r="CM78" s="22">
        <v>0</v>
      </c>
      <c r="CN78" s="22">
        <v>0</v>
      </c>
      <c r="CO78" s="22">
        <v>0</v>
      </c>
      <c r="CP78" s="22">
        <v>0</v>
      </c>
      <c r="CQ78" s="22">
        <v>0</v>
      </c>
      <c r="CR78" s="22">
        <v>0</v>
      </c>
      <c r="CS78" s="22">
        <v>0</v>
      </c>
      <c r="CT78" s="22">
        <v>0</v>
      </c>
      <c r="CU78" s="22">
        <v>0</v>
      </c>
      <c r="CV78" s="22">
        <v>0</v>
      </c>
      <c r="CW78" s="22">
        <v>0</v>
      </c>
      <c r="CX78" s="22">
        <v>0</v>
      </c>
      <c r="CY78" s="22">
        <v>0</v>
      </c>
      <c r="CZ78" s="22">
        <v>0</v>
      </c>
      <c r="DA78" s="22">
        <v>0</v>
      </c>
      <c r="DB78" s="22">
        <v>0</v>
      </c>
      <c r="DC78" s="22">
        <v>0</v>
      </c>
      <c r="DD78" s="22">
        <v>0</v>
      </c>
      <c r="DE78" s="22">
        <v>0</v>
      </c>
      <c r="DF78" s="22">
        <v>0</v>
      </c>
      <c r="DG78" s="22">
        <v>0</v>
      </c>
      <c r="DH78" s="22">
        <v>0</v>
      </c>
      <c r="DI78" s="22">
        <v>0</v>
      </c>
      <c r="DJ78" s="22">
        <v>0</v>
      </c>
      <c r="DK78" s="22">
        <v>0</v>
      </c>
      <c r="DL78" s="22">
        <v>0</v>
      </c>
      <c r="DM78" s="22">
        <v>0</v>
      </c>
      <c r="DN78" s="22">
        <v>0</v>
      </c>
      <c r="DO78" s="22">
        <v>0</v>
      </c>
      <c r="DP78" s="22">
        <v>0</v>
      </c>
      <c r="DQ78" s="22">
        <v>0</v>
      </c>
      <c r="DR78" s="22">
        <v>0</v>
      </c>
      <c r="DS78" s="22">
        <v>0</v>
      </c>
      <c r="DT78" s="22">
        <v>0</v>
      </c>
      <c r="DU78" s="22">
        <v>0</v>
      </c>
      <c r="DV78" s="22">
        <v>0</v>
      </c>
      <c r="DW78" s="22">
        <v>0</v>
      </c>
      <c r="DX78" s="22">
        <v>0</v>
      </c>
      <c r="DY78" s="22">
        <v>0</v>
      </c>
      <c r="DZ78" s="22">
        <v>0</v>
      </c>
      <c r="EA78" s="22">
        <v>0</v>
      </c>
      <c r="EB78" s="22"/>
      <c r="EC78" s="22"/>
      <c r="ED78" s="22"/>
      <c r="EE78" s="22"/>
      <c r="EF78" s="22"/>
      <c r="EG78" s="22"/>
      <c r="EH78" s="22"/>
      <c r="EI78" s="22"/>
      <c r="EJ78" s="22"/>
      <c r="EK78" s="22"/>
      <c r="EL78" s="22"/>
      <c r="EM78" s="22"/>
      <c r="EN78" s="22"/>
      <c r="EO78" s="22"/>
      <c r="EP78" s="22"/>
      <c r="EQ78" s="22"/>
      <c r="ER78" s="22"/>
      <c r="ES78" s="22"/>
      <c r="ET78" s="22"/>
      <c r="EU78" s="22"/>
      <c r="EV78" s="22"/>
      <c r="EW78" s="22"/>
      <c r="EX78" s="22"/>
      <c r="EY78" s="22"/>
      <c r="EZ78" s="22"/>
      <c r="FA78" s="22"/>
      <c r="FB78" s="22"/>
      <c r="FC78" s="22"/>
      <c r="FD78" s="22"/>
      <c r="FE78" s="22"/>
      <c r="FF78" s="22"/>
      <c r="FG78" s="22"/>
      <c r="FH78" s="22"/>
      <c r="FI78" s="22"/>
      <c r="FJ78" s="22"/>
      <c r="FK78" s="22"/>
      <c r="FL78" s="22"/>
      <c r="FM78" s="22"/>
      <c r="FN78" s="22"/>
      <c r="FO78" s="22"/>
      <c r="FP78" s="22"/>
      <c r="FQ78" s="22"/>
      <c r="FR78" s="22"/>
      <c r="FS78" s="22"/>
      <c r="FT78" s="22"/>
      <c r="FU78" s="22"/>
      <c r="FV78" s="22"/>
      <c r="FW78" s="22"/>
      <c r="FX78" s="22"/>
      <c r="FY78" s="22"/>
      <c r="FZ78" s="22"/>
      <c r="GA78" s="22"/>
      <c r="GB78" s="22"/>
      <c r="GC78" s="22"/>
      <c r="GD78" s="22"/>
      <c r="GE78" s="22"/>
      <c r="GF78" s="22"/>
      <c r="GG78" s="22"/>
      <c r="GH78" s="22"/>
      <c r="GI78" s="22"/>
      <c r="GJ78" s="22"/>
      <c r="GK78" s="22"/>
      <c r="GL78" s="22"/>
      <c r="GM78" s="22"/>
      <c r="GN78" s="22"/>
      <c r="GO78" s="22"/>
      <c r="GP78" s="22"/>
      <c r="GQ78" s="22"/>
      <c r="GR78" s="22"/>
      <c r="GS78" s="22"/>
      <c r="GT78" s="22"/>
      <c r="GU78" s="22"/>
      <c r="GV78" s="22"/>
      <c r="GW78" s="22"/>
      <c r="GX78" s="22"/>
      <c r="GY78" s="22"/>
      <c r="GZ78" s="22"/>
      <c r="HA78" s="22"/>
      <c r="HB78" s="22"/>
      <c r="HC78" s="22"/>
      <c r="HD78" s="22"/>
      <c r="HE78" s="22"/>
      <c r="HF78" s="22"/>
      <c r="HG78" s="22"/>
      <c r="HH78" s="22"/>
      <c r="HI78" s="22"/>
      <c r="HJ78" s="22"/>
      <c r="HK78" s="22"/>
      <c r="HL78" s="22"/>
      <c r="HM78" s="22"/>
      <c r="HN78" s="22"/>
      <c r="HO78" s="22"/>
      <c r="HP78" s="22"/>
      <c r="HQ78" s="22"/>
      <c r="HR78" s="22"/>
      <c r="HS78" s="22"/>
      <c r="HT78" s="22"/>
      <c r="HU78" s="22"/>
      <c r="HV78" s="22"/>
      <c r="HW78" s="22"/>
      <c r="HX78" s="22"/>
      <c r="HY78" s="22"/>
      <c r="HZ78" s="22"/>
      <c r="IA78" s="22"/>
      <c r="IB78" s="22"/>
      <c r="IC78" s="22"/>
      <c r="ID78" s="22"/>
      <c r="IE78" s="22"/>
      <c r="IF78" s="22"/>
      <c r="IG78" s="22"/>
      <c r="IH78" s="22"/>
      <c r="II78" s="22"/>
      <c r="IJ78" s="22"/>
      <c r="IK78" s="22"/>
      <c r="IL78" s="566"/>
      <c r="IM78" s="567"/>
      <c r="IN78" s="567"/>
      <c r="IO78" s="567"/>
      <c r="IP78" s="567"/>
      <c r="IQ78" s="567"/>
      <c r="IR78" s="567"/>
      <c r="IS78" s="567"/>
      <c r="IT78" s="567"/>
      <c r="IU78" s="567"/>
      <c r="IV78" s="567"/>
      <c r="IW78" s="567"/>
      <c r="IX78" s="567"/>
      <c r="IY78" s="568"/>
    </row>
    <row r="79" spans="1:259" x14ac:dyDescent="0.2">
      <c r="B79" s="1" t="s">
        <v>167</v>
      </c>
      <c r="D79" s="53">
        <f>SUM(D72:D78)</f>
        <v>-9087808.3899999987</v>
      </c>
      <c r="E79" s="53">
        <f t="shared" ref="E79:BO79" si="821">SUM(E72:E78)</f>
        <v>-63019466.859999992</v>
      </c>
      <c r="F79" s="53">
        <f t="shared" si="821"/>
        <v>-6739176.5139999995</v>
      </c>
      <c r="G79" s="53">
        <f t="shared" si="821"/>
        <v>-9007008.065489497</v>
      </c>
      <c r="H79" s="53">
        <f t="shared" si="821"/>
        <v>-10107256.411528829</v>
      </c>
      <c r="I79" s="53">
        <f t="shared" si="821"/>
        <v>-4660954.6690033562</v>
      </c>
      <c r="J79" s="53">
        <f t="shared" si="821"/>
        <v>-6088719.9114844771</v>
      </c>
      <c r="K79" s="53">
        <f t="shared" si="821"/>
        <v>-8205651.4357875213</v>
      </c>
      <c r="L79" s="53">
        <f t="shared" si="821"/>
        <v>-7196768.0671058232</v>
      </c>
      <c r="M79" s="53">
        <f t="shared" si="821"/>
        <v>-6321772.7041240409</v>
      </c>
      <c r="N79" s="53">
        <f t="shared" si="821"/>
        <v>-7596669.1441258285</v>
      </c>
      <c r="O79" s="53">
        <f t="shared" si="821"/>
        <v>-4491544.7749753818</v>
      </c>
      <c r="P79" s="53">
        <f t="shared" si="821"/>
        <v>-6888901.9336469946</v>
      </c>
      <c r="Q79" s="53">
        <f t="shared" si="821"/>
        <v>-8228344.880969042</v>
      </c>
      <c r="R79" s="53">
        <f t="shared" si="821"/>
        <v>-6932965.3065840043</v>
      </c>
      <c r="S79" s="53">
        <f t="shared" si="821"/>
        <v>-4000005.4894040972</v>
      </c>
      <c r="T79" s="53">
        <f t="shared" si="821"/>
        <v>3200965.1741301194</v>
      </c>
      <c r="U79" s="53">
        <f t="shared" si="821"/>
        <v>3958622.2170984074</v>
      </c>
      <c r="V79" s="53">
        <f t="shared" si="821"/>
        <v>103452814.00476065</v>
      </c>
      <c r="W79" s="53">
        <f t="shared" si="821"/>
        <v>5174517.0417939611</v>
      </c>
      <c r="X79" s="53">
        <f t="shared" si="821"/>
        <v>25349866.55425451</v>
      </c>
      <c r="Y79" s="53">
        <f t="shared" si="821"/>
        <v>-35853834.765509799</v>
      </c>
      <c r="Z79" s="53">
        <f t="shared" si="821"/>
        <v>533583.2712472789</v>
      </c>
      <c r="AA79" s="53">
        <f t="shared" si="821"/>
        <v>116967.44977879152</v>
      </c>
      <c r="AB79" s="53">
        <f t="shared" si="821"/>
        <v>-2292561.77</v>
      </c>
      <c r="AC79" s="53">
        <f t="shared" si="821"/>
        <v>-7632348.3399999999</v>
      </c>
      <c r="AD79" s="53">
        <f t="shared" si="821"/>
        <v>-567085.96</v>
      </c>
      <c r="AE79" s="53">
        <f t="shared" si="821"/>
        <v>-3476684.21</v>
      </c>
      <c r="AF79" s="53">
        <f t="shared" si="821"/>
        <v>545566.52</v>
      </c>
      <c r="AG79" s="53">
        <f t="shared" si="821"/>
        <v>726044.46</v>
      </c>
      <c r="AH79" s="53">
        <f t="shared" si="821"/>
        <v>7156408.3600000003</v>
      </c>
      <c r="AI79" s="53">
        <f t="shared" si="821"/>
        <v>6534705.5199999996</v>
      </c>
      <c r="AJ79" s="53">
        <f t="shared" si="821"/>
        <v>3442513.46</v>
      </c>
      <c r="AK79" s="53">
        <f t="shared" si="821"/>
        <v>-232476.75</v>
      </c>
      <c r="AL79" s="53">
        <f t="shared" si="821"/>
        <v>365250.8</v>
      </c>
      <c r="AM79" s="53">
        <f t="shared" si="821"/>
        <v>-590647.91</v>
      </c>
      <c r="AN79" s="53">
        <f t="shared" si="821"/>
        <v>-3494480.41</v>
      </c>
      <c r="AO79" s="53">
        <f t="shared" si="821"/>
        <v>-1688587.81</v>
      </c>
      <c r="AP79" s="53">
        <f t="shared" si="821"/>
        <v>-1512275.66</v>
      </c>
      <c r="AQ79" s="53">
        <f t="shared" si="821"/>
        <v>-11239874.449999999</v>
      </c>
      <c r="AR79" s="53">
        <f t="shared" si="821"/>
        <v>8329692.7199999997</v>
      </c>
      <c r="AS79" s="53">
        <f t="shared" si="821"/>
        <v>4870994.01</v>
      </c>
      <c r="AT79" s="53">
        <f t="shared" si="821"/>
        <v>1827166.81</v>
      </c>
      <c r="AU79" s="53">
        <f t="shared" si="821"/>
        <v>8581356.0800000001</v>
      </c>
      <c r="AV79" s="53">
        <f t="shared" si="821"/>
        <v>2419467.7999999998</v>
      </c>
      <c r="AW79" s="53">
        <f t="shared" si="821"/>
        <v>4024674.81</v>
      </c>
      <c r="AX79" s="53">
        <f t="shared" si="821"/>
        <v>3071200.73</v>
      </c>
      <c r="AY79" s="53">
        <f t="shared" si="821"/>
        <v>2348000.31</v>
      </c>
      <c r="AZ79" s="53">
        <f t="shared" si="821"/>
        <v>28244.66</v>
      </c>
      <c r="BA79" s="53">
        <f t="shared" si="821"/>
        <v>-10482477.199999999</v>
      </c>
      <c r="BB79" s="53">
        <f t="shared" si="821"/>
        <v>3956035.19</v>
      </c>
      <c r="BC79" s="53">
        <f t="shared" si="821"/>
        <v>-15351225.52</v>
      </c>
      <c r="BD79" s="53">
        <f t="shared" si="821"/>
        <v>18068055.82</v>
      </c>
      <c r="BE79" s="53">
        <f t="shared" si="821"/>
        <v>18634405.850000001</v>
      </c>
      <c r="BF79" s="53">
        <f t="shared" si="821"/>
        <v>14955551.270000001</v>
      </c>
      <c r="BG79" s="53">
        <f t="shared" si="821"/>
        <v>6311311.6299999999</v>
      </c>
      <c r="BH79" s="53">
        <f t="shared" si="821"/>
        <v>1848421.89</v>
      </c>
      <c r="BI79" s="53">
        <f t="shared" si="821"/>
        <v>-6384011.3099999996</v>
      </c>
      <c r="BJ79" s="53">
        <f t="shared" si="821"/>
        <v>3293813.56</v>
      </c>
      <c r="BK79" s="53">
        <f t="shared" si="821"/>
        <v>-1247340</v>
      </c>
      <c r="BL79" s="53">
        <f t="shared" si="821"/>
        <v>181511.81</v>
      </c>
      <c r="BM79" s="53">
        <f t="shared" si="821"/>
        <v>-895927.61</v>
      </c>
      <c r="BN79" s="53">
        <f t="shared" si="821"/>
        <v>-1004019.67</v>
      </c>
      <c r="BO79" s="53">
        <f t="shared" si="821"/>
        <v>-72571135.289999992</v>
      </c>
      <c r="BP79" s="53">
        <f t="shared" ref="BP79:EA79" si="822">SUM(BP72:BP78)</f>
        <v>-3407382.61</v>
      </c>
      <c r="BQ79" s="53">
        <f t="shared" si="822"/>
        <v>-3119669.97</v>
      </c>
      <c r="BR79" s="53">
        <f t="shared" si="822"/>
        <v>-10276374.390000001</v>
      </c>
      <c r="BS79" s="53">
        <f t="shared" si="822"/>
        <v>-6738422.5300000003</v>
      </c>
      <c r="BT79" s="53">
        <f t="shared" si="822"/>
        <v>-5050017.18</v>
      </c>
      <c r="BU79" s="53">
        <f t="shared" si="822"/>
        <v>-13417835.08</v>
      </c>
      <c r="BV79" s="53">
        <f t="shared" si="822"/>
        <v>-12375452.18</v>
      </c>
      <c r="BW79" s="53">
        <f t="shared" si="822"/>
        <v>-12177449.73</v>
      </c>
      <c r="BX79" s="53">
        <f t="shared" si="822"/>
        <v>-8665117.2599999998</v>
      </c>
      <c r="BY79" s="53">
        <f t="shared" si="822"/>
        <v>-8019201.3799999999</v>
      </c>
      <c r="BZ79" s="53">
        <f t="shared" si="822"/>
        <v>-15454541.189999999</v>
      </c>
      <c r="CA79" s="53">
        <f t="shared" si="822"/>
        <v>81084901.069999993</v>
      </c>
      <c r="CB79" s="53">
        <f t="shared" si="822"/>
        <v>-8177230.9199999999</v>
      </c>
      <c r="CC79" s="53">
        <f t="shared" si="822"/>
        <v>-2301020.4700000002</v>
      </c>
      <c r="CD79" s="53">
        <f t="shared" si="822"/>
        <v>-4022894.16</v>
      </c>
      <c r="CE79" s="53">
        <f t="shared" si="822"/>
        <v>-960129.06</v>
      </c>
      <c r="CF79" s="53">
        <f t="shared" si="822"/>
        <v>4131413.16</v>
      </c>
      <c r="CG79" s="53">
        <f t="shared" si="822"/>
        <v>10013970.52</v>
      </c>
      <c r="CH79" s="53">
        <f t="shared" si="822"/>
        <v>6722091.5899999999</v>
      </c>
      <c r="CI79" s="31">
        <f t="shared" si="822"/>
        <v>5259396.99</v>
      </c>
      <c r="CJ79" s="53">
        <f t="shared" si="822"/>
        <v>2188939.08</v>
      </c>
      <c r="CK79" s="53">
        <f t="shared" si="822"/>
        <v>-10025699.880000001</v>
      </c>
      <c r="CL79" s="53">
        <f t="shared" si="822"/>
        <v>-6083711.5099999998</v>
      </c>
      <c r="CM79" s="53">
        <f t="shared" si="822"/>
        <v>11243491.289195456</v>
      </c>
      <c r="CN79" s="53">
        <f t="shared" si="822"/>
        <v>7919371.3600000003</v>
      </c>
      <c r="CO79" s="53">
        <f t="shared" si="822"/>
        <v>12808113.539999999</v>
      </c>
      <c r="CP79" s="53">
        <f t="shared" si="822"/>
        <v>1571538.65</v>
      </c>
      <c r="CQ79" s="53">
        <f t="shared" si="822"/>
        <v>-12283822.939999999</v>
      </c>
      <c r="CR79" s="53">
        <f t="shared" si="822"/>
        <v>-4996699.46</v>
      </c>
      <c r="CS79" s="53">
        <f t="shared" si="822"/>
        <v>-16045183.99</v>
      </c>
      <c r="CT79" s="53">
        <f t="shared" si="822"/>
        <v>-17435590.23</v>
      </c>
      <c r="CU79" s="53">
        <f t="shared" si="822"/>
        <v>10026414.289999999</v>
      </c>
      <c r="CV79" s="53">
        <f t="shared" si="822"/>
        <v>-5990769.8899999997</v>
      </c>
      <c r="CW79" s="53">
        <f t="shared" si="822"/>
        <v>-12297838.529999999</v>
      </c>
      <c r="CX79" s="53">
        <f t="shared" si="822"/>
        <v>-9335298.9900000002</v>
      </c>
      <c r="CY79" s="53">
        <f t="shared" si="822"/>
        <v>58165851.590000004</v>
      </c>
      <c r="CZ79" s="53">
        <f t="shared" si="822"/>
        <v>4913335.6500000004</v>
      </c>
      <c r="DA79" s="53">
        <f t="shared" si="822"/>
        <v>8773533.5600000005</v>
      </c>
      <c r="DB79" s="53">
        <f t="shared" si="822"/>
        <v>5285427.1100000003</v>
      </c>
      <c r="DC79" s="53">
        <f t="shared" si="822"/>
        <v>6893590.4400000004</v>
      </c>
      <c r="DD79" s="53">
        <f t="shared" si="822"/>
        <v>3867459.85</v>
      </c>
      <c r="DE79" s="53">
        <f t="shared" si="822"/>
        <v>-10947027.109999999</v>
      </c>
      <c r="DF79" s="53">
        <f t="shared" si="822"/>
        <v>-9452435.8300000001</v>
      </c>
      <c r="DG79" s="53">
        <f t="shared" si="822"/>
        <v>-2739093</v>
      </c>
      <c r="DH79" s="53">
        <f t="shared" si="822"/>
        <v>-3362357.94</v>
      </c>
      <c r="DI79" s="53">
        <f t="shared" si="822"/>
        <v>-5367656.9800000004</v>
      </c>
      <c r="DJ79" s="53">
        <f t="shared" si="822"/>
        <v>-3108907.05</v>
      </c>
      <c r="DK79" s="53">
        <f t="shared" si="822"/>
        <v>-7478098.1600000001</v>
      </c>
      <c r="DL79" s="48">
        <f t="shared" si="822"/>
        <v>32641577.629999999</v>
      </c>
      <c r="DM79" s="48">
        <f t="shared" si="822"/>
        <v>6941015.21</v>
      </c>
      <c r="DN79" s="48">
        <f t="shared" si="822"/>
        <v>5639044.96</v>
      </c>
      <c r="DO79" s="48">
        <f t="shared" si="822"/>
        <v>-4248055.3899999997</v>
      </c>
      <c r="DP79" s="48">
        <f t="shared" si="822"/>
        <v>-3516256.68</v>
      </c>
      <c r="DQ79" s="48">
        <f t="shared" si="822"/>
        <v>-9801218.3499999996</v>
      </c>
      <c r="DR79" s="48">
        <f t="shared" si="822"/>
        <v>-3903557.93</v>
      </c>
      <c r="DS79" s="48">
        <f t="shared" si="822"/>
        <v>-3271615.23</v>
      </c>
      <c r="DT79" s="48">
        <f t="shared" si="822"/>
        <v>-1955895.19</v>
      </c>
      <c r="DU79" s="48">
        <f t="shared" si="822"/>
        <v>-7438417.5099999998</v>
      </c>
      <c r="DV79" s="48">
        <f t="shared" si="822"/>
        <v>-1992735.03</v>
      </c>
      <c r="DW79" s="48">
        <f t="shared" si="822"/>
        <v>-5819713.4500000002</v>
      </c>
      <c r="DX79" s="48">
        <f t="shared" si="822"/>
        <v>18814796.649999999</v>
      </c>
      <c r="DY79" s="48">
        <f t="shared" si="822"/>
        <v>-1322830.7</v>
      </c>
      <c r="DZ79" s="48">
        <f t="shared" si="822"/>
        <v>-1578782.04</v>
      </c>
      <c r="EA79" s="48">
        <f t="shared" si="822"/>
        <v>-4055739.17</v>
      </c>
      <c r="EB79" s="48">
        <f t="shared" ref="EB79:GM79" si="823">SUM(EB72:EB78)</f>
        <v>-14083326.83</v>
      </c>
      <c r="EC79" s="48">
        <f t="shared" si="823"/>
        <v>-7053860.8200000003</v>
      </c>
      <c r="ED79" s="48">
        <f t="shared" si="823"/>
        <v>-1367511.25</v>
      </c>
      <c r="EE79" s="48">
        <f t="shared" si="823"/>
        <v>4391095.08</v>
      </c>
      <c r="EF79" s="48">
        <f t="shared" si="823"/>
        <v>-1618089.19</v>
      </c>
      <c r="EG79" s="48">
        <f t="shared" si="823"/>
        <v>154249.81</v>
      </c>
      <c r="EH79" s="48">
        <f t="shared" si="823"/>
        <v>-5698696.1500000004</v>
      </c>
      <c r="EI79" s="48">
        <f t="shared" si="823"/>
        <v>-4679752.3599999994</v>
      </c>
      <c r="EJ79" s="48">
        <f t="shared" si="823"/>
        <v>38892080.379999995</v>
      </c>
      <c r="EK79" s="48">
        <f t="shared" si="823"/>
        <v>4471217.79</v>
      </c>
      <c r="EL79" s="48">
        <f t="shared" si="823"/>
        <v>2304495.4</v>
      </c>
      <c r="EM79" s="48">
        <f t="shared" si="823"/>
        <v>1662778.7</v>
      </c>
      <c r="EN79" s="48">
        <f t="shared" si="823"/>
        <v>3968783.98</v>
      </c>
      <c r="EO79" s="48">
        <f t="shared" si="823"/>
        <v>-94522.829999999958</v>
      </c>
      <c r="EP79" s="48">
        <f t="shared" si="823"/>
        <v>-2496159.2999999998</v>
      </c>
      <c r="EQ79" s="48">
        <f t="shared" si="823"/>
        <v>-451769.73</v>
      </c>
      <c r="ER79" s="48">
        <f t="shared" si="823"/>
        <v>-3699651.54</v>
      </c>
      <c r="ES79" s="48">
        <f t="shared" si="823"/>
        <v>-1768570.2</v>
      </c>
      <c r="ET79" s="48">
        <f t="shared" si="823"/>
        <v>-6903153.5099999998</v>
      </c>
      <c r="EU79" s="48">
        <f t="shared" si="823"/>
        <v>-3660545.69</v>
      </c>
      <c r="EV79" s="48">
        <f t="shared" si="823"/>
        <v>13941551.279999999</v>
      </c>
      <c r="EW79" s="48">
        <f t="shared" si="823"/>
        <v>4748247.83</v>
      </c>
      <c r="EX79" s="48">
        <f t="shared" si="823"/>
        <v>3247313.88</v>
      </c>
      <c r="EY79" s="48">
        <f t="shared" si="823"/>
        <v>8901216.1899999995</v>
      </c>
      <c r="EZ79" s="48">
        <f t="shared" si="823"/>
        <v>3737468.6</v>
      </c>
      <c r="FA79" s="48">
        <f t="shared" si="823"/>
        <v>1341769.67</v>
      </c>
      <c r="FB79" s="48">
        <f t="shared" si="823"/>
        <v>-195343.45</v>
      </c>
      <c r="FC79" s="48">
        <f t="shared" si="823"/>
        <v>2773281.6</v>
      </c>
      <c r="FD79" s="48">
        <f t="shared" si="823"/>
        <v>1202288.78</v>
      </c>
      <c r="FE79" s="48">
        <f t="shared" si="823"/>
        <v>-1388829.17</v>
      </c>
      <c r="FF79" s="48">
        <f t="shared" si="823"/>
        <v>231855.97</v>
      </c>
      <c r="FG79" s="48">
        <f t="shared" si="823"/>
        <v>-335148.12</v>
      </c>
      <c r="FH79" s="48">
        <f t="shared" si="823"/>
        <v>-29411587.390000001</v>
      </c>
      <c r="FI79" s="48">
        <f t="shared" si="823"/>
        <v>-702854.26</v>
      </c>
      <c r="FJ79" s="48">
        <f t="shared" si="823"/>
        <v>-3250360.94</v>
      </c>
      <c r="FK79" s="48">
        <f t="shared" si="823"/>
        <v>-4124126.6</v>
      </c>
      <c r="FL79" s="48">
        <f t="shared" si="823"/>
        <v>-6383507.5099999998</v>
      </c>
      <c r="FM79" s="48">
        <f t="shared" si="823"/>
        <v>-8944259.2699999996</v>
      </c>
      <c r="FN79" s="48">
        <f t="shared" si="823"/>
        <v>-4669504.38</v>
      </c>
      <c r="FO79" s="48">
        <f t="shared" si="823"/>
        <v>-1698484.86</v>
      </c>
      <c r="FP79" s="48">
        <f t="shared" si="823"/>
        <v>-1751446.18</v>
      </c>
      <c r="FQ79" s="48">
        <f t="shared" si="823"/>
        <v>-3699011.46</v>
      </c>
      <c r="FR79" s="48">
        <f t="shared" si="823"/>
        <v>-3297807.14</v>
      </c>
      <c r="FS79" s="48">
        <f t="shared" si="823"/>
        <v>-4210339.05</v>
      </c>
      <c r="FT79" s="48">
        <f t="shared" si="823"/>
        <v>48408408.759999998</v>
      </c>
      <c r="FU79" s="48">
        <f t="shared" si="823"/>
        <v>-1715624.75</v>
      </c>
      <c r="FV79" s="48">
        <f t="shared" si="823"/>
        <v>94068.6</v>
      </c>
      <c r="FW79" s="48">
        <f t="shared" si="823"/>
        <v>-293010.62</v>
      </c>
      <c r="FX79" s="48">
        <f t="shared" si="823"/>
        <v>-4303338.57</v>
      </c>
      <c r="FY79" s="48">
        <f t="shared" si="823"/>
        <v>-4958908.41</v>
      </c>
      <c r="FZ79" s="48">
        <f t="shared" si="823"/>
        <v>-4757633.9000000004</v>
      </c>
      <c r="GA79" s="48">
        <f t="shared" si="823"/>
        <v>-3670570.75</v>
      </c>
      <c r="GB79" s="48">
        <f t="shared" si="823"/>
        <v>-4099135.16</v>
      </c>
      <c r="GC79" s="48">
        <f t="shared" si="823"/>
        <v>-3449309.95</v>
      </c>
      <c r="GD79" s="48">
        <f t="shared" si="823"/>
        <v>-3110389.06</v>
      </c>
      <c r="GE79" s="48">
        <f t="shared" si="823"/>
        <v>-3340133.56</v>
      </c>
      <c r="GF79" s="48">
        <f t="shared" si="823"/>
        <v>29385610.949999999</v>
      </c>
      <c r="GG79" s="48">
        <f t="shared" si="823"/>
        <v>7140367.9000000004</v>
      </c>
      <c r="GH79" s="48">
        <f t="shared" si="823"/>
        <v>5871993.1100000003</v>
      </c>
      <c r="GI79" s="48">
        <f t="shared" si="823"/>
        <v>-1424889.48</v>
      </c>
      <c r="GJ79" s="48">
        <f t="shared" si="823"/>
        <v>-3881813.57</v>
      </c>
      <c r="GK79" s="48">
        <f t="shared" si="823"/>
        <v>-3916793.23</v>
      </c>
      <c r="GL79" s="48">
        <f t="shared" si="823"/>
        <v>-3408758.64</v>
      </c>
      <c r="GM79" s="48">
        <f t="shared" si="823"/>
        <v>-2494000.9300000002</v>
      </c>
      <c r="GN79" s="48">
        <f t="shared" ref="GN79:HM79" si="824">SUM(GN72:GN78)</f>
        <v>-4130128.38</v>
      </c>
      <c r="GO79" s="48">
        <f t="shared" si="824"/>
        <v>-5125126.83</v>
      </c>
      <c r="GP79" s="48">
        <f t="shared" si="824"/>
        <v>-4226683.9800000004</v>
      </c>
      <c r="GQ79" s="48">
        <f t="shared" si="824"/>
        <v>-6400664.3200000003</v>
      </c>
      <c r="GR79" s="48">
        <f t="shared" si="824"/>
        <v>13434414.310000001</v>
      </c>
      <c r="GS79" s="48">
        <f t="shared" si="824"/>
        <v>2193160.44</v>
      </c>
      <c r="GT79" s="48">
        <f t="shared" si="824"/>
        <v>-2746725.48</v>
      </c>
      <c r="GU79" s="48">
        <f t="shared" si="824"/>
        <v>-889947.51</v>
      </c>
      <c r="GV79" s="48">
        <f t="shared" si="824"/>
        <v>-5447314.1799999997</v>
      </c>
      <c r="GW79" s="48">
        <f t="shared" si="824"/>
        <v>-6533565.1900000004</v>
      </c>
      <c r="GX79" s="48">
        <f t="shared" si="824"/>
        <v>-4824113.3899999997</v>
      </c>
      <c r="GY79" s="48">
        <f t="shared" si="824"/>
        <v>-5358036.5</v>
      </c>
      <c r="GZ79" s="48">
        <f t="shared" si="824"/>
        <v>-5936118.7400000002</v>
      </c>
      <c r="HA79" s="48">
        <f t="shared" si="824"/>
        <v>-6303017.54</v>
      </c>
      <c r="HB79" s="48">
        <f t="shared" si="824"/>
        <v>-4042948.18</v>
      </c>
      <c r="HC79" s="48">
        <f t="shared" si="824"/>
        <v>-2830733.35</v>
      </c>
      <c r="HD79" s="48">
        <f t="shared" si="824"/>
        <v>75507010.599999994</v>
      </c>
      <c r="HE79" s="48">
        <f t="shared" si="824"/>
        <v>20281530.920000002</v>
      </c>
      <c r="HF79" s="48">
        <f t="shared" si="824"/>
        <v>8607805.9700000007</v>
      </c>
      <c r="HG79" s="48">
        <f t="shared" si="824"/>
        <v>57136388.979999997</v>
      </c>
      <c r="HH79" s="48">
        <f t="shared" si="824"/>
        <v>56507726.700000003</v>
      </c>
      <c r="HI79" s="48">
        <f t="shared" si="824"/>
        <v>-6690336.4000000004</v>
      </c>
      <c r="HJ79" s="48">
        <f t="shared" si="824"/>
        <v>-52331023.300000004</v>
      </c>
      <c r="HK79" s="48">
        <f t="shared" si="824"/>
        <v>-633614.35</v>
      </c>
      <c r="HL79" s="48">
        <f t="shared" si="824"/>
        <v>-2655959.14</v>
      </c>
      <c r="HM79" s="48">
        <f t="shared" si="824"/>
        <v>-2571982.86</v>
      </c>
      <c r="HN79" s="48">
        <f t="shared" ref="HN79:HY79" si="825">SUM(HN72:HN78)</f>
        <v>-3614593.37</v>
      </c>
      <c r="HO79" s="48">
        <f t="shared" si="825"/>
        <v>-1151072.8700000001</v>
      </c>
      <c r="HP79" s="48">
        <f t="shared" si="825"/>
        <v>-93794544.88000001</v>
      </c>
      <c r="HQ79" s="48">
        <f t="shared" si="825"/>
        <v>3263390.08</v>
      </c>
      <c r="HR79" s="48">
        <f t="shared" si="825"/>
        <v>4676121.5199999996</v>
      </c>
      <c r="HS79" s="48">
        <f t="shared" si="825"/>
        <v>3854682.5</v>
      </c>
      <c r="HT79" s="48">
        <f t="shared" si="825"/>
        <v>3264827.05</v>
      </c>
      <c r="HU79" s="48">
        <f t="shared" si="825"/>
        <v>-1953952.04</v>
      </c>
      <c r="HV79" s="48">
        <f t="shared" si="825"/>
        <v>-921611.17</v>
      </c>
      <c r="HW79" s="48">
        <f t="shared" si="825"/>
        <v>-1649670.28</v>
      </c>
      <c r="HX79" s="48">
        <f t="shared" si="825"/>
        <v>-551701.27</v>
      </c>
      <c r="HY79" s="48">
        <f t="shared" si="825"/>
        <v>-443897.16</v>
      </c>
      <c r="HZ79" s="48">
        <f t="shared" ref="HZ79:IK79" si="826">SUM(HZ72:HZ78)</f>
        <v>-1365018.15</v>
      </c>
      <c r="IA79" s="48">
        <f t="shared" si="826"/>
        <v>629865.84</v>
      </c>
      <c r="IB79" s="48">
        <f t="shared" si="826"/>
        <v>-11238482.450000001</v>
      </c>
      <c r="IC79" s="48">
        <f t="shared" si="826"/>
        <v>2103003.0499999998</v>
      </c>
      <c r="ID79" s="48">
        <f t="shared" si="826"/>
        <v>3122703.02</v>
      </c>
      <c r="IE79" s="48">
        <f t="shared" si="826"/>
        <v>-9251082.0399999991</v>
      </c>
      <c r="IF79" s="48">
        <f t="shared" si="826"/>
        <v>2270124.1800000002</v>
      </c>
      <c r="IG79" s="48">
        <f t="shared" si="826"/>
        <v>-50887.5</v>
      </c>
      <c r="IH79" s="48">
        <f t="shared" si="826"/>
        <v>1239250.06</v>
      </c>
      <c r="II79" s="48">
        <f t="shared" si="826"/>
        <v>-1853757.32</v>
      </c>
      <c r="IJ79" s="48">
        <f t="shared" si="826"/>
        <v>-1693674.41</v>
      </c>
      <c r="IK79" s="48">
        <f t="shared" si="826"/>
        <v>-3891998.93</v>
      </c>
      <c r="IL79" s="578"/>
      <c r="IM79" s="579"/>
      <c r="IN79" s="579"/>
      <c r="IO79" s="579"/>
      <c r="IP79" s="579"/>
      <c r="IQ79" s="579"/>
      <c r="IR79" s="579"/>
      <c r="IS79" s="579"/>
      <c r="IT79" s="579"/>
      <c r="IU79" s="579"/>
      <c r="IV79" s="579"/>
      <c r="IW79" s="579"/>
      <c r="IX79" s="579"/>
      <c r="IY79" s="580"/>
    </row>
    <row r="80" spans="1:259" x14ac:dyDescent="0.2">
      <c r="B80" s="1" t="s">
        <v>168</v>
      </c>
      <c r="D80" s="15">
        <f t="shared" ref="D80:BO80" si="827">+D71+D79</f>
        <v>56519466.859999999</v>
      </c>
      <c r="E80" s="15">
        <f t="shared" si="827"/>
        <v>-6499999.9999999925</v>
      </c>
      <c r="F80" s="15">
        <f t="shared" si="827"/>
        <v>-13239176.513999991</v>
      </c>
      <c r="G80" s="15">
        <f t="shared" si="827"/>
        <v>-22246184.579489488</v>
      </c>
      <c r="H80" s="15">
        <f t="shared" si="827"/>
        <v>-32353440.991018318</v>
      </c>
      <c r="I80" s="15">
        <f t="shared" si="827"/>
        <v>-37014395.659003355</v>
      </c>
      <c r="J80" s="15">
        <f t="shared" si="827"/>
        <v>-43103115.571484476</v>
      </c>
      <c r="K80" s="15">
        <f t="shared" si="827"/>
        <v>-51308767.005787522</v>
      </c>
      <c r="L80" s="15">
        <f t="shared" si="827"/>
        <v>-58505535.07710582</v>
      </c>
      <c r="M80" s="15">
        <f t="shared" si="827"/>
        <v>-64827307.784124039</v>
      </c>
      <c r="N80" s="15">
        <f t="shared" si="827"/>
        <v>-72423976.924125835</v>
      </c>
      <c r="O80" s="15">
        <f t="shared" si="827"/>
        <v>-76915521.694975376</v>
      </c>
      <c r="P80" s="15">
        <f t="shared" si="827"/>
        <v>-83804423.623646989</v>
      </c>
      <c r="Q80" s="15">
        <f t="shared" si="827"/>
        <v>-92032768.500969052</v>
      </c>
      <c r="R80" s="15">
        <f t="shared" si="827"/>
        <v>-98965733.806584001</v>
      </c>
      <c r="S80" s="15">
        <f t="shared" si="827"/>
        <v>-102965739.2994041</v>
      </c>
      <c r="T80" s="15">
        <f t="shared" si="827"/>
        <v>-99764774.12586987</v>
      </c>
      <c r="U80" s="15">
        <f t="shared" si="827"/>
        <v>-95806151.91290158</v>
      </c>
      <c r="V80" s="15">
        <f t="shared" si="827"/>
        <v>7646662.0947606564</v>
      </c>
      <c r="W80" s="15">
        <f t="shared" si="827"/>
        <v>12821179.131793961</v>
      </c>
      <c r="X80" s="15">
        <f t="shared" si="827"/>
        <v>38171045.684254512</v>
      </c>
      <c r="Y80" s="15">
        <f t="shared" si="827"/>
        <v>2317210.9144902006</v>
      </c>
      <c r="Z80" s="15">
        <f t="shared" si="827"/>
        <v>2850794.181247279</v>
      </c>
      <c r="AA80" s="15">
        <f t="shared" si="827"/>
        <v>2967761.6297787917</v>
      </c>
      <c r="AB80" s="15">
        <f t="shared" si="827"/>
        <v>675199.85977879167</v>
      </c>
      <c r="AC80" s="15">
        <f t="shared" si="827"/>
        <v>-6957148.4802212082</v>
      </c>
      <c r="AD80" s="15">
        <f t="shared" si="827"/>
        <v>-7524234.4402212081</v>
      </c>
      <c r="AE80" s="15">
        <f t="shared" si="827"/>
        <v>-11000918.650221208</v>
      </c>
      <c r="AF80" s="15">
        <f t="shared" si="827"/>
        <v>-10455352.130221209</v>
      </c>
      <c r="AG80" s="15">
        <f t="shared" si="827"/>
        <v>-9729307.6702212095</v>
      </c>
      <c r="AH80" s="15">
        <f t="shared" si="827"/>
        <v>-2572899.3102212092</v>
      </c>
      <c r="AI80" s="15">
        <f t="shared" si="827"/>
        <v>3961806.2097787904</v>
      </c>
      <c r="AJ80" s="15">
        <f t="shared" si="827"/>
        <v>7404319.6697787903</v>
      </c>
      <c r="AK80" s="15">
        <f t="shared" si="827"/>
        <v>7171842.9197787903</v>
      </c>
      <c r="AL80" s="15">
        <f t="shared" si="827"/>
        <v>7537093.7197787901</v>
      </c>
      <c r="AM80" s="15">
        <f t="shared" si="827"/>
        <v>6946445.80977879</v>
      </c>
      <c r="AN80" s="15">
        <f t="shared" si="827"/>
        <v>3451965.3997787898</v>
      </c>
      <c r="AO80" s="15">
        <f t="shared" si="827"/>
        <v>1763377.5897787898</v>
      </c>
      <c r="AP80" s="15">
        <f t="shared" si="827"/>
        <v>251101.92977878987</v>
      </c>
      <c r="AQ80" s="15">
        <f t="shared" si="827"/>
        <v>-10988772.520221209</v>
      </c>
      <c r="AR80" s="15">
        <f t="shared" si="827"/>
        <v>-2659079.8002212094</v>
      </c>
      <c r="AS80" s="15">
        <f t="shared" si="827"/>
        <v>2211914.2097787904</v>
      </c>
      <c r="AT80" s="15">
        <f t="shared" si="827"/>
        <v>4039081.0197787904</v>
      </c>
      <c r="AU80" s="15">
        <f t="shared" si="827"/>
        <v>12620437.09977879</v>
      </c>
      <c r="AV80" s="15">
        <f t="shared" si="827"/>
        <v>15039904.899778791</v>
      </c>
      <c r="AW80" s="15">
        <f t="shared" si="827"/>
        <v>19064579.709778789</v>
      </c>
      <c r="AX80" s="15">
        <f t="shared" si="827"/>
        <v>22135780.43977879</v>
      </c>
      <c r="AY80" s="15">
        <f t="shared" si="827"/>
        <v>24483780.749778789</v>
      </c>
      <c r="AZ80" s="16">
        <f t="shared" si="827"/>
        <v>24512025.409778789</v>
      </c>
      <c r="BA80" s="16">
        <f t="shared" si="827"/>
        <v>14029548.209778789</v>
      </c>
      <c r="BB80" s="16">
        <f t="shared" si="827"/>
        <v>17985583.399778791</v>
      </c>
      <c r="BC80" s="16">
        <f t="shared" si="827"/>
        <v>2634357.8797787912</v>
      </c>
      <c r="BD80" s="16">
        <f t="shared" si="827"/>
        <v>20702413.699778792</v>
      </c>
      <c r="BE80" s="16">
        <f t="shared" si="827"/>
        <v>39336819.549778789</v>
      </c>
      <c r="BF80" s="16">
        <f t="shared" si="827"/>
        <v>54292370.819778793</v>
      </c>
      <c r="BG80" s="16">
        <f t="shared" si="827"/>
        <v>60603682.449778795</v>
      </c>
      <c r="BH80" s="16">
        <f t="shared" si="827"/>
        <v>62452104.339778796</v>
      </c>
      <c r="BI80" s="16">
        <f t="shared" si="827"/>
        <v>56068093.029778793</v>
      </c>
      <c r="BJ80" s="16">
        <f t="shared" si="827"/>
        <v>59361906.589778796</v>
      </c>
      <c r="BK80" s="16">
        <f t="shared" si="827"/>
        <v>58114566.589778796</v>
      </c>
      <c r="BL80" s="16">
        <f t="shared" si="827"/>
        <v>58296078.399778798</v>
      </c>
      <c r="BM80" s="16">
        <f t="shared" si="827"/>
        <v>57400150.789778799</v>
      </c>
      <c r="BN80" s="16">
        <f t="shared" si="827"/>
        <v>56396131.119778797</v>
      </c>
      <c r="BO80" s="16">
        <f t="shared" si="827"/>
        <v>-16175004.170221195</v>
      </c>
      <c r="BP80" s="16">
        <f>+BP71+BP79</f>
        <v>-19582386.780221194</v>
      </c>
      <c r="BQ80" s="16">
        <f>+BQ71+BQ79</f>
        <v>-22702056.750221193</v>
      </c>
      <c r="BR80" s="16">
        <f>+BR71+BR79</f>
        <v>-32978431.140221193</v>
      </c>
      <c r="BS80" s="16">
        <f t="shared" ref="BS80:DV80" si="828">+BS71+BS79</f>
        <v>-39716853.670221195</v>
      </c>
      <c r="BT80" s="16">
        <f t="shared" si="828"/>
        <v>-44766870.850221194</v>
      </c>
      <c r="BU80" s="16">
        <f t="shared" si="828"/>
        <v>-58184705.930221193</v>
      </c>
      <c r="BV80" s="16">
        <f t="shared" si="828"/>
        <v>-70560158.110221192</v>
      </c>
      <c r="BW80" s="16">
        <f t="shared" si="828"/>
        <v>-82737607.840221196</v>
      </c>
      <c r="BX80" s="16">
        <f t="shared" si="828"/>
        <v>-91402725.100221202</v>
      </c>
      <c r="BY80" s="16">
        <f t="shared" si="828"/>
        <v>-99421926.480221197</v>
      </c>
      <c r="BZ80" s="16">
        <f t="shared" si="828"/>
        <v>-114876467.67022119</v>
      </c>
      <c r="CA80" s="16">
        <f t="shared" si="828"/>
        <v>-33791566.600221202</v>
      </c>
      <c r="CB80" s="16">
        <f t="shared" si="828"/>
        <v>-41968797.520221204</v>
      </c>
      <c r="CC80" s="16">
        <f t="shared" si="828"/>
        <v>-44269817.990221202</v>
      </c>
      <c r="CD80" s="16">
        <f t="shared" si="828"/>
        <v>-48292712.150221199</v>
      </c>
      <c r="CE80" s="16">
        <f t="shared" si="828"/>
        <v>-49252841.210221201</v>
      </c>
      <c r="CF80" s="16">
        <f t="shared" si="828"/>
        <v>-45121428.050221205</v>
      </c>
      <c r="CG80" s="16">
        <f t="shared" si="828"/>
        <v>-35107457.530221209</v>
      </c>
      <c r="CH80" s="16">
        <f t="shared" si="828"/>
        <v>-28385365.940221209</v>
      </c>
      <c r="CI80" s="34">
        <f t="shared" si="828"/>
        <v>-23125968.950221211</v>
      </c>
      <c r="CJ80" s="16">
        <f t="shared" si="828"/>
        <v>-20937029.870221213</v>
      </c>
      <c r="CK80" s="16">
        <f t="shared" si="828"/>
        <v>-30962729.750221215</v>
      </c>
      <c r="CL80" s="16">
        <f t="shared" si="828"/>
        <v>-37046441.260221213</v>
      </c>
      <c r="CM80" s="16">
        <f t="shared" si="828"/>
        <v>-25802949.971025757</v>
      </c>
      <c r="CN80" s="16">
        <f t="shared" si="828"/>
        <v>-17883578.611025758</v>
      </c>
      <c r="CO80" s="16">
        <f t="shared" si="828"/>
        <v>-5075465.071025759</v>
      </c>
      <c r="CP80" s="16">
        <f t="shared" si="828"/>
        <v>-3503926.4210257591</v>
      </c>
      <c r="CQ80" s="16">
        <f t="shared" si="828"/>
        <v>-15787749.361025758</v>
      </c>
      <c r="CR80" s="16">
        <f t="shared" si="828"/>
        <v>-20784448.821025759</v>
      </c>
      <c r="CS80" s="16">
        <f t="shared" si="828"/>
        <v>-36829632.811025761</v>
      </c>
      <c r="CT80" s="16">
        <f t="shared" si="828"/>
        <v>-54265223.041025758</v>
      </c>
      <c r="CU80" s="16">
        <f t="shared" si="828"/>
        <v>-44238808.751025759</v>
      </c>
      <c r="CV80" s="16">
        <f t="shared" si="828"/>
        <v>-50229578.641025759</v>
      </c>
      <c r="CW80" s="16">
        <f t="shared" si="828"/>
        <v>-62527417.17102576</v>
      </c>
      <c r="CX80" s="16">
        <f t="shared" si="828"/>
        <v>-71862716.161025763</v>
      </c>
      <c r="CY80" s="16">
        <f t="shared" si="828"/>
        <v>-13696864.571025759</v>
      </c>
      <c r="CZ80" s="16">
        <f t="shared" si="828"/>
        <v>-8783528.9210257586</v>
      </c>
      <c r="DA80" s="16">
        <f t="shared" si="828"/>
        <v>-9995.3610257580876</v>
      </c>
      <c r="DB80" s="16">
        <f t="shared" si="828"/>
        <v>5275431.7489742422</v>
      </c>
      <c r="DC80" s="16">
        <f t="shared" si="828"/>
        <v>12169022.188974243</v>
      </c>
      <c r="DD80" s="16">
        <f t="shared" si="828"/>
        <v>16036482.038974242</v>
      </c>
      <c r="DE80" s="16">
        <f t="shared" si="828"/>
        <v>5089454.9289742429</v>
      </c>
      <c r="DF80" s="16">
        <f t="shared" si="828"/>
        <v>-4362980.9010257572</v>
      </c>
      <c r="DG80" s="16">
        <f t="shared" si="828"/>
        <v>-7102073.9010257572</v>
      </c>
      <c r="DH80" s="16">
        <f t="shared" si="828"/>
        <v>-10464431.841025757</v>
      </c>
      <c r="DI80" s="16">
        <f t="shared" si="828"/>
        <v>-15832088.821025757</v>
      </c>
      <c r="DJ80" s="16">
        <f t="shared" si="828"/>
        <v>-18940995.871025756</v>
      </c>
      <c r="DK80" s="16">
        <f t="shared" si="828"/>
        <v>-26419094.031025756</v>
      </c>
      <c r="DL80" s="18">
        <f t="shared" si="828"/>
        <v>6222483.5989742428</v>
      </c>
      <c r="DM80" s="18">
        <f t="shared" si="828"/>
        <v>13163498.808974244</v>
      </c>
      <c r="DN80" s="18">
        <f t="shared" si="828"/>
        <v>18802543.768974245</v>
      </c>
      <c r="DO80" s="18">
        <f t="shared" si="828"/>
        <v>14554488.378974244</v>
      </c>
      <c r="DP80" s="18">
        <f t="shared" si="828"/>
        <v>11038231.698974244</v>
      </c>
      <c r="DQ80" s="18">
        <f t="shared" si="828"/>
        <v>1237013.3489742447</v>
      </c>
      <c r="DR80" s="18">
        <f t="shared" si="828"/>
        <v>-2666544.5810257555</v>
      </c>
      <c r="DS80" s="18">
        <f t="shared" si="828"/>
        <v>-5938159.8110257555</v>
      </c>
      <c r="DT80" s="18">
        <f t="shared" si="828"/>
        <v>-7894055.001025755</v>
      </c>
      <c r="DU80" s="18">
        <f t="shared" si="828"/>
        <v>-15332472.511025755</v>
      </c>
      <c r="DV80" s="18">
        <f t="shared" si="828"/>
        <v>-17325207.541025754</v>
      </c>
      <c r="DW80" s="18">
        <f>+DW71+DW79</f>
        <v>-23144920.991025753</v>
      </c>
      <c r="DX80" s="18">
        <f>+DX71+DX79</f>
        <v>-4330124.3410257548</v>
      </c>
      <c r="DY80" s="18">
        <f>+DY71+DY79</f>
        <v>-5652955.041025755</v>
      </c>
      <c r="DZ80" s="18">
        <f>+DZ71+DZ79</f>
        <v>-7231737.081025755</v>
      </c>
      <c r="EA80" s="18">
        <f>+EA71+EA79</f>
        <v>-11287476.251025755</v>
      </c>
      <c r="EB80" s="18">
        <f t="shared" ref="EB80:GO80" si="829">+EB71+EB79</f>
        <v>-25370803.081025757</v>
      </c>
      <c r="EC80" s="18">
        <f t="shared" si="829"/>
        <v>-32424663.901025757</v>
      </c>
      <c r="ED80" s="18">
        <f t="shared" si="829"/>
        <v>-33792175.151025757</v>
      </c>
      <c r="EE80" s="18">
        <f t="shared" si="829"/>
        <v>-29401080.071025759</v>
      </c>
      <c r="EF80" s="18">
        <f t="shared" si="829"/>
        <v>-31019169.26102576</v>
      </c>
      <c r="EG80" s="18">
        <f t="shared" si="829"/>
        <v>-30864919.451025762</v>
      </c>
      <c r="EH80" s="18">
        <f t="shared" si="829"/>
        <v>-36563615.60102576</v>
      </c>
      <c r="EI80" s="18">
        <f t="shared" si="829"/>
        <v>-41243367.96102576</v>
      </c>
      <c r="EJ80" s="18">
        <f t="shared" si="829"/>
        <v>-2351287.5810257643</v>
      </c>
      <c r="EK80" s="18">
        <f t="shared" si="829"/>
        <v>2119930.2089742357</v>
      </c>
      <c r="EL80" s="18">
        <f t="shared" si="829"/>
        <v>4424425.6089742351</v>
      </c>
      <c r="EM80" s="18">
        <f t="shared" si="829"/>
        <v>6087204.3089742353</v>
      </c>
      <c r="EN80" s="18">
        <f t="shared" si="829"/>
        <v>10055988.288974235</v>
      </c>
      <c r="EO80" s="18">
        <f t="shared" si="829"/>
        <v>9961465.4589742348</v>
      </c>
      <c r="EP80" s="18">
        <f t="shared" si="829"/>
        <v>7465306.1589742349</v>
      </c>
      <c r="EQ80" s="18">
        <f t="shared" si="829"/>
        <v>7013536.4289742354</v>
      </c>
      <c r="ER80" s="18">
        <f t="shared" si="829"/>
        <v>3313884.8889742354</v>
      </c>
      <c r="ES80" s="18">
        <f t="shared" si="829"/>
        <v>1545314.6889742354</v>
      </c>
      <c r="ET80" s="18">
        <f t="shared" si="829"/>
        <v>-5357838.8210257646</v>
      </c>
      <c r="EU80" s="18">
        <f t="shared" si="829"/>
        <v>-9018384.511025764</v>
      </c>
      <c r="EV80" s="18">
        <f t="shared" si="829"/>
        <v>4923166.7689742353</v>
      </c>
      <c r="EW80" s="18">
        <f t="shared" si="829"/>
        <v>9671414.5989742354</v>
      </c>
      <c r="EX80" s="18">
        <f t="shared" si="829"/>
        <v>12918728.478974234</v>
      </c>
      <c r="EY80" s="18">
        <f t="shared" si="829"/>
        <v>21819944.668974236</v>
      </c>
      <c r="EZ80" s="18">
        <f t="shared" si="829"/>
        <v>25557413.268974237</v>
      </c>
      <c r="FA80" s="18">
        <f t="shared" si="829"/>
        <v>26899182.938974239</v>
      </c>
      <c r="FB80" s="18">
        <f t="shared" si="829"/>
        <v>26703839.48897424</v>
      </c>
      <c r="FC80" s="18">
        <f t="shared" si="829"/>
        <v>29477121.088974241</v>
      </c>
      <c r="FD80" s="18">
        <f t="shared" si="829"/>
        <v>30679409.868974242</v>
      </c>
      <c r="FE80" s="18">
        <f t="shared" si="829"/>
        <v>29290580.698974244</v>
      </c>
      <c r="FF80" s="18">
        <f t="shared" si="829"/>
        <v>29522436.668974243</v>
      </c>
      <c r="FG80" s="18">
        <f t="shared" si="829"/>
        <v>29187288.548974242</v>
      </c>
      <c r="FH80" s="18">
        <f t="shared" si="829"/>
        <v>-224298.84102575853</v>
      </c>
      <c r="FI80" s="18">
        <f t="shared" si="829"/>
        <v>-927153.10102575854</v>
      </c>
      <c r="FJ80" s="18">
        <f t="shared" si="829"/>
        <v>-4177514.0410257587</v>
      </c>
      <c r="FK80" s="18">
        <f t="shared" si="829"/>
        <v>-8301640.6410257593</v>
      </c>
      <c r="FL80" s="18">
        <f t="shared" si="829"/>
        <v>-14685148.151025759</v>
      </c>
      <c r="FM80" s="18">
        <f t="shared" si="829"/>
        <v>-23629407.42102576</v>
      </c>
      <c r="FN80" s="18">
        <f t="shared" si="829"/>
        <v>-28298911.801025759</v>
      </c>
      <c r="FO80" s="18">
        <f t="shared" si="829"/>
        <v>-29997396.661025759</v>
      </c>
      <c r="FP80" s="18">
        <f t="shared" si="829"/>
        <v>-31748842.841025759</v>
      </c>
      <c r="FQ80" s="18">
        <f t="shared" si="829"/>
        <v>-35447854.301025756</v>
      </c>
      <c r="FR80" s="18">
        <f t="shared" si="829"/>
        <v>-38745661.441025756</v>
      </c>
      <c r="FS80" s="18">
        <f t="shared" si="829"/>
        <v>-42956000.491025753</v>
      </c>
      <c r="FT80" s="18">
        <f t="shared" si="829"/>
        <v>5452408.2689742446</v>
      </c>
      <c r="FU80" s="18">
        <f t="shared" si="829"/>
        <v>3736783.5189742446</v>
      </c>
      <c r="FV80" s="18">
        <f t="shared" si="829"/>
        <v>3830852.1189742447</v>
      </c>
      <c r="FW80" s="18">
        <f t="shared" si="829"/>
        <v>3537841.4989742446</v>
      </c>
      <c r="FX80" s="18">
        <f t="shared" si="829"/>
        <v>-765497.07102575572</v>
      </c>
      <c r="FY80" s="18">
        <f t="shared" si="829"/>
        <v>-5724405.4810257554</v>
      </c>
      <c r="FZ80" s="18">
        <f t="shared" si="829"/>
        <v>-10482039.381025756</v>
      </c>
      <c r="GA80" s="18">
        <f t="shared" si="829"/>
        <v>-14152610.131025756</v>
      </c>
      <c r="GB80" s="18">
        <f t="shared" si="829"/>
        <v>-18251745.291025758</v>
      </c>
      <c r="GC80" s="18">
        <f t="shared" si="829"/>
        <v>-21701055.241025757</v>
      </c>
      <c r="GD80" s="18">
        <f t="shared" si="829"/>
        <v>-24811444.301025756</v>
      </c>
      <c r="GE80" s="18">
        <f t="shared" si="829"/>
        <v>-28151577.861025754</v>
      </c>
      <c r="GF80" s="18">
        <f t="shared" si="829"/>
        <v>1234033.0889742449</v>
      </c>
      <c r="GG80" s="18">
        <f t="shared" si="829"/>
        <v>8374400.9889742453</v>
      </c>
      <c r="GH80" s="18">
        <f t="shared" si="829"/>
        <v>14246394.098974247</v>
      </c>
      <c r="GI80" s="18">
        <f t="shared" si="829"/>
        <v>12821504.618974246</v>
      </c>
      <c r="GJ80" s="18">
        <f t="shared" si="829"/>
        <v>8939691.0489742458</v>
      </c>
      <c r="GK80" s="18">
        <f t="shared" si="829"/>
        <v>5022897.8189742453</v>
      </c>
      <c r="GL80" s="18">
        <f t="shared" si="829"/>
        <v>1614139.1789742452</v>
      </c>
      <c r="GM80" s="18">
        <f t="shared" si="829"/>
        <v>-879861.75102575496</v>
      </c>
      <c r="GN80" s="18">
        <f t="shared" si="829"/>
        <v>-5009990.1310257548</v>
      </c>
      <c r="GO80" s="18">
        <f t="shared" si="829"/>
        <v>-10135116.961025756</v>
      </c>
      <c r="GP80" s="18">
        <f t="shared" ref="GP80:GY80" si="830">+GP71+GP79</f>
        <v>-14361800.941025756</v>
      </c>
      <c r="GQ80" s="18">
        <f t="shared" si="830"/>
        <v>-20762465.261025757</v>
      </c>
      <c r="GR80" s="18">
        <f t="shared" si="830"/>
        <v>-7328050.9510257561</v>
      </c>
      <c r="GS80" s="18">
        <f t="shared" si="830"/>
        <v>-5134890.5110257566</v>
      </c>
      <c r="GT80" s="18">
        <f t="shared" si="830"/>
        <v>-7881615.991025757</v>
      </c>
      <c r="GU80" s="18">
        <f t="shared" si="830"/>
        <v>-8771563.5010257568</v>
      </c>
      <c r="GV80" s="18">
        <f t="shared" si="830"/>
        <v>-14218877.681025757</v>
      </c>
      <c r="GW80" s="18">
        <f t="shared" si="830"/>
        <v>-20752442.871025756</v>
      </c>
      <c r="GX80" s="18">
        <f t="shared" si="830"/>
        <v>-25576556.261025757</v>
      </c>
      <c r="GY80" s="18">
        <f t="shared" si="830"/>
        <v>-30934592.761025757</v>
      </c>
      <c r="GZ80" s="18">
        <f t="shared" ref="GZ80:HA80" si="831">+GZ71+GZ79</f>
        <v>-36870711.501025759</v>
      </c>
      <c r="HA80" s="18">
        <f t="shared" si="831"/>
        <v>-43173729.041025758</v>
      </c>
      <c r="HB80" s="18">
        <f t="shared" ref="HB80:HM80" si="832">+HB71+HB79</f>
        <v>-47216677.221025757</v>
      </c>
      <c r="HC80" s="18">
        <f t="shared" si="832"/>
        <v>-50047410.571025759</v>
      </c>
      <c r="HD80" s="18">
        <f t="shared" si="832"/>
        <v>25459600.028974235</v>
      </c>
      <c r="HE80" s="18">
        <f t="shared" si="832"/>
        <v>45741130.948974237</v>
      </c>
      <c r="HF80" s="18">
        <f t="shared" si="832"/>
        <v>54348936.918974236</v>
      </c>
      <c r="HG80" s="18">
        <f t="shared" si="832"/>
        <v>111485325.89897424</v>
      </c>
      <c r="HH80" s="18">
        <f t="shared" si="832"/>
        <v>167993052.59897423</v>
      </c>
      <c r="HI80" s="18">
        <f t="shared" si="832"/>
        <v>161302716.19897422</v>
      </c>
      <c r="HJ80" s="18">
        <f t="shared" si="832"/>
        <v>108971692.89897421</v>
      </c>
      <c r="HK80" s="18">
        <f t="shared" si="832"/>
        <v>108338078.54897422</v>
      </c>
      <c r="HL80" s="18">
        <f t="shared" si="832"/>
        <v>105682119.40897422</v>
      </c>
      <c r="HM80" s="18">
        <f t="shared" si="832"/>
        <v>103110136.54897422</v>
      </c>
      <c r="HN80" s="18">
        <f t="shared" ref="HN80:HY80" si="833">+HN71+HN79</f>
        <v>99495543.178974211</v>
      </c>
      <c r="HO80" s="18">
        <f t="shared" si="833"/>
        <v>98344470.308974206</v>
      </c>
      <c r="HP80" s="18">
        <f t="shared" si="833"/>
        <v>4549925.4289741963</v>
      </c>
      <c r="HQ80" s="18">
        <f t="shared" si="833"/>
        <v>7813315.5089741964</v>
      </c>
      <c r="HR80" s="18">
        <f t="shared" si="833"/>
        <v>12489437.028974196</v>
      </c>
      <c r="HS80" s="18">
        <f t="shared" si="833"/>
        <v>16344119.528974196</v>
      </c>
      <c r="HT80" s="18">
        <f t="shared" si="833"/>
        <v>19608946.578974195</v>
      </c>
      <c r="HU80" s="18">
        <f t="shared" si="833"/>
        <v>17654994.538974196</v>
      </c>
      <c r="HV80" s="18">
        <f t="shared" si="833"/>
        <v>16733383.368974196</v>
      </c>
      <c r="HW80" s="18">
        <f t="shared" si="833"/>
        <v>15083713.088974196</v>
      </c>
      <c r="HX80" s="18">
        <f t="shared" si="833"/>
        <v>14532011.818974197</v>
      </c>
      <c r="HY80" s="18">
        <f t="shared" si="833"/>
        <v>14088114.658974197</v>
      </c>
      <c r="HZ80" s="18">
        <f t="shared" ref="HZ80:IK80" si="834">+HZ71+HZ79</f>
        <v>12723096.508974196</v>
      </c>
      <c r="IA80" s="18">
        <f t="shared" si="834"/>
        <v>13352962.348974196</v>
      </c>
      <c r="IB80" s="18">
        <f t="shared" si="834"/>
        <v>2114479.8989741951</v>
      </c>
      <c r="IC80" s="18">
        <f t="shared" si="834"/>
        <v>4217482.9489741949</v>
      </c>
      <c r="ID80" s="18">
        <f t="shared" si="834"/>
        <v>7340185.9689741954</v>
      </c>
      <c r="IE80" s="18">
        <f t="shared" si="834"/>
        <v>-1910896.0710258037</v>
      </c>
      <c r="IF80" s="18">
        <f t="shared" si="834"/>
        <v>359228.10897419648</v>
      </c>
      <c r="IG80" s="18">
        <f t="shared" si="834"/>
        <v>308340.60897419648</v>
      </c>
      <c r="IH80" s="18">
        <f t="shared" si="834"/>
        <v>1547590.6689741965</v>
      </c>
      <c r="II80" s="18">
        <f t="shared" si="834"/>
        <v>-306166.65102580353</v>
      </c>
      <c r="IJ80" s="18">
        <f t="shared" si="834"/>
        <v>-1999841.0610258034</v>
      </c>
      <c r="IK80" s="18">
        <f t="shared" si="834"/>
        <v>-5891839.9910258036</v>
      </c>
      <c r="IL80" s="560"/>
      <c r="IM80" s="561"/>
      <c r="IN80" s="561"/>
      <c r="IO80" s="561"/>
      <c r="IP80" s="561"/>
      <c r="IQ80" s="561"/>
      <c r="IR80" s="561"/>
      <c r="IS80" s="561"/>
      <c r="IT80" s="561"/>
      <c r="IU80" s="561"/>
      <c r="IV80" s="561"/>
      <c r="IW80" s="561"/>
      <c r="IX80" s="561"/>
      <c r="IY80" s="562"/>
    </row>
    <row r="81" spans="1:259" x14ac:dyDescent="0.2">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6"/>
      <c r="BA81" s="16"/>
      <c r="BB81" s="16"/>
      <c r="BC81" s="16"/>
      <c r="BD81" s="16"/>
      <c r="BE81" s="16"/>
      <c r="BF81" s="16"/>
      <c r="BG81" s="16"/>
      <c r="BH81" s="16"/>
      <c r="BI81" s="16"/>
      <c r="BJ81" s="16"/>
      <c r="BK81" s="16"/>
      <c r="BL81" s="16"/>
      <c r="BM81" s="16"/>
      <c r="BN81" s="16"/>
      <c r="BO81" s="16"/>
      <c r="BP81" s="16"/>
      <c r="BQ81" s="16"/>
      <c r="BR81" s="16"/>
      <c r="BS81" s="16"/>
      <c r="BT81" s="16"/>
      <c r="BU81" s="16"/>
      <c r="BV81" s="16"/>
      <c r="BW81" s="16"/>
      <c r="BX81" s="16"/>
      <c r="BY81" s="16"/>
      <c r="BZ81" s="16"/>
      <c r="CA81" s="16"/>
      <c r="CB81" s="16"/>
      <c r="CC81" s="16"/>
      <c r="CD81" s="16"/>
      <c r="CE81" s="16"/>
      <c r="CF81" s="16"/>
      <c r="CG81" s="16"/>
      <c r="CH81" s="16"/>
      <c r="CI81" s="16"/>
      <c r="CJ81" s="16"/>
      <c r="CK81" s="16"/>
      <c r="CL81" s="16"/>
      <c r="CM81" s="16"/>
      <c r="CN81" s="16"/>
      <c r="CO81" s="16"/>
      <c r="CP81" s="16"/>
      <c r="CQ81" s="16"/>
      <c r="CR81" s="16"/>
      <c r="CS81" s="16"/>
      <c r="CT81" s="16"/>
      <c r="CU81" s="16"/>
      <c r="CV81" s="16"/>
      <c r="CW81" s="16"/>
      <c r="CX81" s="16"/>
      <c r="CY81" s="16"/>
      <c r="CZ81" s="16"/>
      <c r="DA81" s="16"/>
      <c r="DB81" s="16"/>
      <c r="DC81" s="16"/>
      <c r="DD81" s="16"/>
      <c r="DE81" s="16"/>
      <c r="DF81" s="16"/>
      <c r="DG81" s="16"/>
      <c r="DH81" s="16"/>
      <c r="DI81" s="16"/>
      <c r="DJ81" s="16"/>
      <c r="DK81" s="16"/>
      <c r="DL81" s="18"/>
      <c r="DM81" s="18"/>
      <c r="DN81" s="18"/>
      <c r="DO81" s="18"/>
      <c r="DP81" s="18"/>
      <c r="DQ81" s="18"/>
      <c r="DR81" s="18"/>
      <c r="DS81" s="18"/>
      <c r="DT81" s="18"/>
      <c r="DU81" s="18"/>
      <c r="DV81" s="18"/>
      <c r="DW81" s="18"/>
      <c r="DX81" s="18"/>
      <c r="DY81" s="18"/>
      <c r="DZ81" s="18"/>
      <c r="EA81" s="18"/>
      <c r="EB81" s="18"/>
      <c r="EC81" s="18"/>
      <c r="ED81" s="18"/>
      <c r="EE81" s="18"/>
      <c r="EF81" s="18"/>
      <c r="EG81" s="18"/>
      <c r="EH81" s="18"/>
      <c r="EI81" s="18"/>
      <c r="EJ81" s="18"/>
      <c r="EK81" s="18"/>
      <c r="EL81" s="18"/>
      <c r="EM81" s="18"/>
      <c r="EN81" s="18"/>
      <c r="EO81" s="18"/>
      <c r="EP81" s="18"/>
      <c r="EQ81" s="18"/>
      <c r="ER81" s="18"/>
      <c r="ES81" s="18"/>
      <c r="ET81" s="18"/>
      <c r="EU81" s="18"/>
      <c r="EV81" s="18"/>
      <c r="EW81" s="18"/>
      <c r="EX81" s="18"/>
      <c r="EY81" s="18"/>
      <c r="EZ81" s="18"/>
      <c r="FA81" s="18"/>
      <c r="FB81" s="18"/>
      <c r="FC81" s="18"/>
      <c r="FD81" s="18"/>
      <c r="FE81" s="18"/>
      <c r="FF81" s="18"/>
      <c r="FG81" s="18"/>
      <c r="FH81" s="18"/>
      <c r="FI81" s="18"/>
      <c r="FJ81" s="18"/>
      <c r="FK81" s="18"/>
      <c r="FL81" s="18"/>
      <c r="FM81" s="18"/>
      <c r="FN81" s="18"/>
      <c r="FO81" s="18"/>
      <c r="FP81" s="18"/>
      <c r="FQ81" s="18"/>
      <c r="FR81" s="18"/>
      <c r="FS81" s="18"/>
      <c r="FT81" s="18"/>
      <c r="FU81" s="18"/>
      <c r="FV81" s="18"/>
      <c r="FW81" s="18"/>
      <c r="FX81" s="18"/>
      <c r="FY81" s="18"/>
      <c r="FZ81" s="18"/>
      <c r="GA81" s="18"/>
      <c r="GB81" s="18"/>
      <c r="GC81" s="18"/>
      <c r="GD81" s="18"/>
      <c r="GE81" s="18"/>
      <c r="GF81" s="18"/>
      <c r="GG81" s="18"/>
      <c r="GH81" s="18"/>
      <c r="GI81" s="18"/>
      <c r="GJ81" s="18"/>
      <c r="GK81" s="18"/>
      <c r="GL81" s="18"/>
      <c r="GM81" s="18"/>
      <c r="GN81" s="18"/>
      <c r="GO81" s="18"/>
      <c r="GP81" s="18"/>
      <c r="GQ81" s="18"/>
      <c r="GR81" s="18"/>
      <c r="GS81" s="18"/>
      <c r="GT81" s="18"/>
      <c r="GU81" s="18"/>
      <c r="GV81" s="18"/>
      <c r="GW81" s="18"/>
      <c r="GX81" s="18"/>
      <c r="GY81" s="18"/>
      <c r="GZ81" s="18"/>
      <c r="HA81" s="18"/>
      <c r="HB81" s="18"/>
      <c r="HC81" s="18"/>
      <c r="HD81" s="18"/>
      <c r="HE81" s="18"/>
      <c r="HF81" s="18"/>
      <c r="HG81" s="18"/>
      <c r="HH81" s="18"/>
      <c r="HI81" s="18"/>
      <c r="HJ81" s="18"/>
      <c r="HK81" s="18"/>
      <c r="HL81" s="18"/>
      <c r="HM81" s="18"/>
      <c r="HN81" s="18"/>
      <c r="HO81" s="18"/>
      <c r="HP81" s="18"/>
      <c r="HQ81" s="18"/>
      <c r="HR81" s="18"/>
      <c r="HS81" s="18"/>
      <c r="HT81" s="18"/>
      <c r="HU81" s="18"/>
      <c r="HV81" s="18"/>
      <c r="HW81" s="18"/>
      <c r="HX81" s="18"/>
      <c r="HY81" s="18"/>
      <c r="HZ81" s="18"/>
      <c r="IA81" s="18"/>
      <c r="IB81" s="18"/>
      <c r="IC81" s="18"/>
      <c r="ID81" s="18"/>
      <c r="IE81" s="18"/>
      <c r="IF81" s="18"/>
      <c r="IG81" s="18"/>
      <c r="IH81" s="18"/>
      <c r="II81" s="18"/>
      <c r="IJ81" s="18"/>
      <c r="IK81" s="18"/>
      <c r="IL81" s="560"/>
      <c r="IM81" s="561"/>
      <c r="IN81" s="561"/>
      <c r="IO81" s="561"/>
      <c r="IP81" s="561"/>
      <c r="IQ81" s="561"/>
      <c r="IR81" s="561"/>
      <c r="IS81" s="561"/>
      <c r="IT81" s="561"/>
      <c r="IU81" s="561"/>
      <c r="IV81" s="561"/>
      <c r="IW81" s="561"/>
      <c r="IX81" s="561"/>
      <c r="IY81" s="562"/>
    </row>
    <row r="82" spans="1:259" ht="14.25" customHeight="1" x14ac:dyDescent="0.2">
      <c r="A82" s="7" t="s">
        <v>188</v>
      </c>
      <c r="C82" s="1">
        <v>19100142</v>
      </c>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6"/>
      <c r="BA82" s="16"/>
      <c r="BB82" s="16"/>
      <c r="BC82" s="16"/>
      <c r="BD82" s="16"/>
      <c r="BE82" s="16"/>
      <c r="BF82" s="16"/>
      <c r="BG82" s="16"/>
      <c r="BH82" s="16"/>
      <c r="BI82" s="16"/>
      <c r="BJ82" s="16"/>
      <c r="BK82" s="16"/>
      <c r="BL82" s="16"/>
      <c r="BM82" s="16"/>
      <c r="BN82" s="16"/>
      <c r="BO82" s="16"/>
      <c r="BP82" s="16"/>
      <c r="BQ82" s="16"/>
      <c r="BR82" s="16"/>
      <c r="BS82" s="16"/>
      <c r="BT82" s="16"/>
      <c r="BU82" s="16"/>
      <c r="BV82" s="16"/>
      <c r="BW82" s="16"/>
      <c r="BX82" s="16"/>
      <c r="BY82" s="16"/>
      <c r="BZ82" s="16"/>
      <c r="CA82" s="16"/>
      <c r="CB82" s="16"/>
      <c r="CC82" s="16"/>
      <c r="CD82" s="16"/>
      <c r="CE82" s="16"/>
      <c r="CF82" s="16"/>
      <c r="CG82" s="16"/>
      <c r="CH82" s="16"/>
      <c r="CI82" s="16"/>
      <c r="CJ82" s="16"/>
      <c r="CK82" s="16"/>
      <c r="CL82" s="16"/>
      <c r="CM82" s="16"/>
      <c r="CN82" s="16"/>
      <c r="CO82" s="16"/>
      <c r="CP82" s="16"/>
      <c r="CQ82" s="16"/>
      <c r="CR82" s="16"/>
      <c r="CS82" s="16"/>
      <c r="CT82" s="16"/>
      <c r="CU82" s="16"/>
      <c r="CV82" s="16"/>
      <c r="CW82" s="16"/>
      <c r="CX82" s="16"/>
      <c r="CY82" s="16"/>
      <c r="CZ82" s="16"/>
      <c r="DA82" s="16"/>
      <c r="DB82" s="16"/>
      <c r="DC82" s="16"/>
      <c r="DD82" s="16"/>
      <c r="DE82" s="16"/>
      <c r="DF82" s="16"/>
      <c r="DG82" s="16"/>
      <c r="DH82" s="16"/>
      <c r="DI82" s="16"/>
      <c r="DJ82" s="16"/>
      <c r="DK82" s="16"/>
      <c r="DL82" s="18"/>
      <c r="DM82" s="18"/>
      <c r="DN82" s="18"/>
      <c r="DO82" s="18"/>
      <c r="DP82" s="18"/>
      <c r="DQ82" s="18"/>
      <c r="DR82" s="18"/>
      <c r="DS82" s="18"/>
      <c r="DT82" s="18"/>
      <c r="DU82" s="18"/>
      <c r="DV82" s="18"/>
      <c r="DW82" s="18"/>
      <c r="DX82" s="18"/>
      <c r="DY82" s="18"/>
      <c r="DZ82" s="18"/>
      <c r="EA82" s="18"/>
      <c r="EB82" s="18"/>
      <c r="EC82" s="18"/>
      <c r="ED82" s="18"/>
      <c r="EE82" s="18"/>
      <c r="EF82" s="18"/>
      <c r="EG82" s="18"/>
      <c r="EH82" s="18"/>
      <c r="EI82" s="18"/>
      <c r="EJ82" s="18"/>
      <c r="EK82" s="18"/>
      <c r="EL82" s="18"/>
      <c r="EM82" s="18"/>
      <c r="EN82" s="18"/>
      <c r="EO82" s="18"/>
      <c r="EP82" s="18"/>
      <c r="EQ82" s="18"/>
      <c r="ER82" s="18"/>
      <c r="ES82" s="18"/>
      <c r="ET82" s="18"/>
      <c r="EU82" s="18"/>
      <c r="EV82" s="18"/>
      <c r="EW82" s="18"/>
      <c r="EX82" s="18"/>
      <c r="EY82" s="18"/>
      <c r="EZ82" s="18"/>
      <c r="FA82" s="18"/>
      <c r="FB82" s="18"/>
      <c r="FC82" s="18"/>
      <c r="FD82" s="18"/>
      <c r="FE82" s="18"/>
      <c r="FF82" s="18"/>
      <c r="FG82" s="18"/>
      <c r="FH82" s="18"/>
      <c r="FI82" s="18"/>
      <c r="FJ82" s="18"/>
      <c r="FK82" s="18"/>
      <c r="FL82" s="18"/>
      <c r="FM82" s="18"/>
      <c r="FN82" s="18"/>
      <c r="FO82" s="18"/>
      <c r="FP82" s="18"/>
      <c r="FQ82" s="18"/>
      <c r="FR82" s="18"/>
      <c r="FS82" s="18"/>
      <c r="FT82" s="18"/>
      <c r="FU82" s="18"/>
      <c r="FV82" s="18"/>
      <c r="FW82" s="18"/>
      <c r="FX82" s="18"/>
      <c r="FY82" s="18"/>
      <c r="FZ82" s="18"/>
      <c r="GA82" s="18"/>
      <c r="GB82" s="18"/>
      <c r="GC82" s="18"/>
      <c r="GD82" s="18"/>
      <c r="GE82" s="18"/>
      <c r="GF82" s="18"/>
      <c r="GG82" s="18"/>
      <c r="GH82" s="18"/>
      <c r="GI82" s="18"/>
      <c r="GJ82" s="18"/>
      <c r="GK82" s="18"/>
      <c r="GL82" s="18"/>
      <c r="GM82" s="18"/>
      <c r="GN82" s="18"/>
      <c r="GO82" s="18"/>
      <c r="GP82" s="18"/>
      <c r="GQ82" s="18"/>
      <c r="GR82" s="18"/>
      <c r="GS82" s="18"/>
      <c r="GT82" s="18"/>
      <c r="GU82" s="18"/>
      <c r="GV82" s="18"/>
      <c r="GW82" s="18"/>
      <c r="GX82" s="18"/>
      <c r="GY82" s="18"/>
      <c r="GZ82" s="18"/>
      <c r="HA82" s="18"/>
      <c r="HB82" s="18"/>
      <c r="HC82" s="18"/>
      <c r="HD82" s="18"/>
      <c r="HE82" s="18"/>
      <c r="HF82" s="18"/>
      <c r="HG82" s="18"/>
      <c r="HH82" s="18"/>
      <c r="HI82" s="18"/>
      <c r="HJ82" s="18"/>
      <c r="HK82" s="18"/>
      <c r="HL82" s="18"/>
      <c r="HM82" s="18"/>
      <c r="HN82" s="18"/>
      <c r="HO82" s="18"/>
      <c r="HP82" s="18"/>
      <c r="HQ82" s="18"/>
      <c r="HR82" s="18"/>
      <c r="HS82" s="18"/>
      <c r="HT82" s="18"/>
      <c r="HU82" s="18"/>
      <c r="HV82" s="18"/>
      <c r="HW82" s="18"/>
      <c r="HX82" s="18"/>
      <c r="HY82" s="18"/>
      <c r="HZ82" s="18"/>
      <c r="IA82" s="18"/>
      <c r="IB82" s="18"/>
      <c r="IC82" s="18"/>
      <c r="ID82" s="18"/>
      <c r="IE82" s="18"/>
      <c r="IF82" s="18"/>
      <c r="IG82" s="18"/>
      <c r="IH82" s="18"/>
      <c r="II82" s="18"/>
      <c r="IJ82" s="18"/>
      <c r="IK82" s="18"/>
      <c r="IL82" s="560"/>
      <c r="IM82" s="561"/>
      <c r="IN82" s="561"/>
      <c r="IO82" s="561"/>
      <c r="IP82" s="561"/>
      <c r="IQ82" s="561"/>
      <c r="IR82" s="561"/>
      <c r="IS82" s="561"/>
      <c r="IT82" s="561"/>
      <c r="IU82" s="561"/>
      <c r="IV82" s="561"/>
      <c r="IW82" s="561"/>
      <c r="IX82" s="561"/>
      <c r="IY82" s="562"/>
    </row>
    <row r="83" spans="1:259" x14ac:dyDescent="0.2">
      <c r="B83" s="1" t="s">
        <v>163</v>
      </c>
      <c r="D83" s="17">
        <v>-53927.15</v>
      </c>
      <c r="E83" s="15">
        <f>+D88</f>
        <v>-10375.190000000002</v>
      </c>
      <c r="F83" s="15">
        <f>+E88</f>
        <v>0</v>
      </c>
      <c r="G83" s="15">
        <f>+F88</f>
        <v>64829.06</v>
      </c>
      <c r="H83" s="15">
        <f>+G88</f>
        <v>119495.51999999999</v>
      </c>
      <c r="I83" s="15">
        <f t="shared" ref="I83:AA83" si="835">ROUND(+H88,2)</f>
        <v>165175.88</v>
      </c>
      <c r="J83" s="15">
        <f t="shared" si="835"/>
        <v>168205.18</v>
      </c>
      <c r="K83" s="15">
        <f t="shared" si="835"/>
        <v>139982.28</v>
      </c>
      <c r="L83" s="15">
        <f t="shared" si="835"/>
        <v>92479.19</v>
      </c>
      <c r="M83" s="15">
        <f t="shared" si="835"/>
        <v>12227.42</v>
      </c>
      <c r="N83" s="15">
        <f t="shared" si="835"/>
        <v>-58922.44</v>
      </c>
      <c r="O83" s="15">
        <f t="shared" si="835"/>
        <v>-126415.56</v>
      </c>
      <c r="P83" s="15">
        <f t="shared" si="835"/>
        <v>-173301.01</v>
      </c>
      <c r="Q83" s="15">
        <f t="shared" si="835"/>
        <v>-196763.88</v>
      </c>
      <c r="R83" s="15">
        <f t="shared" si="835"/>
        <v>-199834.99</v>
      </c>
      <c r="S83" s="15">
        <f t="shared" si="835"/>
        <v>-186268.75</v>
      </c>
      <c r="T83" s="15">
        <f t="shared" si="835"/>
        <v>-168060.17</v>
      </c>
      <c r="U83" s="15">
        <f t="shared" si="835"/>
        <v>-156457.12</v>
      </c>
      <c r="V83" s="15">
        <f>ROUND(+U88,2)</f>
        <v>-158859.75</v>
      </c>
      <c r="W83" s="15">
        <f t="shared" si="835"/>
        <v>53936.38</v>
      </c>
      <c r="X83" s="15">
        <f t="shared" si="835"/>
        <v>45170.29</v>
      </c>
      <c r="Y83" s="15">
        <f t="shared" si="835"/>
        <v>31393.52</v>
      </c>
      <c r="Z83" s="15">
        <f>ROUND(+Y88,2)</f>
        <v>-14338.59</v>
      </c>
      <c r="AA83" s="15">
        <f t="shared" si="835"/>
        <v>-21593.09</v>
      </c>
      <c r="AB83" s="15">
        <f>+AA88</f>
        <v>-12015.68</v>
      </c>
      <c r="AC83" s="15">
        <f>+AB88</f>
        <v>16375.869999999999</v>
      </c>
      <c r="AD83" s="15">
        <f>+AC88</f>
        <v>60393.09</v>
      </c>
      <c r="AE83" s="15">
        <f t="shared" ref="AE83:AP83" si="836">+AD88</f>
        <v>119544.01999999999</v>
      </c>
      <c r="AF83" s="15">
        <f t="shared" si="836"/>
        <v>102009.44999999998</v>
      </c>
      <c r="AG83" s="15">
        <f t="shared" si="836"/>
        <v>130721.57999999999</v>
      </c>
      <c r="AH83" s="15">
        <f t="shared" si="836"/>
        <v>145289.25</v>
      </c>
      <c r="AI83" s="15">
        <f t="shared" si="836"/>
        <v>140992.14000000001</v>
      </c>
      <c r="AJ83" s="15">
        <f t="shared" si="836"/>
        <v>127129.20000000001</v>
      </c>
      <c r="AK83" s="15">
        <f t="shared" si="836"/>
        <v>107721.89000000001</v>
      </c>
      <c r="AL83" s="15">
        <f t="shared" si="836"/>
        <v>94979.6</v>
      </c>
      <c r="AM83" s="15">
        <f t="shared" si="836"/>
        <v>93204.47</v>
      </c>
      <c r="AN83" s="15">
        <f t="shared" si="836"/>
        <v>105588.42</v>
      </c>
      <c r="AO83" s="15">
        <f t="shared" si="836"/>
        <v>135223.96</v>
      </c>
      <c r="AP83" s="15">
        <f t="shared" si="836"/>
        <v>180965.55</v>
      </c>
      <c r="AQ83" s="15">
        <f>AP88</f>
        <v>238810.52</v>
      </c>
      <c r="AR83" s="15">
        <f>+AQ88</f>
        <v>211545.51</v>
      </c>
      <c r="AS83" s="15">
        <f>+AR88</f>
        <v>242331.52000000002</v>
      </c>
      <c r="AT83" s="15">
        <f t="shared" ref="AT83:DE83" si="837">+AS88</f>
        <v>278754.44</v>
      </c>
      <c r="AU83" s="15">
        <f t="shared" si="837"/>
        <v>299939.14</v>
      </c>
      <c r="AV83" s="15">
        <f t="shared" si="837"/>
        <v>309055.93</v>
      </c>
      <c r="AW83" s="15">
        <f t="shared" si="837"/>
        <v>324605.33</v>
      </c>
      <c r="AX83" s="15">
        <f t="shared" si="837"/>
        <v>304277.45</v>
      </c>
      <c r="AY83" s="15">
        <f t="shared" si="837"/>
        <v>381582.83</v>
      </c>
      <c r="AZ83" s="16">
        <f t="shared" si="837"/>
        <v>104436.58000000002</v>
      </c>
      <c r="BA83" s="16">
        <f t="shared" si="837"/>
        <v>155895.36000000002</v>
      </c>
      <c r="BB83" s="16">
        <f t="shared" si="837"/>
        <v>227659.39</v>
      </c>
      <c r="BC83" s="16">
        <f t="shared" si="837"/>
        <v>313162.67000000004</v>
      </c>
      <c r="BD83" s="16">
        <f t="shared" si="837"/>
        <v>176676.64000000004</v>
      </c>
      <c r="BE83" s="16">
        <f t="shared" si="837"/>
        <v>225205.11000000004</v>
      </c>
      <c r="BF83" s="16">
        <f t="shared" si="837"/>
        <v>255732.43000000005</v>
      </c>
      <c r="BG83" s="16">
        <f t="shared" si="837"/>
        <v>288517.56000000006</v>
      </c>
      <c r="BH83" s="16">
        <f t="shared" si="837"/>
        <v>305770.23000000004</v>
      </c>
      <c r="BI83" s="16">
        <f t="shared" si="837"/>
        <v>309320.35000000003</v>
      </c>
      <c r="BJ83" s="16">
        <f t="shared" si="837"/>
        <v>305827.73000000004</v>
      </c>
      <c r="BK83" s="16">
        <f t="shared" si="837"/>
        <v>310799.29000000004</v>
      </c>
      <c r="BL83" s="16">
        <f t="shared" si="837"/>
        <v>335702.12000000005</v>
      </c>
      <c r="BM83" s="16">
        <f t="shared" si="837"/>
        <v>393713.85000000003</v>
      </c>
      <c r="BN83" s="16">
        <f t="shared" si="837"/>
        <v>483804.92000000004</v>
      </c>
      <c r="BO83" s="16">
        <f t="shared" si="837"/>
        <v>602503.81000000006</v>
      </c>
      <c r="BP83" s="16">
        <f t="shared" si="837"/>
        <v>344651.68000000005</v>
      </c>
      <c r="BQ83" s="16">
        <f t="shared" si="837"/>
        <v>419772.66000000003</v>
      </c>
      <c r="BR83" s="16">
        <f t="shared" si="837"/>
        <v>428691.56000000006</v>
      </c>
      <c r="BS83" s="16">
        <f t="shared" si="837"/>
        <v>436873.02</v>
      </c>
      <c r="BT83" s="16">
        <f t="shared" si="837"/>
        <v>398624.22000000003</v>
      </c>
      <c r="BU83" s="16">
        <f t="shared" si="837"/>
        <v>363444.93000000005</v>
      </c>
      <c r="BV83" s="16">
        <f t="shared" si="837"/>
        <v>325000.02</v>
      </c>
      <c r="BW83" s="16">
        <f t="shared" si="837"/>
        <v>274861.88</v>
      </c>
      <c r="BX83" s="16">
        <f t="shared" si="837"/>
        <v>253009.27000000002</v>
      </c>
      <c r="BY83" s="16">
        <f t="shared" si="837"/>
        <v>266407.09000000003</v>
      </c>
      <c r="BZ83" s="16">
        <f t="shared" si="837"/>
        <v>323247.60000000003</v>
      </c>
      <c r="CA83" s="16">
        <f t="shared" si="837"/>
        <v>419470.03</v>
      </c>
      <c r="CB83" s="16">
        <f t="shared" si="837"/>
        <v>337524.06000000006</v>
      </c>
      <c r="CC83" s="16">
        <f>+CB88</f>
        <v>385014.98000000004</v>
      </c>
      <c r="CD83" s="16">
        <f>+CC88</f>
        <v>469275.62000000005</v>
      </c>
      <c r="CE83" s="16">
        <f t="shared" si="837"/>
        <v>515392.09000000008</v>
      </c>
      <c r="CF83" s="16">
        <f t="shared" si="837"/>
        <v>519886.62000000011</v>
      </c>
      <c r="CG83" s="16">
        <f t="shared" si="837"/>
        <v>505321.68000000011</v>
      </c>
      <c r="CH83" s="16">
        <f t="shared" si="837"/>
        <v>470830.20000000013</v>
      </c>
      <c r="CI83" s="16">
        <f t="shared" si="837"/>
        <v>433219.12000000011</v>
      </c>
      <c r="CJ83" s="16">
        <f t="shared" si="837"/>
        <v>418368.2300000001</v>
      </c>
      <c r="CK83" s="16">
        <f t="shared" si="837"/>
        <v>426578.51000000013</v>
      </c>
      <c r="CL83" s="16">
        <f t="shared" si="837"/>
        <v>461984.66000000015</v>
      </c>
      <c r="CM83" s="16">
        <f t="shared" si="837"/>
        <v>520704.28000000014</v>
      </c>
      <c r="CN83" s="16">
        <f t="shared" si="837"/>
        <v>339595.74007598899</v>
      </c>
      <c r="CO83" s="16">
        <f t="shared" si="837"/>
        <v>398625.940075989</v>
      </c>
      <c r="CP83" s="16">
        <f t="shared" si="837"/>
        <v>460454.83007598901</v>
      </c>
      <c r="CQ83" s="16">
        <f t="shared" si="837"/>
        <v>487483.03007598902</v>
      </c>
      <c r="CR83" s="16">
        <f t="shared" si="837"/>
        <v>491402.65007598902</v>
      </c>
      <c r="CS83" s="16">
        <f t="shared" si="837"/>
        <v>483832.53007598902</v>
      </c>
      <c r="CT83" s="16">
        <f t="shared" si="837"/>
        <v>470171.68007598905</v>
      </c>
      <c r="CU83" s="16">
        <f t="shared" si="837"/>
        <v>459651.37007598905</v>
      </c>
      <c r="CV83" s="16">
        <f t="shared" si="837"/>
        <v>435706.72007598903</v>
      </c>
      <c r="CW83" s="16">
        <f t="shared" si="837"/>
        <v>444474.25007598905</v>
      </c>
      <c r="CX83" s="16">
        <f t="shared" si="837"/>
        <v>470288.97007598903</v>
      </c>
      <c r="CY83" s="16">
        <f t="shared" si="837"/>
        <v>509784.37007598905</v>
      </c>
      <c r="CZ83" s="16">
        <f t="shared" si="837"/>
        <v>318460.75007598905</v>
      </c>
      <c r="DA83" s="16">
        <f t="shared" si="837"/>
        <v>353614.26007598906</v>
      </c>
      <c r="DB83" s="16">
        <f t="shared" si="837"/>
        <v>383404.11007598904</v>
      </c>
      <c r="DC83" s="16">
        <f t="shared" si="837"/>
        <v>393745.85007598903</v>
      </c>
      <c r="DD83" s="16">
        <f t="shared" si="837"/>
        <v>401488.00007598905</v>
      </c>
      <c r="DE83" s="16">
        <f t="shared" si="837"/>
        <v>409649.92007598904</v>
      </c>
      <c r="DF83" s="16">
        <f t="shared" ref="DF83:FQ83" si="838">+DE88</f>
        <v>416997.89007598901</v>
      </c>
      <c r="DG83" s="16">
        <f t="shared" si="838"/>
        <v>426835.21007598902</v>
      </c>
      <c r="DH83" s="16">
        <f t="shared" si="838"/>
        <v>443796.93007598899</v>
      </c>
      <c r="DI83" s="16">
        <f t="shared" si="838"/>
        <v>474067.03007598897</v>
      </c>
      <c r="DJ83" s="16">
        <f t="shared" si="838"/>
        <v>520380.91007598897</v>
      </c>
      <c r="DK83" s="16">
        <f t="shared" si="838"/>
        <v>578458.60007598903</v>
      </c>
      <c r="DL83" s="18">
        <f t="shared" si="838"/>
        <v>652549.21007598902</v>
      </c>
      <c r="DM83" s="18">
        <f t="shared" si="838"/>
        <v>329352.61007598904</v>
      </c>
      <c r="DN83" s="18">
        <f t="shared" si="838"/>
        <v>356544.70007598907</v>
      </c>
      <c r="DO83" s="18">
        <f t="shared" si="838"/>
        <v>370050.38007598906</v>
      </c>
      <c r="DP83" s="18">
        <f t="shared" si="838"/>
        <v>368086.81007598905</v>
      </c>
      <c r="DQ83" s="18">
        <f t="shared" si="838"/>
        <v>352329.90007598908</v>
      </c>
      <c r="DR83" s="18">
        <f t="shared" si="838"/>
        <v>330034.1700759891</v>
      </c>
      <c r="DS83" s="18">
        <f t="shared" si="838"/>
        <v>301358.79007598909</v>
      </c>
      <c r="DT83" s="18">
        <f t="shared" si="838"/>
        <v>277654.96007598907</v>
      </c>
      <c r="DU83" s="18">
        <f t="shared" si="838"/>
        <v>264741.13007598906</v>
      </c>
      <c r="DV83" s="18">
        <f t="shared" si="838"/>
        <v>268140.15007598908</v>
      </c>
      <c r="DW83" s="18">
        <f t="shared" si="838"/>
        <v>284325.5500759891</v>
      </c>
      <c r="DX83" s="18">
        <f t="shared" si="838"/>
        <v>302076.35007598909</v>
      </c>
      <c r="DY83" s="18">
        <f t="shared" si="838"/>
        <v>323534.81007598911</v>
      </c>
      <c r="DZ83" s="18">
        <f t="shared" si="838"/>
        <v>329389.07007598912</v>
      </c>
      <c r="EA83" s="18">
        <f t="shared" si="838"/>
        <v>316690.94007598911</v>
      </c>
      <c r="EB83" s="18">
        <f t="shared" si="838"/>
        <v>284256.07007598912</v>
      </c>
      <c r="EC83" s="18">
        <f t="shared" si="838"/>
        <v>235104.26007598912</v>
      </c>
      <c r="ED83" s="18">
        <f t="shared" si="838"/>
        <v>170526.53007598911</v>
      </c>
      <c r="EE83" s="18">
        <f t="shared" si="838"/>
        <v>104987.74007598912</v>
      </c>
      <c r="EF83" s="18">
        <f t="shared" si="838"/>
        <v>48531.530075989118</v>
      </c>
      <c r="EG83" s="18">
        <f t="shared" si="838"/>
        <v>1618.9200759891173</v>
      </c>
      <c r="EH83" s="18">
        <f t="shared" si="838"/>
        <v>-29961.999924010881</v>
      </c>
      <c r="EI83" s="18">
        <f t="shared" si="838"/>
        <v>-44486.13992401088</v>
      </c>
      <c r="EJ83" s="18">
        <f t="shared" si="838"/>
        <v>-45311.289924010882</v>
      </c>
      <c r="EK83" s="18">
        <f t="shared" si="838"/>
        <v>-43252.549924010884</v>
      </c>
      <c r="EL83" s="18">
        <f t="shared" si="838"/>
        <v>-48997.999924010881</v>
      </c>
      <c r="EM83" s="18">
        <f t="shared" si="838"/>
        <v>-73074.339924010885</v>
      </c>
      <c r="EN83" s="18">
        <f t="shared" si="838"/>
        <v>-118122.64992401088</v>
      </c>
      <c r="EO83" s="18">
        <f t="shared" si="838"/>
        <v>-180121.32992401088</v>
      </c>
      <c r="EP83" s="18">
        <f t="shared" si="838"/>
        <v>-244440.63992401087</v>
      </c>
      <c r="EQ83" s="18">
        <f t="shared" si="838"/>
        <v>-310319.30992401089</v>
      </c>
      <c r="ER83" s="18">
        <f t="shared" si="838"/>
        <v>-363349.22992401087</v>
      </c>
      <c r="ES83" s="18">
        <f t="shared" si="838"/>
        <v>-402077.67992401088</v>
      </c>
      <c r="ET83" s="18">
        <f t="shared" si="838"/>
        <v>-422286.09992401086</v>
      </c>
      <c r="EU83" s="18">
        <f t="shared" si="838"/>
        <v>-423220.13992401084</v>
      </c>
      <c r="EV83" s="18">
        <f t="shared" si="838"/>
        <v>-410018.35992401082</v>
      </c>
      <c r="EW83" s="18">
        <f t="shared" si="838"/>
        <v>-396242.70992401079</v>
      </c>
      <c r="EX83" s="18">
        <f t="shared" si="838"/>
        <v>-391151.67992401076</v>
      </c>
      <c r="EY83" s="18">
        <f t="shared" si="838"/>
        <v>-412103.55992401077</v>
      </c>
      <c r="EZ83" s="18">
        <f t="shared" si="838"/>
        <v>-448769.22992401075</v>
      </c>
      <c r="FA83" s="18">
        <f t="shared" si="838"/>
        <v>-509929.31992401078</v>
      </c>
      <c r="FB83" s="18">
        <f t="shared" si="838"/>
        <v>-575383.78992401075</v>
      </c>
      <c r="FC83" s="18">
        <f t="shared" si="838"/>
        <v>-639824.80992401077</v>
      </c>
      <c r="FD83" s="18">
        <f t="shared" si="838"/>
        <v>-693784.65992401075</v>
      </c>
      <c r="FE83" s="18">
        <f t="shared" si="838"/>
        <v>-734173.76992401073</v>
      </c>
      <c r="FF83" s="18">
        <f t="shared" si="838"/>
        <v>-756976.11992401071</v>
      </c>
      <c r="FG83" s="18">
        <f t="shared" si="838"/>
        <v>-761846.9899240107</v>
      </c>
      <c r="FH83" s="18">
        <f t="shared" si="838"/>
        <v>-750998.88992401073</v>
      </c>
      <c r="FI83" s="18">
        <f t="shared" si="838"/>
        <v>-731648.19992401078</v>
      </c>
      <c r="FJ83" s="18">
        <f t="shared" si="838"/>
        <v>-721816.89992401074</v>
      </c>
      <c r="FK83" s="18">
        <f t="shared" si="838"/>
        <v>-724012.16992401076</v>
      </c>
      <c r="FL83" s="18">
        <f t="shared" si="838"/>
        <v>-733943.31992401078</v>
      </c>
      <c r="FM83" s="18">
        <f t="shared" si="838"/>
        <v>-747615.06992401078</v>
      </c>
      <c r="FN83" s="18">
        <f t="shared" si="838"/>
        <v>-760252.39992401074</v>
      </c>
      <c r="FO83" s="18">
        <f t="shared" si="838"/>
        <v>-771060.14992401074</v>
      </c>
      <c r="FP83" s="18">
        <f t="shared" si="838"/>
        <v>-770318.31992401078</v>
      </c>
      <c r="FQ83" s="18">
        <f t="shared" si="838"/>
        <v>-753809.09992401081</v>
      </c>
      <c r="FR83" s="18">
        <f t="shared" ref="FR83:GO83" si="839">+FQ88</f>
        <v>-723076.99992401083</v>
      </c>
      <c r="FS83" s="18">
        <f t="shared" si="839"/>
        <v>-679743.74992401083</v>
      </c>
      <c r="FT83" s="18">
        <f t="shared" si="839"/>
        <v>-613677.76992401085</v>
      </c>
      <c r="FU83" s="18">
        <f t="shared" si="839"/>
        <v>-337738.78992401087</v>
      </c>
      <c r="FV83" s="18">
        <f t="shared" si="839"/>
        <v>-294655.8199240109</v>
      </c>
      <c r="FW83" s="18">
        <f t="shared" si="839"/>
        <v>-267474.12992401089</v>
      </c>
      <c r="FX83" s="18">
        <f t="shared" si="839"/>
        <v>-256679.33992401088</v>
      </c>
      <c r="FY83" s="18">
        <f t="shared" si="839"/>
        <v>-249771.09992401089</v>
      </c>
      <c r="FZ83" s="18">
        <f t="shared" si="839"/>
        <v>-245777.5699240109</v>
      </c>
      <c r="GA83" s="18">
        <f t="shared" si="839"/>
        <v>-234481.6099240109</v>
      </c>
      <c r="GB83" s="18">
        <f t="shared" si="839"/>
        <v>-211346.08992401091</v>
      </c>
      <c r="GC83" s="18">
        <f t="shared" si="839"/>
        <v>-171491.80992401091</v>
      </c>
      <c r="GD83" s="18">
        <f t="shared" si="839"/>
        <v>-114216.53992401093</v>
      </c>
      <c r="GE83" s="18">
        <f t="shared" si="839"/>
        <v>-40270.649924010926</v>
      </c>
      <c r="GF83" s="18">
        <f t="shared" si="839"/>
        <v>50432.620075989078</v>
      </c>
      <c r="GG83" s="18">
        <f t="shared" si="839"/>
        <v>61972.210075989075</v>
      </c>
      <c r="GH83" s="18">
        <f t="shared" si="839"/>
        <v>106680.25007598908</v>
      </c>
      <c r="GI83" s="18">
        <f t="shared" si="839"/>
        <v>125323.67007598908</v>
      </c>
      <c r="GJ83" s="18">
        <f t="shared" si="839"/>
        <v>115423.68007598908</v>
      </c>
      <c r="GK83" s="18">
        <f t="shared" si="839"/>
        <v>85183.150075989077</v>
      </c>
      <c r="GL83" s="18">
        <f t="shared" si="839"/>
        <v>42299.910075989079</v>
      </c>
      <c r="GM83" s="18">
        <f t="shared" si="839"/>
        <v>-4959.1199240109199</v>
      </c>
      <c r="GN83" s="18">
        <f t="shared" si="839"/>
        <v>-43217.929924010918</v>
      </c>
      <c r="GO83" s="18">
        <f t="shared" si="839"/>
        <v>-67297.43992401092</v>
      </c>
      <c r="GP83" s="18">
        <f t="shared" ref="GP83" si="840">+GO88</f>
        <v>-71446.579924010919</v>
      </c>
      <c r="GQ83" s="18">
        <f t="shared" ref="GQ83" si="841">+GP88</f>
        <v>-55558.929924010918</v>
      </c>
      <c r="GR83" s="18">
        <f t="shared" ref="GR83" si="842">+GQ88</f>
        <v>-19935.819924010917</v>
      </c>
      <c r="GS83" s="18">
        <f t="shared" ref="GS83" si="843">+GR88</f>
        <v>17717.760075989085</v>
      </c>
      <c r="GT83" s="18">
        <f t="shared" ref="GT83" si="844">+GS88</f>
        <v>46941.620075989085</v>
      </c>
      <c r="GU83" s="18">
        <f t="shared" ref="GU83" si="845">+GT88</f>
        <v>48653.150075989084</v>
      </c>
      <c r="GV83" s="18">
        <f t="shared" ref="GV83" si="846">+GU88</f>
        <v>34207.570075989082</v>
      </c>
      <c r="GW83" s="18">
        <f t="shared" ref="GW83" si="847">+GV88</f>
        <v>-3075.4599240109164</v>
      </c>
      <c r="GX83" s="18">
        <f t="shared" ref="GX83" si="848">+GW88</f>
        <v>-53390.029924010916</v>
      </c>
      <c r="GY83" s="18">
        <f t="shared" ref="GY83" si="849">+GX88</f>
        <v>-105698.08992401091</v>
      </c>
      <c r="GZ83" s="18">
        <f t="shared" ref="GZ83" si="850">+GY88</f>
        <v>-138770.98992401091</v>
      </c>
      <c r="HA83" s="18">
        <f t="shared" ref="HA83" si="851">+GZ88</f>
        <v>-154481.96992401092</v>
      </c>
      <c r="HB83" s="18">
        <f t="shared" ref="HB83" si="852">+HA88</f>
        <v>-144154.12992401092</v>
      </c>
      <c r="HC83" s="18">
        <f t="shared" ref="HC83" si="853">+HB88</f>
        <v>-111038.03992401093</v>
      </c>
      <c r="HD83" s="18">
        <f t="shared" ref="HD83" si="854">+HC88</f>
        <v>-52787.109924010925</v>
      </c>
      <c r="HE83" s="18">
        <f t="shared" ref="HE83" si="855">+HD88</f>
        <v>9192.360075989076</v>
      </c>
      <c r="HF83" s="18">
        <f t="shared" ref="HF83" si="856">+HE88</f>
        <v>66059.170075989066</v>
      </c>
      <c r="HG83" s="18">
        <f t="shared" ref="HG83" si="857">+HF88</f>
        <v>94645.300075989071</v>
      </c>
      <c r="HH83" s="18">
        <f t="shared" ref="HH83" si="858">+HG88</f>
        <v>99383.530075989067</v>
      </c>
      <c r="HI83" s="18">
        <f t="shared" ref="HI83" si="859">+HH88</f>
        <v>63476.370075989063</v>
      </c>
      <c r="HJ83" s="18">
        <f t="shared" ref="HJ83" si="860">+HI88</f>
        <v>15042.690075989063</v>
      </c>
      <c r="HK83" s="18">
        <f t="shared" ref="HK83" si="861">+HJ88</f>
        <v>-32066.729924010935</v>
      </c>
      <c r="HL83" s="18">
        <f t="shared" ref="HL83" si="862">+HK88</f>
        <v>-59413.649924010933</v>
      </c>
      <c r="HM83" s="18">
        <f t="shared" ref="HM83" si="863">+HL88</f>
        <v>-62309.409924010935</v>
      </c>
      <c r="HN83" s="18">
        <f t="shared" ref="HN83" si="864">+HM88</f>
        <v>-37305.359924010932</v>
      </c>
      <c r="HO83" s="18">
        <f t="shared" ref="HO83" si="865">+HN88</f>
        <v>14895.58007598907</v>
      </c>
      <c r="HP83" s="18">
        <f t="shared" ref="HP83" si="866">+HO88</f>
        <v>90394.040075989076</v>
      </c>
      <c r="HQ83" s="18">
        <f t="shared" ref="HQ83" si="867">+HP88</f>
        <v>161177.19007598906</v>
      </c>
      <c r="HR83" s="18">
        <f t="shared" ref="HR83" si="868">+HQ88</f>
        <v>220815.23007598906</v>
      </c>
      <c r="HS83" s="18">
        <f t="shared" ref="HS83" si="869">+HR88</f>
        <v>244384.20007598907</v>
      </c>
      <c r="HT83" s="18">
        <f t="shared" ref="HT83" si="870">+HS88</f>
        <v>237610.48007598906</v>
      </c>
      <c r="HU83" s="18">
        <f t="shared" ref="HU83" si="871">+HT88</f>
        <v>204337.13007598906</v>
      </c>
      <c r="HV83" s="18">
        <f t="shared" ref="HV83" si="872">+HU88</f>
        <v>153862.79007598906</v>
      </c>
      <c r="HW83" s="18">
        <f t="shared" ref="HW83" si="873">+HV88</f>
        <v>103676.25007598905</v>
      </c>
      <c r="HX83" s="18">
        <f t="shared" ref="HX83" si="874">+HW88</f>
        <v>72177.400075989048</v>
      </c>
      <c r="HY83" s="18">
        <f>+HX88</f>
        <v>63230.030075989045</v>
      </c>
      <c r="HZ83" s="18">
        <f t="shared" ref="HZ83:IK83" si="875">+HY88</f>
        <v>74157.36007598904</v>
      </c>
      <c r="IA83" s="18">
        <f t="shared" si="875"/>
        <v>104699.48007598903</v>
      </c>
      <c r="IB83" s="18">
        <f t="shared" si="875"/>
        <v>151354.28007598902</v>
      </c>
      <c r="IC83" s="18">
        <f t="shared" si="875"/>
        <v>174397.08007598901</v>
      </c>
      <c r="ID83" s="18">
        <f t="shared" si="875"/>
        <v>207805.880075989</v>
      </c>
      <c r="IE83" s="18">
        <f t="shared" si="875"/>
        <v>223240.93007598899</v>
      </c>
      <c r="IF83" s="18">
        <f t="shared" si="875"/>
        <v>220637.74007598899</v>
      </c>
      <c r="IG83" s="18">
        <f t="shared" si="875"/>
        <v>195569.83007598898</v>
      </c>
      <c r="IH83" s="18">
        <f t="shared" si="875"/>
        <v>157892.47007598897</v>
      </c>
      <c r="II83" s="18">
        <f t="shared" si="875"/>
        <v>119996.89007598897</v>
      </c>
      <c r="IJ83" s="18">
        <f t="shared" si="875"/>
        <v>93836.320075988973</v>
      </c>
      <c r="IK83" s="18">
        <f t="shared" si="875"/>
        <v>83280.790075988974</v>
      </c>
      <c r="IL83" s="560"/>
      <c r="IM83" s="561"/>
      <c r="IN83" s="561"/>
      <c r="IO83" s="561"/>
      <c r="IP83" s="561"/>
      <c r="IQ83" s="561"/>
      <c r="IR83" s="561"/>
      <c r="IS83" s="561"/>
      <c r="IT83" s="561"/>
      <c r="IU83" s="561"/>
      <c r="IV83" s="561"/>
      <c r="IW83" s="561"/>
      <c r="IX83" s="561"/>
      <c r="IY83" s="562"/>
    </row>
    <row r="84" spans="1:259" x14ac:dyDescent="0.2">
      <c r="B84" s="1" t="s">
        <v>164</v>
      </c>
      <c r="D84" s="21"/>
      <c r="E84" s="21">
        <v>-64215.05</v>
      </c>
      <c r="F84" s="21"/>
      <c r="G84" s="21"/>
      <c r="H84" s="21"/>
      <c r="I84" s="21"/>
      <c r="J84" s="21"/>
      <c r="K84" s="21"/>
      <c r="L84" s="21"/>
      <c r="M84" s="21"/>
      <c r="N84" s="21"/>
      <c r="O84" s="21"/>
      <c r="P84" s="21"/>
      <c r="Q84" s="21"/>
      <c r="R84" s="21"/>
      <c r="S84" s="21"/>
      <c r="T84" s="21"/>
      <c r="U84" s="21"/>
      <c r="V84" s="21">
        <v>168060.17</v>
      </c>
      <c r="W84" s="21"/>
      <c r="X84" s="21"/>
      <c r="Y84" s="21">
        <v>-31393.52</v>
      </c>
      <c r="Z84" s="21"/>
      <c r="AA84" s="21"/>
      <c r="AB84" s="21"/>
      <c r="AC84" s="21"/>
      <c r="AD84" s="21"/>
      <c r="AE84" s="21">
        <v>-59810.41</v>
      </c>
      <c r="AF84" s="21"/>
      <c r="AG84" s="21"/>
      <c r="AH84" s="21"/>
      <c r="AI84" s="21"/>
      <c r="AJ84" s="21"/>
      <c r="AK84" s="21"/>
      <c r="AL84" s="21"/>
      <c r="AM84" s="21"/>
      <c r="AN84" s="21">
        <v>0</v>
      </c>
      <c r="AO84" s="21">
        <v>0</v>
      </c>
      <c r="AP84" s="21">
        <v>0</v>
      </c>
      <c r="AQ84" s="21">
        <v>-96708</v>
      </c>
      <c r="AR84" s="21">
        <v>0</v>
      </c>
      <c r="AS84" s="21">
        <v>0</v>
      </c>
      <c r="AT84" s="21">
        <v>0</v>
      </c>
      <c r="AU84" s="21">
        <v>0</v>
      </c>
      <c r="AV84" s="21">
        <v>0</v>
      </c>
      <c r="AW84" s="21">
        <v>0</v>
      </c>
      <c r="AX84" s="21">
        <v>0</v>
      </c>
      <c r="AY84" s="21"/>
      <c r="AZ84" s="22"/>
      <c r="BA84" s="22"/>
      <c r="BB84" s="22"/>
      <c r="BC84" s="22">
        <v>-197552</v>
      </c>
      <c r="BD84" s="22">
        <v>0</v>
      </c>
      <c r="BE84" s="22">
        <v>0</v>
      </c>
      <c r="BF84" s="22">
        <v>0</v>
      </c>
      <c r="BG84" s="22">
        <v>0</v>
      </c>
      <c r="BH84" s="18"/>
      <c r="BI84" s="18"/>
      <c r="BJ84" s="18"/>
      <c r="BK84" s="18"/>
      <c r="BL84" s="18"/>
      <c r="BM84" s="18"/>
      <c r="BN84" s="22">
        <v>0</v>
      </c>
      <c r="BO84" s="22">
        <v>-413583</v>
      </c>
      <c r="BP84" s="18"/>
      <c r="BQ84" s="18"/>
      <c r="BR84" s="18"/>
      <c r="BS84" s="18"/>
      <c r="BT84" s="18"/>
      <c r="BU84" s="18"/>
      <c r="BV84" s="18"/>
      <c r="BW84" s="18"/>
      <c r="BX84" s="18"/>
      <c r="BY84" s="18"/>
      <c r="BZ84" s="18"/>
      <c r="CA84" s="25">
        <v>-214894</v>
      </c>
      <c r="CB84" s="18"/>
      <c r="CC84" s="18"/>
      <c r="CD84" s="18"/>
      <c r="CE84" s="18"/>
      <c r="CF84" s="18"/>
      <c r="CG84" s="18"/>
      <c r="CH84" s="18"/>
      <c r="CI84" s="18"/>
      <c r="CJ84" s="18"/>
      <c r="CK84" s="18"/>
      <c r="CL84" s="18"/>
      <c r="CM84" s="22">
        <v>-231020.70992401117</v>
      </c>
      <c r="CN84" s="18"/>
      <c r="CO84" s="18"/>
      <c r="CP84" s="18"/>
      <c r="CQ84" s="18"/>
      <c r="CR84" s="18"/>
      <c r="CS84" s="18"/>
      <c r="CT84" s="18"/>
      <c r="CU84" s="18"/>
      <c r="CV84" s="18"/>
      <c r="CW84" s="18"/>
      <c r="CX84" s="18"/>
      <c r="CY84" s="22">
        <v>-224640</v>
      </c>
      <c r="CZ84" s="18"/>
      <c r="DA84" s="18"/>
      <c r="DB84" s="18"/>
      <c r="DC84" s="18"/>
      <c r="DD84" s="18"/>
      <c r="DE84" s="18"/>
      <c r="DF84" s="18"/>
      <c r="DG84" s="18"/>
      <c r="DH84" s="18"/>
      <c r="DI84" s="18"/>
      <c r="DJ84" s="18"/>
      <c r="DK84" s="18"/>
      <c r="DL84" s="23">
        <v>-358888</v>
      </c>
      <c r="DM84" s="18"/>
      <c r="DN84" s="18"/>
      <c r="DO84" s="18"/>
      <c r="DP84" s="18"/>
      <c r="DQ84" s="18"/>
      <c r="DR84" s="18"/>
      <c r="DS84" s="18"/>
      <c r="DT84" s="18"/>
      <c r="DU84" s="18"/>
      <c r="DV84" s="18"/>
      <c r="DW84" s="18"/>
      <c r="DX84" s="18"/>
      <c r="DY84" s="18"/>
      <c r="DZ84" s="18"/>
      <c r="EA84" s="18"/>
      <c r="EB84" s="18"/>
      <c r="EC84" s="18"/>
      <c r="ED84" s="18"/>
      <c r="EE84" s="18"/>
      <c r="EF84" s="18"/>
      <c r="EG84" s="18"/>
      <c r="EH84" s="18"/>
      <c r="EI84" s="18"/>
      <c r="EJ84" s="18"/>
      <c r="EK84" s="18"/>
      <c r="EL84" s="18"/>
      <c r="EM84" s="18"/>
      <c r="EN84" s="18"/>
      <c r="EO84" s="18"/>
      <c r="EP84" s="18"/>
      <c r="EQ84" s="18"/>
      <c r="ER84" s="18"/>
      <c r="ES84" s="18"/>
      <c r="ET84" s="18"/>
      <c r="EU84" s="18"/>
      <c r="EV84" s="54"/>
      <c r="EW84" s="18"/>
      <c r="EX84" s="18"/>
      <c r="EY84" s="18"/>
      <c r="EZ84" s="18"/>
      <c r="FA84" s="18"/>
      <c r="FB84" s="18"/>
      <c r="FC84" s="18"/>
      <c r="FD84" s="18"/>
      <c r="FE84" s="18"/>
      <c r="FF84" s="18"/>
      <c r="FG84" s="18"/>
      <c r="FH84" s="18"/>
      <c r="FI84" s="18"/>
      <c r="FJ84" s="18"/>
      <c r="FK84" s="18"/>
      <c r="FL84" s="18"/>
      <c r="FM84" s="18"/>
      <c r="FN84" s="18"/>
      <c r="FO84" s="18"/>
      <c r="FP84" s="18"/>
      <c r="FQ84" s="18"/>
      <c r="FR84" s="18"/>
      <c r="FS84" s="18"/>
      <c r="FT84" s="23">
        <v>226638</v>
      </c>
      <c r="FU84" s="18"/>
      <c r="FV84" s="18"/>
      <c r="FW84" s="18"/>
      <c r="FX84" s="18"/>
      <c r="FY84" s="18"/>
      <c r="FZ84" s="18"/>
      <c r="GA84" s="18"/>
      <c r="GB84" s="18"/>
      <c r="GC84" s="18"/>
      <c r="GD84" s="18"/>
      <c r="GE84" s="18"/>
      <c r="GF84" s="23">
        <v>-32402</v>
      </c>
      <c r="GG84" s="18"/>
      <c r="GH84" s="18"/>
      <c r="GI84" s="18"/>
      <c r="GJ84" s="18"/>
      <c r="GK84" s="18"/>
      <c r="GL84" s="18"/>
      <c r="GM84" s="18"/>
      <c r="GN84" s="18"/>
      <c r="GO84" s="18"/>
      <c r="GP84" s="18"/>
      <c r="GQ84" s="18"/>
      <c r="GR84" s="18"/>
      <c r="GS84" s="18"/>
      <c r="GT84" s="18"/>
      <c r="GU84" s="18"/>
      <c r="GV84" s="18"/>
      <c r="GW84" s="18"/>
      <c r="GX84" s="18"/>
      <c r="GY84" s="18"/>
      <c r="GZ84" s="18"/>
      <c r="HA84" s="18"/>
      <c r="HB84" s="18"/>
      <c r="HC84" s="18"/>
      <c r="HD84" s="18"/>
      <c r="HE84" s="18"/>
      <c r="HF84" s="18"/>
      <c r="HG84" s="18"/>
      <c r="HH84" s="18"/>
      <c r="HI84" s="18"/>
      <c r="HJ84" s="18"/>
      <c r="HK84" s="18"/>
      <c r="HL84" s="18"/>
      <c r="HM84" s="18"/>
      <c r="HN84" s="18"/>
      <c r="HO84" s="18"/>
      <c r="HP84" s="18"/>
      <c r="HQ84" s="18"/>
      <c r="HR84" s="18"/>
      <c r="HS84" s="18"/>
      <c r="HT84" s="18"/>
      <c r="HU84" s="18"/>
      <c r="HV84" s="18"/>
      <c r="HW84" s="18"/>
      <c r="HX84" s="18"/>
      <c r="HY84" s="18"/>
      <c r="HZ84" s="18"/>
      <c r="IA84" s="18"/>
      <c r="IB84" s="467">
        <v>-20451.14</v>
      </c>
      <c r="IC84" s="18"/>
      <c r="ID84" s="18"/>
      <c r="IE84" s="18"/>
      <c r="IF84" s="18"/>
      <c r="IG84" s="18"/>
      <c r="IH84" s="18"/>
      <c r="II84" s="18"/>
      <c r="IJ84" s="18"/>
      <c r="IK84" s="18"/>
      <c r="IL84" s="560"/>
      <c r="IM84" s="561"/>
      <c r="IN84" s="564"/>
      <c r="IO84" s="561"/>
      <c r="IP84" s="561"/>
      <c r="IQ84" s="561"/>
      <c r="IR84" s="561"/>
      <c r="IS84" s="561"/>
      <c r="IT84" s="561"/>
      <c r="IU84" s="561"/>
      <c r="IV84" s="561"/>
      <c r="IW84" s="561"/>
      <c r="IX84" s="561"/>
      <c r="IY84" s="562"/>
    </row>
    <row r="85" spans="1:259" hidden="1" x14ac:dyDescent="0.2">
      <c r="B85" s="1" t="s">
        <v>189</v>
      </c>
      <c r="D85" s="21"/>
      <c r="E85" s="21"/>
      <c r="F85" s="21"/>
      <c r="G85" s="21"/>
      <c r="H85" s="21"/>
      <c r="I85" s="21"/>
      <c r="J85" s="21"/>
      <c r="K85" s="21"/>
      <c r="L85" s="21"/>
      <c r="M85" s="21"/>
      <c r="N85" s="21"/>
      <c r="O85" s="21"/>
      <c r="P85" s="21"/>
      <c r="Q85" s="21"/>
      <c r="R85" s="21"/>
      <c r="S85" s="21"/>
      <c r="T85" s="21"/>
      <c r="U85" s="21"/>
      <c r="V85" s="21"/>
      <c r="W85" s="21"/>
      <c r="X85" s="21"/>
      <c r="Y85" s="21"/>
      <c r="Z85" s="21"/>
      <c r="AA85" s="21"/>
      <c r="AB85" s="21"/>
      <c r="AC85" s="21"/>
      <c r="AD85" s="21"/>
      <c r="AE85" s="21"/>
      <c r="AF85" s="21"/>
      <c r="AG85" s="21"/>
      <c r="AH85" s="21"/>
      <c r="AI85" s="21"/>
      <c r="AJ85" s="21"/>
      <c r="AK85" s="21"/>
      <c r="AL85" s="21"/>
      <c r="AM85" s="21"/>
      <c r="AN85" s="21"/>
      <c r="AO85" s="21"/>
      <c r="AP85" s="21"/>
      <c r="AQ85" s="21"/>
      <c r="AR85" s="21"/>
      <c r="AS85" s="21"/>
      <c r="AT85" s="21"/>
      <c r="AU85" s="21"/>
      <c r="AV85" s="21"/>
      <c r="AW85" s="21"/>
      <c r="AX85" s="21"/>
      <c r="AY85" s="21">
        <v>-328008.39</v>
      </c>
      <c r="AZ85" s="22">
        <v>0</v>
      </c>
      <c r="BA85" s="22">
        <v>0</v>
      </c>
      <c r="BB85" s="22">
        <v>0</v>
      </c>
      <c r="BC85" s="22">
        <v>0</v>
      </c>
      <c r="BD85" s="22">
        <v>0</v>
      </c>
      <c r="BE85" s="22">
        <v>0</v>
      </c>
      <c r="BF85" s="22">
        <v>0</v>
      </c>
      <c r="BG85" s="22">
        <v>0</v>
      </c>
      <c r="BH85" s="18"/>
      <c r="BI85" s="18"/>
      <c r="BJ85" s="18"/>
      <c r="BK85" s="18"/>
      <c r="BL85" s="18"/>
      <c r="BM85" s="18"/>
      <c r="BN85" s="22">
        <v>59.16</v>
      </c>
      <c r="BO85" s="22">
        <v>0</v>
      </c>
      <c r="BP85" s="18"/>
      <c r="BQ85" s="18"/>
      <c r="BR85" s="18"/>
      <c r="BS85" s="18"/>
      <c r="BT85" s="18"/>
      <c r="BU85" s="18"/>
      <c r="BV85" s="18"/>
      <c r="BW85" s="18"/>
      <c r="BX85" s="18"/>
      <c r="BY85" s="18"/>
      <c r="BZ85" s="18"/>
      <c r="CA85" s="25">
        <v>0</v>
      </c>
      <c r="CB85" s="18"/>
      <c r="CC85" s="18"/>
      <c r="CD85" s="18"/>
      <c r="CE85" s="18"/>
      <c r="CF85" s="18"/>
      <c r="CG85" s="18"/>
      <c r="CH85" s="18"/>
      <c r="CI85" s="18"/>
      <c r="CJ85" s="18"/>
      <c r="CK85" s="18"/>
      <c r="CL85" s="18"/>
      <c r="CM85" s="18"/>
      <c r="CN85" s="18"/>
      <c r="CO85" s="18"/>
      <c r="CP85" s="18"/>
      <c r="CQ85" s="18"/>
      <c r="CR85" s="18"/>
      <c r="CS85" s="18"/>
      <c r="CT85" s="18"/>
      <c r="CU85" s="22">
        <v>-19861.259999999998</v>
      </c>
      <c r="CV85" s="18"/>
      <c r="CW85" s="18"/>
      <c r="CX85" s="18"/>
      <c r="CY85" s="18"/>
      <c r="CZ85" s="18"/>
      <c r="DA85" s="18"/>
      <c r="DB85" s="18"/>
      <c r="DC85" s="18"/>
      <c r="DD85" s="18"/>
      <c r="DE85" s="18"/>
      <c r="DF85" s="18"/>
      <c r="DG85" s="18"/>
      <c r="DH85" s="18"/>
      <c r="DI85" s="18"/>
      <c r="DJ85" s="18"/>
      <c r="DK85" s="18"/>
      <c r="DL85" s="18"/>
      <c r="DM85" s="18"/>
      <c r="DN85" s="18"/>
      <c r="DO85" s="18"/>
      <c r="DP85" s="18"/>
      <c r="DQ85" s="18"/>
      <c r="DR85" s="18"/>
      <c r="DS85" s="18"/>
      <c r="DT85" s="18"/>
      <c r="DU85" s="18"/>
      <c r="DV85" s="18"/>
      <c r="DW85" s="18"/>
      <c r="DX85" s="18"/>
      <c r="DY85" s="18"/>
      <c r="DZ85" s="18"/>
      <c r="EA85" s="18"/>
      <c r="EB85" s="18"/>
      <c r="EC85" s="18"/>
      <c r="ED85" s="18"/>
      <c r="EE85" s="18"/>
      <c r="EF85" s="18"/>
      <c r="EG85" s="18"/>
      <c r="EH85" s="18"/>
      <c r="EI85" s="18"/>
      <c r="EJ85" s="18"/>
      <c r="EK85" s="18"/>
      <c r="EL85" s="18"/>
      <c r="EM85" s="18"/>
      <c r="EN85" s="18"/>
      <c r="EO85" s="18"/>
      <c r="EP85" s="18"/>
      <c r="EQ85" s="18"/>
      <c r="ER85" s="18"/>
      <c r="ES85" s="18"/>
      <c r="ET85" s="18"/>
      <c r="EU85" s="18"/>
      <c r="EV85" s="18"/>
      <c r="EW85" s="18"/>
      <c r="EX85" s="18"/>
      <c r="EY85" s="18"/>
      <c r="EZ85" s="18"/>
      <c r="FA85" s="18"/>
      <c r="FB85" s="18"/>
      <c r="FC85" s="18"/>
      <c r="FD85" s="18"/>
      <c r="FE85" s="18"/>
      <c r="FF85" s="18"/>
      <c r="FG85" s="18"/>
      <c r="FH85" s="18"/>
      <c r="FI85" s="18"/>
      <c r="FJ85" s="18"/>
      <c r="FK85" s="18"/>
      <c r="FL85" s="18"/>
      <c r="FM85" s="18"/>
      <c r="FN85" s="18"/>
      <c r="FO85" s="18"/>
      <c r="FP85" s="18"/>
      <c r="FQ85" s="18"/>
      <c r="FR85" s="18"/>
      <c r="FS85" s="18"/>
      <c r="FT85" s="18"/>
      <c r="FU85" s="18"/>
      <c r="FV85" s="18"/>
      <c r="FW85" s="18"/>
      <c r="FX85" s="18"/>
      <c r="FY85" s="18"/>
      <c r="FZ85" s="18"/>
      <c r="GA85" s="18"/>
      <c r="GB85" s="18"/>
      <c r="GC85" s="18"/>
      <c r="GD85" s="18"/>
      <c r="GE85" s="18"/>
      <c r="GF85" s="18"/>
      <c r="GG85" s="18"/>
      <c r="GH85" s="18"/>
      <c r="GI85" s="18"/>
      <c r="GJ85" s="18"/>
      <c r="GK85" s="18"/>
      <c r="GL85" s="18"/>
      <c r="GM85" s="18"/>
      <c r="GN85" s="18"/>
      <c r="GO85" s="18"/>
      <c r="GP85" s="18"/>
      <c r="GQ85" s="18"/>
      <c r="GR85" s="18"/>
      <c r="GS85" s="18"/>
      <c r="GT85" s="18"/>
      <c r="GU85" s="18"/>
      <c r="GV85" s="18"/>
      <c r="GW85" s="18"/>
      <c r="GX85" s="18"/>
      <c r="GY85" s="18"/>
      <c r="GZ85" s="18"/>
      <c r="HA85" s="18"/>
      <c r="HB85" s="18"/>
      <c r="HC85" s="18"/>
      <c r="HD85" s="18"/>
      <c r="HE85" s="18"/>
      <c r="HF85" s="18"/>
      <c r="HG85" s="18"/>
      <c r="HH85" s="18"/>
      <c r="HI85" s="18"/>
      <c r="HJ85" s="18"/>
      <c r="HK85" s="18"/>
      <c r="HL85" s="18"/>
      <c r="HM85" s="18"/>
      <c r="HN85" s="18"/>
      <c r="HO85" s="18"/>
      <c r="HP85" s="18"/>
      <c r="HQ85" s="18"/>
      <c r="HR85" s="18"/>
      <c r="HS85" s="18"/>
      <c r="HT85" s="18"/>
      <c r="HU85" s="18"/>
      <c r="HV85" s="18"/>
      <c r="HW85" s="18"/>
      <c r="HX85" s="18"/>
      <c r="HY85" s="18"/>
      <c r="HZ85" s="18"/>
      <c r="IA85" s="18"/>
      <c r="IB85" s="18"/>
      <c r="IC85" s="18"/>
      <c r="ID85" s="18"/>
      <c r="IE85" s="18"/>
      <c r="IF85" s="18"/>
      <c r="IG85" s="18"/>
      <c r="IH85" s="18"/>
      <c r="II85" s="18"/>
      <c r="IJ85" s="18"/>
      <c r="IK85" s="18"/>
      <c r="IL85" s="560"/>
      <c r="IM85" s="561"/>
      <c r="IN85" s="561"/>
      <c r="IO85" s="561"/>
      <c r="IP85" s="561"/>
      <c r="IQ85" s="561"/>
      <c r="IR85" s="561"/>
      <c r="IS85" s="561"/>
      <c r="IT85" s="561"/>
      <c r="IU85" s="561"/>
      <c r="IV85" s="561"/>
      <c r="IW85" s="561"/>
      <c r="IX85" s="561"/>
      <c r="IY85" s="562"/>
    </row>
    <row r="86" spans="1:259" x14ac:dyDescent="0.2">
      <c r="B86" s="1" t="s">
        <v>190</v>
      </c>
      <c r="D86" s="21">
        <v>43551.96</v>
      </c>
      <c r="E86" s="21">
        <v>74590.240000000005</v>
      </c>
      <c r="F86" s="21">
        <v>64829.06</v>
      </c>
      <c r="G86" s="21">
        <v>54666.46</v>
      </c>
      <c r="H86" s="21">
        <v>45680.36</v>
      </c>
      <c r="I86" s="21">
        <v>3029.3</v>
      </c>
      <c r="J86" s="21">
        <v>-28222.9</v>
      </c>
      <c r="K86" s="21">
        <v>-47503.09</v>
      </c>
      <c r="L86" s="21">
        <v>-80251.77</v>
      </c>
      <c r="M86" s="21">
        <v>-71149.86</v>
      </c>
      <c r="N86" s="21">
        <v>-67493.119999999995</v>
      </c>
      <c r="O86" s="21">
        <v>-46885.45</v>
      </c>
      <c r="P86" s="21">
        <v>-23462.87</v>
      </c>
      <c r="Q86" s="21">
        <v>-3071.11</v>
      </c>
      <c r="R86" s="21">
        <v>13566.24</v>
      </c>
      <c r="S86" s="21">
        <v>18208.580000000002</v>
      </c>
      <c r="T86" s="21">
        <v>11603.05</v>
      </c>
      <c r="U86" s="21">
        <v>-2402.63</v>
      </c>
      <c r="V86" s="21">
        <v>44735.96</v>
      </c>
      <c r="W86" s="21">
        <v>-8766.09</v>
      </c>
      <c r="X86" s="21">
        <v>-13776.77</v>
      </c>
      <c r="Y86" s="21">
        <v>-14338.59</v>
      </c>
      <c r="Z86" s="21">
        <v>-7254.5</v>
      </c>
      <c r="AA86" s="21">
        <v>9577.41</v>
      </c>
      <c r="AB86" s="21">
        <v>28391.55</v>
      </c>
      <c r="AC86" s="21">
        <v>44017.22</v>
      </c>
      <c r="AD86" s="21">
        <v>59150.93</v>
      </c>
      <c r="AE86" s="21">
        <v>42275.839999999997</v>
      </c>
      <c r="AF86" s="21">
        <v>28712.13</v>
      </c>
      <c r="AG86" s="21">
        <v>14567.67</v>
      </c>
      <c r="AH86" s="21">
        <v>-4297.1099999999997</v>
      </c>
      <c r="AI86" s="21">
        <v>-13862.94</v>
      </c>
      <c r="AJ86" s="21">
        <v>-19407.310000000001</v>
      </c>
      <c r="AK86" s="21">
        <v>-12742.29</v>
      </c>
      <c r="AL86" s="21">
        <v>-1775.13</v>
      </c>
      <c r="AM86" s="21">
        <v>12383.95</v>
      </c>
      <c r="AN86" s="21">
        <v>29635.54</v>
      </c>
      <c r="AO86" s="21">
        <v>45741.59</v>
      </c>
      <c r="AP86" s="21">
        <v>57844.97</v>
      </c>
      <c r="AQ86" s="21">
        <v>69442.990000000005</v>
      </c>
      <c r="AR86" s="21">
        <v>30786.01</v>
      </c>
      <c r="AS86" s="21">
        <v>36422.92</v>
      </c>
      <c r="AT86" s="21">
        <v>21184.7</v>
      </c>
      <c r="AU86" s="21">
        <v>9116.7900000000009</v>
      </c>
      <c r="AV86" s="21">
        <v>15549.4</v>
      </c>
      <c r="AW86" s="21">
        <v>-20327.88</v>
      </c>
      <c r="AX86" s="21">
        <v>77305.38</v>
      </c>
      <c r="AY86" s="21">
        <v>50862.14</v>
      </c>
      <c r="AZ86" s="22">
        <v>51458.78</v>
      </c>
      <c r="BA86" s="22">
        <v>71764.03</v>
      </c>
      <c r="BB86" s="22">
        <v>85503.28</v>
      </c>
      <c r="BC86" s="22">
        <v>61065.97</v>
      </c>
      <c r="BD86" s="22">
        <v>48528.47</v>
      </c>
      <c r="BE86" s="22">
        <v>30527.32</v>
      </c>
      <c r="BF86" s="22">
        <v>32785.129999999997</v>
      </c>
      <c r="BG86" s="22">
        <v>17252.669999999998</v>
      </c>
      <c r="BH86" s="22">
        <v>3550.12</v>
      </c>
      <c r="BI86" s="22">
        <v>-3492.62</v>
      </c>
      <c r="BJ86" s="22">
        <v>4971.5600000000004</v>
      </c>
      <c r="BK86" s="30">
        <v>24902.83</v>
      </c>
      <c r="BL86" s="30">
        <v>58011.73</v>
      </c>
      <c r="BM86" s="30">
        <v>90091.07</v>
      </c>
      <c r="BN86" s="30">
        <v>118639.73</v>
      </c>
      <c r="BO86" s="30">
        <v>155730.87</v>
      </c>
      <c r="BP86" s="30">
        <v>75120.98</v>
      </c>
      <c r="BQ86" s="30">
        <v>8918.9</v>
      </c>
      <c r="BR86" s="30">
        <v>8181.46</v>
      </c>
      <c r="BS86" s="30">
        <v>-38248.800000000003</v>
      </c>
      <c r="BT86" s="30">
        <v>-35179.29</v>
      </c>
      <c r="BU86" s="30">
        <v>-38444.910000000003</v>
      </c>
      <c r="BV86" s="30">
        <v>-50138.14</v>
      </c>
      <c r="BW86" s="30">
        <v>-21852.61</v>
      </c>
      <c r="BX86" s="30">
        <v>13397.82</v>
      </c>
      <c r="BY86" s="55">
        <v>56840.51</v>
      </c>
      <c r="BZ86" s="55">
        <v>96222.43</v>
      </c>
      <c r="CA86" s="25">
        <v>132948.03</v>
      </c>
      <c r="CB86" s="30">
        <v>47490.92</v>
      </c>
      <c r="CC86" s="30">
        <v>84260.64</v>
      </c>
      <c r="CD86" s="30">
        <v>46116.47</v>
      </c>
      <c r="CE86" s="30">
        <v>4494.53</v>
      </c>
      <c r="CF86" s="30">
        <v>-14564.94</v>
      </c>
      <c r="CG86" s="30">
        <v>-34491.480000000003</v>
      </c>
      <c r="CH86" s="30">
        <v>-37611.08</v>
      </c>
      <c r="CI86" s="30">
        <v>-14850.89</v>
      </c>
      <c r="CJ86" s="30">
        <v>8210.2800000000007</v>
      </c>
      <c r="CK86" s="30">
        <v>35406.15</v>
      </c>
      <c r="CL86" s="30">
        <v>58719.62</v>
      </c>
      <c r="CM86" s="30">
        <v>49912.17</v>
      </c>
      <c r="CN86" s="30">
        <v>59030.2</v>
      </c>
      <c r="CO86" s="30">
        <v>61828.89</v>
      </c>
      <c r="CP86" s="30">
        <v>27028.2</v>
      </c>
      <c r="CQ86" s="30">
        <v>3919.62</v>
      </c>
      <c r="CR86" s="30">
        <v>-7570.12</v>
      </c>
      <c r="CS86" s="30">
        <v>-13660.85</v>
      </c>
      <c r="CT86" s="30">
        <v>-10520.31</v>
      </c>
      <c r="CU86" s="30">
        <v>-4083.39</v>
      </c>
      <c r="CV86" s="30">
        <v>8767.5300000000007</v>
      </c>
      <c r="CW86" s="30">
        <v>25814.720000000001</v>
      </c>
      <c r="CX86" s="30">
        <v>39495.4</v>
      </c>
      <c r="CY86" s="30">
        <v>33316.379999999997</v>
      </c>
      <c r="CZ86" s="56">
        <v>35153.51</v>
      </c>
      <c r="DA86" s="30">
        <v>29789.85</v>
      </c>
      <c r="DB86" s="57">
        <v>10341.74</v>
      </c>
      <c r="DC86" s="57">
        <v>7742.15</v>
      </c>
      <c r="DD86" s="30">
        <v>8161.92</v>
      </c>
      <c r="DE86" s="30">
        <v>7347.97</v>
      </c>
      <c r="DF86" s="55">
        <v>9837.32</v>
      </c>
      <c r="DG86" s="30">
        <v>16961.72</v>
      </c>
      <c r="DH86" s="22">
        <v>30270.1</v>
      </c>
      <c r="DI86" s="22">
        <v>46313.88</v>
      </c>
      <c r="DJ86" s="22">
        <v>58077.69</v>
      </c>
      <c r="DK86" s="22">
        <v>74090.61</v>
      </c>
      <c r="DL86" s="22">
        <v>35691.4</v>
      </c>
      <c r="DM86" s="22">
        <v>27192.09</v>
      </c>
      <c r="DN86" s="22">
        <v>13505.68</v>
      </c>
      <c r="DO86" s="22">
        <v>-1963.57</v>
      </c>
      <c r="DP86" s="22">
        <v>-15756.91</v>
      </c>
      <c r="DQ86" s="22">
        <v>-22295.73</v>
      </c>
      <c r="DR86" s="22">
        <v>-28675.38</v>
      </c>
      <c r="DS86" s="22">
        <v>-23703.83</v>
      </c>
      <c r="DT86" s="22">
        <v>-12913.83</v>
      </c>
      <c r="DU86" s="22">
        <v>3399.02</v>
      </c>
      <c r="DV86" s="22">
        <v>16185.4</v>
      </c>
      <c r="DW86" s="22">
        <v>17750.8</v>
      </c>
      <c r="DX86" s="22">
        <v>21458.46</v>
      </c>
      <c r="DY86" s="22">
        <v>5854.26</v>
      </c>
      <c r="DZ86" s="22">
        <v>-12698.13</v>
      </c>
      <c r="EA86" s="22">
        <v>-32434.87</v>
      </c>
      <c r="EB86" s="22">
        <v>-49151.81</v>
      </c>
      <c r="EC86" s="22">
        <v>-64577.73</v>
      </c>
      <c r="ED86" s="22">
        <v>-65538.789999999994</v>
      </c>
      <c r="EE86" s="22">
        <v>-56456.21</v>
      </c>
      <c r="EF86" s="22">
        <v>-46912.61</v>
      </c>
      <c r="EG86" s="22">
        <v>-31580.92</v>
      </c>
      <c r="EH86" s="22">
        <v>-14524.14</v>
      </c>
      <c r="EI86" s="22">
        <v>-825.15</v>
      </c>
      <c r="EJ86" s="22">
        <v>2058.7399999999998</v>
      </c>
      <c r="EK86" s="22">
        <v>-5745.45</v>
      </c>
      <c r="EL86" s="22">
        <v>-24076.34</v>
      </c>
      <c r="EM86" s="22">
        <v>-45048.31</v>
      </c>
      <c r="EN86" s="22">
        <v>-61998.68</v>
      </c>
      <c r="EO86" s="22">
        <v>-64319.31</v>
      </c>
      <c r="EP86" s="22">
        <v>-65878.67</v>
      </c>
      <c r="EQ86" s="22">
        <v>-53029.919999999998</v>
      </c>
      <c r="ER86" s="22">
        <v>-38728.449999999997</v>
      </c>
      <c r="ES86" s="22">
        <v>-20208.419999999998</v>
      </c>
      <c r="ET86" s="56">
        <v>-934.04</v>
      </c>
      <c r="EU86" s="56">
        <v>13201.78</v>
      </c>
      <c r="EV86" s="56">
        <v>13775.65</v>
      </c>
      <c r="EW86" s="56">
        <v>5091.03</v>
      </c>
      <c r="EX86" s="56">
        <v>-20951.88</v>
      </c>
      <c r="EY86" s="56">
        <v>-36665.67</v>
      </c>
      <c r="EZ86" s="56">
        <v>-61160.09</v>
      </c>
      <c r="FA86" s="56">
        <v>-65454.47</v>
      </c>
      <c r="FB86" s="56">
        <v>-64441.02</v>
      </c>
      <c r="FC86" s="56">
        <v>-53959.85</v>
      </c>
      <c r="FD86" s="56">
        <v>-40389.11</v>
      </c>
      <c r="FE86" s="22">
        <v>-22802.35</v>
      </c>
      <c r="FF86" s="22">
        <v>-4870.87</v>
      </c>
      <c r="FG86" s="22">
        <v>10848.1</v>
      </c>
      <c r="FH86" s="22">
        <v>19350.689999999999</v>
      </c>
      <c r="FI86" s="22">
        <v>9831.2999999999993</v>
      </c>
      <c r="FJ86" s="22">
        <v>-2195.27</v>
      </c>
      <c r="FK86" s="22">
        <v>-9931.15</v>
      </c>
      <c r="FL86" s="22">
        <v>-13671.75</v>
      </c>
      <c r="FM86" s="22">
        <v>-12637.33</v>
      </c>
      <c r="FN86" s="22">
        <v>-10807.75</v>
      </c>
      <c r="FO86" s="22">
        <v>741.83</v>
      </c>
      <c r="FP86" s="22">
        <v>16509.22</v>
      </c>
      <c r="FQ86" s="22">
        <v>30732.1</v>
      </c>
      <c r="FR86" s="22">
        <v>43333.25</v>
      </c>
      <c r="FS86" s="22">
        <v>66065.98</v>
      </c>
      <c r="FT86" s="22">
        <v>49300.98</v>
      </c>
      <c r="FU86" s="22">
        <v>43082.97</v>
      </c>
      <c r="FV86" s="22">
        <v>27181.69</v>
      </c>
      <c r="FW86" s="22">
        <v>10794.79</v>
      </c>
      <c r="FX86" s="22">
        <v>6908.24</v>
      </c>
      <c r="FY86" s="22">
        <v>3993.53</v>
      </c>
      <c r="FZ86" s="22">
        <v>11295.96</v>
      </c>
      <c r="GA86" s="22">
        <v>23135.52</v>
      </c>
      <c r="GB86" s="22">
        <v>39854.28</v>
      </c>
      <c r="GC86" s="22">
        <v>57275.27</v>
      </c>
      <c r="GD86" s="22">
        <v>73945.89</v>
      </c>
      <c r="GE86" s="22">
        <v>90703.27</v>
      </c>
      <c r="GF86" s="22">
        <v>43941.59</v>
      </c>
      <c r="GG86" s="22">
        <v>44708.04</v>
      </c>
      <c r="GH86" s="22">
        <v>18643.419999999998</v>
      </c>
      <c r="GI86" s="22">
        <v>-9899.99</v>
      </c>
      <c r="GJ86" s="22">
        <v>-30240.53</v>
      </c>
      <c r="GK86" s="22">
        <v>-42883.24</v>
      </c>
      <c r="GL86" s="22">
        <v>-47259.03</v>
      </c>
      <c r="GM86" s="22">
        <v>-38258.81</v>
      </c>
      <c r="GN86" s="22">
        <v>-24079.51</v>
      </c>
      <c r="GO86" s="22">
        <v>-4149.1400000000003</v>
      </c>
      <c r="GP86" s="22">
        <v>15887.65</v>
      </c>
      <c r="GQ86" s="22">
        <v>35623.11</v>
      </c>
      <c r="GR86" s="22">
        <v>37653.58</v>
      </c>
      <c r="GS86" s="22">
        <v>29223.86</v>
      </c>
      <c r="GT86" s="22">
        <v>1711.53</v>
      </c>
      <c r="GU86" s="22">
        <v>-14445.58</v>
      </c>
      <c r="GV86" s="22">
        <v>-37283.03</v>
      </c>
      <c r="GW86" s="22">
        <v>-50314.57</v>
      </c>
      <c r="GX86" s="22">
        <v>-52308.06</v>
      </c>
      <c r="GY86" s="22">
        <v>-33072.9</v>
      </c>
      <c r="GZ86" s="22">
        <v>-15710.98</v>
      </c>
      <c r="HA86" s="22">
        <v>10327.84</v>
      </c>
      <c r="HB86" s="22">
        <v>33116.089999999997</v>
      </c>
      <c r="HC86" s="22">
        <f>-33116.09+33116.09+58250.93</f>
        <v>58250.93</v>
      </c>
      <c r="HD86" s="22">
        <v>61979.47</v>
      </c>
      <c r="HE86" s="22">
        <v>56866.81</v>
      </c>
      <c r="HF86" s="22">
        <v>28586.13</v>
      </c>
      <c r="HG86" s="22">
        <v>4738.2299999999996</v>
      </c>
      <c r="HH86" s="22">
        <v>-35907.160000000003</v>
      </c>
      <c r="HI86" s="22">
        <v>-48433.68</v>
      </c>
      <c r="HJ86" s="22">
        <v>-47109.42</v>
      </c>
      <c r="HK86" s="22">
        <v>-27346.92</v>
      </c>
      <c r="HL86" s="22">
        <v>-2895.76</v>
      </c>
      <c r="HM86" s="22">
        <v>25004.05</v>
      </c>
      <c r="HN86" s="22">
        <v>52200.94</v>
      </c>
      <c r="HO86" s="22">
        <v>75498.460000000006</v>
      </c>
      <c r="HP86" s="22">
        <v>70783.149999999994</v>
      </c>
      <c r="HQ86" s="22">
        <v>59638.04</v>
      </c>
      <c r="HR86" s="22">
        <v>23568.97</v>
      </c>
      <c r="HS86" s="22">
        <v>-6773.72</v>
      </c>
      <c r="HT86" s="22">
        <v>-33273.35</v>
      </c>
      <c r="HU86" s="22">
        <v>-50474.34</v>
      </c>
      <c r="HV86" s="22">
        <v>-50186.54</v>
      </c>
      <c r="HW86" s="22">
        <v>-31498.85</v>
      </c>
      <c r="HX86" s="22">
        <v>-8947.3700000000008</v>
      </c>
      <c r="HY86" s="469">
        <v>10927.33</v>
      </c>
      <c r="HZ86" s="467">
        <v>30542.12</v>
      </c>
      <c r="IA86" s="467">
        <v>46654.8</v>
      </c>
      <c r="IB86" s="467">
        <v>43493.94</v>
      </c>
      <c r="IC86" s="467">
        <v>33408.800000000003</v>
      </c>
      <c r="ID86" s="467">
        <v>15435.05</v>
      </c>
      <c r="IE86" s="467">
        <v>-2603.19</v>
      </c>
      <c r="IF86" s="467">
        <v>-25067.91</v>
      </c>
      <c r="IG86" s="467">
        <v>-37677.360000000001</v>
      </c>
      <c r="IH86" s="467">
        <v>-37895.58</v>
      </c>
      <c r="II86" s="467">
        <v>-26160.57</v>
      </c>
      <c r="IJ86" s="467">
        <v>-10555.53</v>
      </c>
      <c r="IK86" s="467">
        <v>9438.44</v>
      </c>
      <c r="IL86" s="569"/>
      <c r="IM86" s="570"/>
      <c r="IN86" s="564"/>
      <c r="IO86" s="570"/>
      <c r="IP86" s="570"/>
      <c r="IQ86" s="570"/>
      <c r="IR86" s="570"/>
      <c r="IS86" s="564"/>
      <c r="IT86" s="564"/>
      <c r="IU86" s="564"/>
      <c r="IV86" s="570"/>
      <c r="IW86" s="570"/>
      <c r="IX86" s="570"/>
      <c r="IY86" s="571"/>
    </row>
    <row r="87" spans="1:259" x14ac:dyDescent="0.2">
      <c r="B87" s="1" t="s">
        <v>167</v>
      </c>
      <c r="D87" s="53">
        <f t="shared" ref="D87:AI87" si="876">SUM(D84:D86)</f>
        <v>43551.96</v>
      </c>
      <c r="E87" s="53">
        <f t="shared" si="876"/>
        <v>10375.190000000002</v>
      </c>
      <c r="F87" s="53">
        <f t="shared" si="876"/>
        <v>64829.06</v>
      </c>
      <c r="G87" s="53">
        <f t="shared" si="876"/>
        <v>54666.46</v>
      </c>
      <c r="H87" s="53">
        <f t="shared" si="876"/>
        <v>45680.36</v>
      </c>
      <c r="I87" s="53">
        <f t="shared" si="876"/>
        <v>3029.3</v>
      </c>
      <c r="J87" s="53">
        <f t="shared" si="876"/>
        <v>-28222.9</v>
      </c>
      <c r="K87" s="53">
        <f t="shared" si="876"/>
        <v>-47503.09</v>
      </c>
      <c r="L87" s="53">
        <f t="shared" si="876"/>
        <v>-80251.77</v>
      </c>
      <c r="M87" s="53">
        <f t="shared" si="876"/>
        <v>-71149.86</v>
      </c>
      <c r="N87" s="53">
        <f t="shared" si="876"/>
        <v>-67493.119999999995</v>
      </c>
      <c r="O87" s="53">
        <f t="shared" si="876"/>
        <v>-46885.45</v>
      </c>
      <c r="P87" s="53">
        <f t="shared" si="876"/>
        <v>-23462.87</v>
      </c>
      <c r="Q87" s="53">
        <f t="shared" si="876"/>
        <v>-3071.11</v>
      </c>
      <c r="R87" s="53">
        <f t="shared" si="876"/>
        <v>13566.24</v>
      </c>
      <c r="S87" s="53">
        <f t="shared" si="876"/>
        <v>18208.580000000002</v>
      </c>
      <c r="T87" s="53">
        <f t="shared" si="876"/>
        <v>11603.05</v>
      </c>
      <c r="U87" s="53">
        <f t="shared" si="876"/>
        <v>-2402.63</v>
      </c>
      <c r="V87" s="53">
        <f t="shared" si="876"/>
        <v>212796.13</v>
      </c>
      <c r="W87" s="53">
        <f t="shared" si="876"/>
        <v>-8766.09</v>
      </c>
      <c r="X87" s="53">
        <f t="shared" si="876"/>
        <v>-13776.77</v>
      </c>
      <c r="Y87" s="53">
        <f t="shared" si="876"/>
        <v>-45732.11</v>
      </c>
      <c r="Z87" s="53">
        <f t="shared" si="876"/>
        <v>-7254.5</v>
      </c>
      <c r="AA87" s="53">
        <f t="shared" si="876"/>
        <v>9577.41</v>
      </c>
      <c r="AB87" s="53">
        <f t="shared" si="876"/>
        <v>28391.55</v>
      </c>
      <c r="AC87" s="53">
        <f t="shared" si="876"/>
        <v>44017.22</v>
      </c>
      <c r="AD87" s="53">
        <f t="shared" si="876"/>
        <v>59150.93</v>
      </c>
      <c r="AE87" s="53">
        <f t="shared" si="876"/>
        <v>-17534.570000000007</v>
      </c>
      <c r="AF87" s="53">
        <f t="shared" si="876"/>
        <v>28712.13</v>
      </c>
      <c r="AG87" s="53">
        <f t="shared" si="876"/>
        <v>14567.67</v>
      </c>
      <c r="AH87" s="53">
        <f t="shared" si="876"/>
        <v>-4297.1099999999997</v>
      </c>
      <c r="AI87" s="53">
        <f t="shared" si="876"/>
        <v>-13862.94</v>
      </c>
      <c r="AJ87" s="53">
        <f t="shared" ref="AJ87:CU87" si="877">SUM(AJ84:AJ86)</f>
        <v>-19407.310000000001</v>
      </c>
      <c r="AK87" s="53">
        <f t="shared" si="877"/>
        <v>-12742.29</v>
      </c>
      <c r="AL87" s="53">
        <f t="shared" si="877"/>
        <v>-1775.13</v>
      </c>
      <c r="AM87" s="53">
        <f t="shared" si="877"/>
        <v>12383.95</v>
      </c>
      <c r="AN87" s="53">
        <f t="shared" si="877"/>
        <v>29635.54</v>
      </c>
      <c r="AO87" s="53">
        <f t="shared" si="877"/>
        <v>45741.59</v>
      </c>
      <c r="AP87" s="53">
        <f t="shared" si="877"/>
        <v>57844.97</v>
      </c>
      <c r="AQ87" s="53">
        <f t="shared" si="877"/>
        <v>-27265.009999999995</v>
      </c>
      <c r="AR87" s="53">
        <f t="shared" si="877"/>
        <v>30786.01</v>
      </c>
      <c r="AS87" s="53">
        <f t="shared" si="877"/>
        <v>36422.92</v>
      </c>
      <c r="AT87" s="53">
        <f t="shared" si="877"/>
        <v>21184.7</v>
      </c>
      <c r="AU87" s="53">
        <f t="shared" si="877"/>
        <v>9116.7900000000009</v>
      </c>
      <c r="AV87" s="53">
        <f t="shared" si="877"/>
        <v>15549.4</v>
      </c>
      <c r="AW87" s="53">
        <f t="shared" si="877"/>
        <v>-20327.88</v>
      </c>
      <c r="AX87" s="53">
        <f t="shared" si="877"/>
        <v>77305.38</v>
      </c>
      <c r="AY87" s="53">
        <f t="shared" si="877"/>
        <v>-277146.25</v>
      </c>
      <c r="AZ87" s="53">
        <f t="shared" si="877"/>
        <v>51458.78</v>
      </c>
      <c r="BA87" s="53">
        <f t="shared" si="877"/>
        <v>71764.03</v>
      </c>
      <c r="BB87" s="53">
        <f t="shared" si="877"/>
        <v>85503.28</v>
      </c>
      <c r="BC87" s="53">
        <f t="shared" si="877"/>
        <v>-136486.03</v>
      </c>
      <c r="BD87" s="53">
        <f t="shared" si="877"/>
        <v>48528.47</v>
      </c>
      <c r="BE87" s="53">
        <f t="shared" si="877"/>
        <v>30527.32</v>
      </c>
      <c r="BF87" s="53">
        <f t="shared" si="877"/>
        <v>32785.129999999997</v>
      </c>
      <c r="BG87" s="53">
        <f t="shared" si="877"/>
        <v>17252.669999999998</v>
      </c>
      <c r="BH87" s="53">
        <f t="shared" si="877"/>
        <v>3550.12</v>
      </c>
      <c r="BI87" s="53">
        <f t="shared" si="877"/>
        <v>-3492.62</v>
      </c>
      <c r="BJ87" s="53">
        <f t="shared" si="877"/>
        <v>4971.5600000000004</v>
      </c>
      <c r="BK87" s="53">
        <f t="shared" si="877"/>
        <v>24902.83</v>
      </c>
      <c r="BL87" s="53">
        <f t="shared" si="877"/>
        <v>58011.73</v>
      </c>
      <c r="BM87" s="53">
        <f t="shared" si="877"/>
        <v>90091.07</v>
      </c>
      <c r="BN87" s="53">
        <f t="shared" si="877"/>
        <v>118698.89</v>
      </c>
      <c r="BO87" s="53">
        <f t="shared" si="877"/>
        <v>-257852.13</v>
      </c>
      <c r="BP87" s="53">
        <f t="shared" si="877"/>
        <v>75120.98</v>
      </c>
      <c r="BQ87" s="53">
        <f t="shared" si="877"/>
        <v>8918.9</v>
      </c>
      <c r="BR87" s="53">
        <f t="shared" si="877"/>
        <v>8181.46</v>
      </c>
      <c r="BS87" s="53">
        <f t="shared" si="877"/>
        <v>-38248.800000000003</v>
      </c>
      <c r="BT87" s="53">
        <f t="shared" si="877"/>
        <v>-35179.29</v>
      </c>
      <c r="BU87" s="53">
        <f t="shared" si="877"/>
        <v>-38444.910000000003</v>
      </c>
      <c r="BV87" s="53">
        <f t="shared" si="877"/>
        <v>-50138.14</v>
      </c>
      <c r="BW87" s="53">
        <f t="shared" si="877"/>
        <v>-21852.61</v>
      </c>
      <c r="BX87" s="53">
        <f t="shared" si="877"/>
        <v>13397.82</v>
      </c>
      <c r="BY87" s="53">
        <f t="shared" si="877"/>
        <v>56840.51</v>
      </c>
      <c r="BZ87" s="53">
        <f t="shared" si="877"/>
        <v>96222.43</v>
      </c>
      <c r="CA87" s="53">
        <f t="shared" si="877"/>
        <v>-81945.97</v>
      </c>
      <c r="CB87" s="53">
        <f t="shared" si="877"/>
        <v>47490.92</v>
      </c>
      <c r="CC87" s="53">
        <f t="shared" si="877"/>
        <v>84260.64</v>
      </c>
      <c r="CD87" s="53">
        <f t="shared" si="877"/>
        <v>46116.47</v>
      </c>
      <c r="CE87" s="53">
        <f t="shared" si="877"/>
        <v>4494.53</v>
      </c>
      <c r="CF87" s="53">
        <f t="shared" si="877"/>
        <v>-14564.94</v>
      </c>
      <c r="CG87" s="53">
        <f t="shared" si="877"/>
        <v>-34491.480000000003</v>
      </c>
      <c r="CH87" s="53">
        <f t="shared" si="877"/>
        <v>-37611.08</v>
      </c>
      <c r="CI87" s="31">
        <f t="shared" si="877"/>
        <v>-14850.89</v>
      </c>
      <c r="CJ87" s="53">
        <f t="shared" si="877"/>
        <v>8210.2800000000007</v>
      </c>
      <c r="CK87" s="53">
        <f t="shared" si="877"/>
        <v>35406.15</v>
      </c>
      <c r="CL87" s="53">
        <f t="shared" si="877"/>
        <v>58719.62</v>
      </c>
      <c r="CM87" s="53">
        <f t="shared" si="877"/>
        <v>-181108.53992401116</v>
      </c>
      <c r="CN87" s="53">
        <f t="shared" si="877"/>
        <v>59030.2</v>
      </c>
      <c r="CO87" s="53">
        <f t="shared" si="877"/>
        <v>61828.89</v>
      </c>
      <c r="CP87" s="53">
        <f t="shared" si="877"/>
        <v>27028.2</v>
      </c>
      <c r="CQ87" s="53">
        <f t="shared" si="877"/>
        <v>3919.62</v>
      </c>
      <c r="CR87" s="53">
        <f t="shared" si="877"/>
        <v>-7570.12</v>
      </c>
      <c r="CS87" s="53">
        <f t="shared" si="877"/>
        <v>-13660.85</v>
      </c>
      <c r="CT87" s="53">
        <f t="shared" si="877"/>
        <v>-10520.31</v>
      </c>
      <c r="CU87" s="53">
        <f t="shared" si="877"/>
        <v>-23944.649999999998</v>
      </c>
      <c r="CV87" s="53">
        <f t="shared" ref="CV87:DV87" si="878">SUM(CV84:CV86)</f>
        <v>8767.5300000000007</v>
      </c>
      <c r="CW87" s="53">
        <f t="shared" si="878"/>
        <v>25814.720000000001</v>
      </c>
      <c r="CX87" s="53">
        <f t="shared" si="878"/>
        <v>39495.4</v>
      </c>
      <c r="CY87" s="53">
        <f t="shared" si="878"/>
        <v>-191323.62</v>
      </c>
      <c r="CZ87" s="53">
        <f t="shared" si="878"/>
        <v>35153.51</v>
      </c>
      <c r="DA87" s="53">
        <f t="shared" si="878"/>
        <v>29789.85</v>
      </c>
      <c r="DB87" s="53">
        <f t="shared" si="878"/>
        <v>10341.74</v>
      </c>
      <c r="DC87" s="53">
        <f t="shared" si="878"/>
        <v>7742.15</v>
      </c>
      <c r="DD87" s="53">
        <f t="shared" si="878"/>
        <v>8161.92</v>
      </c>
      <c r="DE87" s="53">
        <f t="shared" si="878"/>
        <v>7347.97</v>
      </c>
      <c r="DF87" s="53">
        <f t="shared" si="878"/>
        <v>9837.32</v>
      </c>
      <c r="DG87" s="53">
        <f t="shared" si="878"/>
        <v>16961.72</v>
      </c>
      <c r="DH87" s="53">
        <f t="shared" si="878"/>
        <v>30270.1</v>
      </c>
      <c r="DI87" s="53">
        <f t="shared" si="878"/>
        <v>46313.88</v>
      </c>
      <c r="DJ87" s="53">
        <f t="shared" si="878"/>
        <v>58077.69</v>
      </c>
      <c r="DK87" s="53">
        <f t="shared" si="878"/>
        <v>74090.61</v>
      </c>
      <c r="DL87" s="48">
        <f>SUM(DL84:DL86)</f>
        <v>-323196.59999999998</v>
      </c>
      <c r="DM87" s="48">
        <f t="shared" si="878"/>
        <v>27192.09</v>
      </c>
      <c r="DN87" s="48">
        <f t="shared" si="878"/>
        <v>13505.68</v>
      </c>
      <c r="DO87" s="48">
        <f t="shared" si="878"/>
        <v>-1963.57</v>
      </c>
      <c r="DP87" s="48">
        <f t="shared" si="878"/>
        <v>-15756.91</v>
      </c>
      <c r="DQ87" s="48">
        <f t="shared" si="878"/>
        <v>-22295.73</v>
      </c>
      <c r="DR87" s="48">
        <f t="shared" si="878"/>
        <v>-28675.38</v>
      </c>
      <c r="DS87" s="48">
        <f t="shared" si="878"/>
        <v>-23703.83</v>
      </c>
      <c r="DT87" s="48">
        <f t="shared" si="878"/>
        <v>-12913.83</v>
      </c>
      <c r="DU87" s="48">
        <f t="shared" si="878"/>
        <v>3399.02</v>
      </c>
      <c r="DV87" s="48">
        <f t="shared" si="878"/>
        <v>16185.4</v>
      </c>
      <c r="DW87" s="48">
        <f>SUM(DW84:DW86)</f>
        <v>17750.8</v>
      </c>
      <c r="DX87" s="48">
        <f>SUM(DX84:DX86)</f>
        <v>21458.46</v>
      </c>
      <c r="DY87" s="48">
        <f>SUM(DY84:DY86)</f>
        <v>5854.26</v>
      </c>
      <c r="DZ87" s="48">
        <f>SUM(DZ84:DZ86)</f>
        <v>-12698.13</v>
      </c>
      <c r="EA87" s="48">
        <f>SUM(EA84:EA86)</f>
        <v>-32434.87</v>
      </c>
      <c r="EB87" s="48">
        <f t="shared" ref="EB87:GO87" si="879">SUM(EB84:EB86)</f>
        <v>-49151.81</v>
      </c>
      <c r="EC87" s="48">
        <f t="shared" si="879"/>
        <v>-64577.73</v>
      </c>
      <c r="ED87" s="48">
        <f t="shared" si="879"/>
        <v>-65538.789999999994</v>
      </c>
      <c r="EE87" s="48">
        <f t="shared" si="879"/>
        <v>-56456.21</v>
      </c>
      <c r="EF87" s="48">
        <f t="shared" si="879"/>
        <v>-46912.61</v>
      </c>
      <c r="EG87" s="48">
        <f t="shared" si="879"/>
        <v>-31580.92</v>
      </c>
      <c r="EH87" s="48">
        <f t="shared" si="879"/>
        <v>-14524.14</v>
      </c>
      <c r="EI87" s="48">
        <f t="shared" si="879"/>
        <v>-825.15</v>
      </c>
      <c r="EJ87" s="48">
        <f t="shared" si="879"/>
        <v>2058.7399999999998</v>
      </c>
      <c r="EK87" s="48">
        <f t="shared" si="879"/>
        <v>-5745.45</v>
      </c>
      <c r="EL87" s="48">
        <f t="shared" si="879"/>
        <v>-24076.34</v>
      </c>
      <c r="EM87" s="48">
        <f t="shared" si="879"/>
        <v>-45048.31</v>
      </c>
      <c r="EN87" s="48">
        <f t="shared" si="879"/>
        <v>-61998.68</v>
      </c>
      <c r="EO87" s="48">
        <f t="shared" si="879"/>
        <v>-64319.31</v>
      </c>
      <c r="EP87" s="48">
        <f t="shared" si="879"/>
        <v>-65878.67</v>
      </c>
      <c r="EQ87" s="48">
        <f t="shared" si="879"/>
        <v>-53029.919999999998</v>
      </c>
      <c r="ER87" s="48">
        <f t="shared" si="879"/>
        <v>-38728.449999999997</v>
      </c>
      <c r="ES87" s="48">
        <f t="shared" si="879"/>
        <v>-20208.419999999998</v>
      </c>
      <c r="ET87" s="48">
        <f t="shared" si="879"/>
        <v>-934.04</v>
      </c>
      <c r="EU87" s="48">
        <f t="shared" si="879"/>
        <v>13201.78</v>
      </c>
      <c r="EV87" s="48">
        <f>SUM(EV84:EV86)</f>
        <v>13775.65</v>
      </c>
      <c r="EW87" s="48">
        <f t="shared" si="879"/>
        <v>5091.03</v>
      </c>
      <c r="EX87" s="48">
        <f t="shared" si="879"/>
        <v>-20951.88</v>
      </c>
      <c r="EY87" s="48">
        <f t="shared" si="879"/>
        <v>-36665.67</v>
      </c>
      <c r="EZ87" s="48">
        <f t="shared" si="879"/>
        <v>-61160.09</v>
      </c>
      <c r="FA87" s="48">
        <f t="shared" si="879"/>
        <v>-65454.47</v>
      </c>
      <c r="FB87" s="48">
        <f t="shared" si="879"/>
        <v>-64441.02</v>
      </c>
      <c r="FC87" s="48">
        <f t="shared" si="879"/>
        <v>-53959.85</v>
      </c>
      <c r="FD87" s="48">
        <f t="shared" si="879"/>
        <v>-40389.11</v>
      </c>
      <c r="FE87" s="48">
        <f t="shared" si="879"/>
        <v>-22802.35</v>
      </c>
      <c r="FF87" s="48">
        <f t="shared" si="879"/>
        <v>-4870.87</v>
      </c>
      <c r="FG87" s="48">
        <f t="shared" si="879"/>
        <v>10848.1</v>
      </c>
      <c r="FH87" s="48">
        <f t="shared" si="879"/>
        <v>19350.689999999999</v>
      </c>
      <c r="FI87" s="48">
        <f t="shared" si="879"/>
        <v>9831.2999999999993</v>
      </c>
      <c r="FJ87" s="48">
        <f t="shared" si="879"/>
        <v>-2195.27</v>
      </c>
      <c r="FK87" s="48">
        <f t="shared" si="879"/>
        <v>-9931.15</v>
      </c>
      <c r="FL87" s="48">
        <f t="shared" si="879"/>
        <v>-13671.75</v>
      </c>
      <c r="FM87" s="48">
        <f t="shared" si="879"/>
        <v>-12637.33</v>
      </c>
      <c r="FN87" s="48">
        <f t="shared" si="879"/>
        <v>-10807.75</v>
      </c>
      <c r="FO87" s="48">
        <f t="shared" si="879"/>
        <v>741.83</v>
      </c>
      <c r="FP87" s="48">
        <f t="shared" si="879"/>
        <v>16509.22</v>
      </c>
      <c r="FQ87" s="48">
        <f t="shared" si="879"/>
        <v>30732.1</v>
      </c>
      <c r="FR87" s="48">
        <f t="shared" si="879"/>
        <v>43333.25</v>
      </c>
      <c r="FS87" s="48">
        <f t="shared" si="879"/>
        <v>66065.98</v>
      </c>
      <c r="FT87" s="48">
        <f t="shared" si="879"/>
        <v>275938.98</v>
      </c>
      <c r="FU87" s="48">
        <f t="shared" si="879"/>
        <v>43082.97</v>
      </c>
      <c r="FV87" s="48">
        <f t="shared" si="879"/>
        <v>27181.69</v>
      </c>
      <c r="FW87" s="48">
        <f t="shared" si="879"/>
        <v>10794.79</v>
      </c>
      <c r="FX87" s="48">
        <f t="shared" si="879"/>
        <v>6908.24</v>
      </c>
      <c r="FY87" s="48">
        <f t="shared" si="879"/>
        <v>3993.53</v>
      </c>
      <c r="FZ87" s="48">
        <f t="shared" si="879"/>
        <v>11295.96</v>
      </c>
      <c r="GA87" s="48">
        <f t="shared" si="879"/>
        <v>23135.52</v>
      </c>
      <c r="GB87" s="48">
        <f t="shared" si="879"/>
        <v>39854.28</v>
      </c>
      <c r="GC87" s="48">
        <f t="shared" si="879"/>
        <v>57275.27</v>
      </c>
      <c r="GD87" s="48">
        <f t="shared" si="879"/>
        <v>73945.89</v>
      </c>
      <c r="GE87" s="48">
        <f t="shared" si="879"/>
        <v>90703.27</v>
      </c>
      <c r="GF87" s="48">
        <f t="shared" si="879"/>
        <v>11539.589999999997</v>
      </c>
      <c r="GG87" s="48">
        <f t="shared" si="879"/>
        <v>44708.04</v>
      </c>
      <c r="GH87" s="48">
        <f t="shared" si="879"/>
        <v>18643.419999999998</v>
      </c>
      <c r="GI87" s="48">
        <f t="shared" si="879"/>
        <v>-9899.99</v>
      </c>
      <c r="GJ87" s="48">
        <f t="shared" si="879"/>
        <v>-30240.53</v>
      </c>
      <c r="GK87" s="48">
        <f t="shared" si="879"/>
        <v>-42883.24</v>
      </c>
      <c r="GL87" s="48">
        <f t="shared" si="879"/>
        <v>-47259.03</v>
      </c>
      <c r="GM87" s="48">
        <f t="shared" si="879"/>
        <v>-38258.81</v>
      </c>
      <c r="GN87" s="48">
        <f t="shared" si="879"/>
        <v>-24079.51</v>
      </c>
      <c r="GO87" s="48">
        <f t="shared" si="879"/>
        <v>-4149.1400000000003</v>
      </c>
      <c r="GP87" s="48">
        <f t="shared" ref="GP87:HA87" si="880">SUM(GP84:GP86)</f>
        <v>15887.65</v>
      </c>
      <c r="GQ87" s="48">
        <f t="shared" si="880"/>
        <v>35623.11</v>
      </c>
      <c r="GR87" s="48">
        <f t="shared" si="880"/>
        <v>37653.58</v>
      </c>
      <c r="GS87" s="48">
        <f t="shared" si="880"/>
        <v>29223.86</v>
      </c>
      <c r="GT87" s="48">
        <f t="shared" si="880"/>
        <v>1711.53</v>
      </c>
      <c r="GU87" s="48">
        <f t="shared" si="880"/>
        <v>-14445.58</v>
      </c>
      <c r="GV87" s="48">
        <f t="shared" si="880"/>
        <v>-37283.03</v>
      </c>
      <c r="GW87" s="48">
        <f t="shared" si="880"/>
        <v>-50314.57</v>
      </c>
      <c r="GX87" s="48">
        <f t="shared" si="880"/>
        <v>-52308.06</v>
      </c>
      <c r="GY87" s="48">
        <f t="shared" si="880"/>
        <v>-33072.9</v>
      </c>
      <c r="GZ87" s="48">
        <f t="shared" si="880"/>
        <v>-15710.98</v>
      </c>
      <c r="HA87" s="48">
        <f t="shared" si="880"/>
        <v>10327.84</v>
      </c>
      <c r="HB87" s="48">
        <f t="shared" ref="HB87:HM87" si="881">SUM(HB84:HB86)</f>
        <v>33116.089999999997</v>
      </c>
      <c r="HC87" s="48">
        <f t="shared" si="881"/>
        <v>58250.93</v>
      </c>
      <c r="HD87" s="48">
        <f t="shared" si="881"/>
        <v>61979.47</v>
      </c>
      <c r="HE87" s="48">
        <f t="shared" si="881"/>
        <v>56866.81</v>
      </c>
      <c r="HF87" s="48">
        <f t="shared" si="881"/>
        <v>28586.13</v>
      </c>
      <c r="HG87" s="48">
        <f t="shared" si="881"/>
        <v>4738.2299999999996</v>
      </c>
      <c r="HH87" s="48">
        <f t="shared" si="881"/>
        <v>-35907.160000000003</v>
      </c>
      <c r="HI87" s="48">
        <f t="shared" si="881"/>
        <v>-48433.68</v>
      </c>
      <c r="HJ87" s="48">
        <f t="shared" si="881"/>
        <v>-47109.42</v>
      </c>
      <c r="HK87" s="48">
        <f t="shared" si="881"/>
        <v>-27346.92</v>
      </c>
      <c r="HL87" s="48">
        <f t="shared" si="881"/>
        <v>-2895.76</v>
      </c>
      <c r="HM87" s="48">
        <f t="shared" si="881"/>
        <v>25004.05</v>
      </c>
      <c r="HN87" s="48">
        <f t="shared" ref="HN87:HY87" si="882">SUM(HN84:HN86)</f>
        <v>52200.94</v>
      </c>
      <c r="HO87" s="48">
        <f t="shared" si="882"/>
        <v>75498.460000000006</v>
      </c>
      <c r="HP87" s="48">
        <f t="shared" si="882"/>
        <v>70783.149999999994</v>
      </c>
      <c r="HQ87" s="48">
        <f t="shared" si="882"/>
        <v>59638.04</v>
      </c>
      <c r="HR87" s="48">
        <f t="shared" si="882"/>
        <v>23568.97</v>
      </c>
      <c r="HS87" s="48">
        <f t="shared" si="882"/>
        <v>-6773.72</v>
      </c>
      <c r="HT87" s="48">
        <f t="shared" si="882"/>
        <v>-33273.35</v>
      </c>
      <c r="HU87" s="48">
        <f t="shared" si="882"/>
        <v>-50474.34</v>
      </c>
      <c r="HV87" s="48">
        <f t="shared" si="882"/>
        <v>-50186.54</v>
      </c>
      <c r="HW87" s="48">
        <f t="shared" si="882"/>
        <v>-31498.85</v>
      </c>
      <c r="HX87" s="48">
        <f t="shared" si="882"/>
        <v>-8947.3700000000008</v>
      </c>
      <c r="HY87" s="48">
        <f t="shared" si="882"/>
        <v>10927.33</v>
      </c>
      <c r="HZ87" s="48">
        <f t="shared" ref="HZ87:IK87" si="883">SUM(HZ84:HZ86)</f>
        <v>30542.12</v>
      </c>
      <c r="IA87" s="48">
        <f t="shared" si="883"/>
        <v>46654.8</v>
      </c>
      <c r="IB87" s="48">
        <f t="shared" si="883"/>
        <v>23042.800000000003</v>
      </c>
      <c r="IC87" s="48">
        <f t="shared" si="883"/>
        <v>33408.800000000003</v>
      </c>
      <c r="ID87" s="48">
        <f t="shared" si="883"/>
        <v>15435.05</v>
      </c>
      <c r="IE87" s="48">
        <f t="shared" si="883"/>
        <v>-2603.19</v>
      </c>
      <c r="IF87" s="48">
        <f t="shared" si="883"/>
        <v>-25067.91</v>
      </c>
      <c r="IG87" s="48">
        <f t="shared" si="883"/>
        <v>-37677.360000000001</v>
      </c>
      <c r="IH87" s="48">
        <f t="shared" si="883"/>
        <v>-37895.58</v>
      </c>
      <c r="II87" s="48">
        <f t="shared" si="883"/>
        <v>-26160.57</v>
      </c>
      <c r="IJ87" s="48">
        <f t="shared" si="883"/>
        <v>-10555.53</v>
      </c>
      <c r="IK87" s="48">
        <f t="shared" si="883"/>
        <v>9438.44</v>
      </c>
      <c r="IL87" s="578"/>
      <c r="IM87" s="579"/>
      <c r="IN87" s="579"/>
      <c r="IO87" s="579"/>
      <c r="IP87" s="579"/>
      <c r="IQ87" s="579"/>
      <c r="IR87" s="579"/>
      <c r="IS87" s="579"/>
      <c r="IT87" s="579"/>
      <c r="IU87" s="579"/>
      <c r="IV87" s="579"/>
      <c r="IW87" s="579"/>
      <c r="IX87" s="579"/>
      <c r="IY87" s="580"/>
    </row>
    <row r="88" spans="1:259" x14ac:dyDescent="0.2">
      <c r="B88" s="1" t="s">
        <v>168</v>
      </c>
      <c r="D88" s="15">
        <f t="shared" ref="D88:AB88" si="884">+D83+D87</f>
        <v>-10375.190000000002</v>
      </c>
      <c r="E88" s="15">
        <f t="shared" si="884"/>
        <v>0</v>
      </c>
      <c r="F88" s="15">
        <f t="shared" si="884"/>
        <v>64829.06</v>
      </c>
      <c r="G88" s="15">
        <f t="shared" si="884"/>
        <v>119495.51999999999</v>
      </c>
      <c r="H88" s="15">
        <f t="shared" si="884"/>
        <v>165175.88</v>
      </c>
      <c r="I88" s="15">
        <f t="shared" si="884"/>
        <v>168205.18</v>
      </c>
      <c r="J88" s="15">
        <f t="shared" si="884"/>
        <v>139982.28</v>
      </c>
      <c r="K88" s="15">
        <f t="shared" si="884"/>
        <v>92479.19</v>
      </c>
      <c r="L88" s="15">
        <f t="shared" si="884"/>
        <v>12227.419999999998</v>
      </c>
      <c r="M88" s="15">
        <f t="shared" si="884"/>
        <v>-58922.44</v>
      </c>
      <c r="N88" s="15">
        <f t="shared" si="884"/>
        <v>-126415.56</v>
      </c>
      <c r="O88" s="15">
        <f t="shared" si="884"/>
        <v>-173301.01</v>
      </c>
      <c r="P88" s="15">
        <f t="shared" si="884"/>
        <v>-196763.88</v>
      </c>
      <c r="Q88" s="15">
        <f t="shared" si="884"/>
        <v>-199834.99</v>
      </c>
      <c r="R88" s="15">
        <f t="shared" si="884"/>
        <v>-186268.75</v>
      </c>
      <c r="S88" s="15">
        <f t="shared" si="884"/>
        <v>-168060.16999999998</v>
      </c>
      <c r="T88" s="15">
        <f t="shared" si="884"/>
        <v>-156457.12000000002</v>
      </c>
      <c r="U88" s="15">
        <f t="shared" si="884"/>
        <v>-158859.75</v>
      </c>
      <c r="V88" s="15">
        <f t="shared" si="884"/>
        <v>53936.380000000005</v>
      </c>
      <c r="W88" s="15">
        <f t="shared" si="884"/>
        <v>45170.289999999994</v>
      </c>
      <c r="X88" s="15">
        <f t="shared" si="884"/>
        <v>31393.52</v>
      </c>
      <c r="Y88" s="15">
        <f t="shared" si="884"/>
        <v>-14338.59</v>
      </c>
      <c r="Z88" s="15">
        <f t="shared" si="884"/>
        <v>-21593.09</v>
      </c>
      <c r="AA88" s="15">
        <f t="shared" si="884"/>
        <v>-12015.68</v>
      </c>
      <c r="AB88" s="15">
        <f t="shared" si="884"/>
        <v>16375.869999999999</v>
      </c>
      <c r="AC88" s="15">
        <f>+AC83+AC87</f>
        <v>60393.09</v>
      </c>
      <c r="AD88" s="15">
        <f>+AD83+AD87</f>
        <v>119544.01999999999</v>
      </c>
      <c r="AE88" s="15">
        <f t="shared" ref="AE88:AP88" si="885">+AE83+AE87</f>
        <v>102009.44999999998</v>
      </c>
      <c r="AF88" s="15">
        <f t="shared" si="885"/>
        <v>130721.57999999999</v>
      </c>
      <c r="AG88" s="15">
        <f t="shared" si="885"/>
        <v>145289.25</v>
      </c>
      <c r="AH88" s="15">
        <f t="shared" si="885"/>
        <v>140992.14000000001</v>
      </c>
      <c r="AI88" s="15">
        <f t="shared" si="885"/>
        <v>127129.20000000001</v>
      </c>
      <c r="AJ88" s="15">
        <f t="shared" si="885"/>
        <v>107721.89000000001</v>
      </c>
      <c r="AK88" s="15">
        <f t="shared" si="885"/>
        <v>94979.6</v>
      </c>
      <c r="AL88" s="15">
        <f t="shared" si="885"/>
        <v>93204.47</v>
      </c>
      <c r="AM88" s="15">
        <f t="shared" si="885"/>
        <v>105588.42</v>
      </c>
      <c r="AN88" s="15">
        <f t="shared" si="885"/>
        <v>135223.96</v>
      </c>
      <c r="AO88" s="15">
        <f t="shared" si="885"/>
        <v>180965.55</v>
      </c>
      <c r="AP88" s="15">
        <f t="shared" si="885"/>
        <v>238810.52</v>
      </c>
      <c r="AQ88" s="15">
        <f>+AQ83+AQ87</f>
        <v>211545.51</v>
      </c>
      <c r="AR88" s="15">
        <f>+AR83+AR87</f>
        <v>242331.52000000002</v>
      </c>
      <c r="AS88" s="15">
        <f>+AS83+AS87</f>
        <v>278754.44</v>
      </c>
      <c r="AT88" s="15">
        <f t="shared" ref="AT88:DE88" si="886">+AT83+AT87</f>
        <v>299939.14</v>
      </c>
      <c r="AU88" s="15">
        <f t="shared" si="886"/>
        <v>309055.93</v>
      </c>
      <c r="AV88" s="15">
        <f t="shared" si="886"/>
        <v>324605.33</v>
      </c>
      <c r="AW88" s="15">
        <f t="shared" si="886"/>
        <v>304277.45</v>
      </c>
      <c r="AX88" s="15">
        <f t="shared" si="886"/>
        <v>381582.83</v>
      </c>
      <c r="AY88" s="15">
        <f t="shared" si="886"/>
        <v>104436.58000000002</v>
      </c>
      <c r="AZ88" s="16">
        <f t="shared" si="886"/>
        <v>155895.36000000002</v>
      </c>
      <c r="BA88" s="16">
        <f t="shared" si="886"/>
        <v>227659.39</v>
      </c>
      <c r="BB88" s="16">
        <f t="shared" si="886"/>
        <v>313162.67000000004</v>
      </c>
      <c r="BC88" s="16">
        <f t="shared" si="886"/>
        <v>176676.64000000004</v>
      </c>
      <c r="BD88" s="16">
        <f t="shared" si="886"/>
        <v>225205.11000000004</v>
      </c>
      <c r="BE88" s="16">
        <f t="shared" si="886"/>
        <v>255732.43000000005</v>
      </c>
      <c r="BF88" s="16">
        <f t="shared" si="886"/>
        <v>288517.56000000006</v>
      </c>
      <c r="BG88" s="16">
        <f t="shared" si="886"/>
        <v>305770.23000000004</v>
      </c>
      <c r="BH88" s="16">
        <f t="shared" si="886"/>
        <v>309320.35000000003</v>
      </c>
      <c r="BI88" s="16">
        <f t="shared" si="886"/>
        <v>305827.73000000004</v>
      </c>
      <c r="BJ88" s="16">
        <f t="shared" si="886"/>
        <v>310799.29000000004</v>
      </c>
      <c r="BK88" s="16">
        <f t="shared" si="886"/>
        <v>335702.12000000005</v>
      </c>
      <c r="BL88" s="16">
        <f t="shared" si="886"/>
        <v>393713.85000000003</v>
      </c>
      <c r="BM88" s="16">
        <f t="shared" si="886"/>
        <v>483804.92000000004</v>
      </c>
      <c r="BN88" s="16">
        <f t="shared" si="886"/>
        <v>602503.81000000006</v>
      </c>
      <c r="BO88" s="16">
        <f t="shared" si="886"/>
        <v>344651.68000000005</v>
      </c>
      <c r="BP88" s="16">
        <f t="shared" si="886"/>
        <v>419772.66000000003</v>
      </c>
      <c r="BQ88" s="16">
        <f t="shared" si="886"/>
        <v>428691.56000000006</v>
      </c>
      <c r="BR88" s="16">
        <v>436873.02</v>
      </c>
      <c r="BS88" s="16">
        <f t="shared" si="886"/>
        <v>398624.22000000003</v>
      </c>
      <c r="BT88" s="16">
        <f t="shared" si="886"/>
        <v>363444.93000000005</v>
      </c>
      <c r="BU88" s="16">
        <f t="shared" si="886"/>
        <v>325000.02</v>
      </c>
      <c r="BV88" s="16">
        <f t="shared" si="886"/>
        <v>274861.88</v>
      </c>
      <c r="BW88" s="16">
        <f t="shared" si="886"/>
        <v>253009.27000000002</v>
      </c>
      <c r="BX88" s="16">
        <f t="shared" si="886"/>
        <v>266407.09000000003</v>
      </c>
      <c r="BY88" s="16">
        <f t="shared" si="886"/>
        <v>323247.60000000003</v>
      </c>
      <c r="BZ88" s="16">
        <f t="shared" si="886"/>
        <v>419470.03</v>
      </c>
      <c r="CA88" s="16">
        <f t="shared" si="886"/>
        <v>337524.06000000006</v>
      </c>
      <c r="CB88" s="16">
        <f t="shared" si="886"/>
        <v>385014.98000000004</v>
      </c>
      <c r="CC88" s="16">
        <f t="shared" si="886"/>
        <v>469275.62000000005</v>
      </c>
      <c r="CD88" s="16">
        <f t="shared" si="886"/>
        <v>515392.09000000008</v>
      </c>
      <c r="CE88" s="16">
        <f t="shared" si="886"/>
        <v>519886.62000000011</v>
      </c>
      <c r="CF88" s="16">
        <f t="shared" si="886"/>
        <v>505321.68000000011</v>
      </c>
      <c r="CG88" s="16">
        <f t="shared" si="886"/>
        <v>470830.20000000013</v>
      </c>
      <c r="CH88" s="16">
        <f t="shared" si="886"/>
        <v>433219.12000000011</v>
      </c>
      <c r="CI88" s="34">
        <f t="shared" si="886"/>
        <v>418368.2300000001</v>
      </c>
      <c r="CJ88" s="16">
        <f t="shared" si="886"/>
        <v>426578.51000000013</v>
      </c>
      <c r="CK88" s="16">
        <f t="shared" si="886"/>
        <v>461984.66000000015</v>
      </c>
      <c r="CL88" s="16">
        <f t="shared" si="886"/>
        <v>520704.28000000014</v>
      </c>
      <c r="CM88" s="16">
        <f t="shared" si="886"/>
        <v>339595.74007598899</v>
      </c>
      <c r="CN88" s="16">
        <f t="shared" si="886"/>
        <v>398625.940075989</v>
      </c>
      <c r="CO88" s="16">
        <f t="shared" si="886"/>
        <v>460454.83007598901</v>
      </c>
      <c r="CP88" s="16">
        <f t="shared" si="886"/>
        <v>487483.03007598902</v>
      </c>
      <c r="CQ88" s="16">
        <f t="shared" si="886"/>
        <v>491402.65007598902</v>
      </c>
      <c r="CR88" s="16">
        <f t="shared" si="886"/>
        <v>483832.53007598902</v>
      </c>
      <c r="CS88" s="16">
        <f t="shared" si="886"/>
        <v>470171.68007598905</v>
      </c>
      <c r="CT88" s="16">
        <f t="shared" si="886"/>
        <v>459651.37007598905</v>
      </c>
      <c r="CU88" s="16">
        <f t="shared" si="886"/>
        <v>435706.72007598903</v>
      </c>
      <c r="CV88" s="16">
        <f t="shared" si="886"/>
        <v>444474.25007598905</v>
      </c>
      <c r="CW88" s="16">
        <f t="shared" si="886"/>
        <v>470288.97007598903</v>
      </c>
      <c r="CX88" s="16">
        <f t="shared" si="886"/>
        <v>509784.37007598905</v>
      </c>
      <c r="CY88" s="16">
        <f t="shared" si="886"/>
        <v>318460.75007598905</v>
      </c>
      <c r="CZ88" s="16">
        <f t="shared" si="886"/>
        <v>353614.26007598906</v>
      </c>
      <c r="DA88" s="16">
        <f t="shared" si="886"/>
        <v>383404.11007598904</v>
      </c>
      <c r="DB88" s="16">
        <f t="shared" si="886"/>
        <v>393745.85007598903</v>
      </c>
      <c r="DC88" s="16">
        <f t="shared" si="886"/>
        <v>401488.00007598905</v>
      </c>
      <c r="DD88" s="16">
        <f t="shared" si="886"/>
        <v>409649.92007598904</v>
      </c>
      <c r="DE88" s="16">
        <f t="shared" si="886"/>
        <v>416997.89007598901</v>
      </c>
      <c r="DF88" s="16">
        <f t="shared" ref="DF88:DV88" si="887">+DF83+DF87</f>
        <v>426835.21007598902</v>
      </c>
      <c r="DG88" s="16">
        <f t="shared" si="887"/>
        <v>443796.93007598899</v>
      </c>
      <c r="DH88" s="16">
        <f t="shared" si="887"/>
        <v>474067.03007598897</v>
      </c>
      <c r="DI88" s="16">
        <f t="shared" si="887"/>
        <v>520380.91007598897</v>
      </c>
      <c r="DJ88" s="16">
        <f t="shared" si="887"/>
        <v>578458.60007598903</v>
      </c>
      <c r="DK88" s="16">
        <f t="shared" si="887"/>
        <v>652549.21007598902</v>
      </c>
      <c r="DL88" s="18">
        <f t="shared" si="887"/>
        <v>329352.61007598904</v>
      </c>
      <c r="DM88" s="18">
        <f t="shared" si="887"/>
        <v>356544.70007598907</v>
      </c>
      <c r="DN88" s="18">
        <f t="shared" si="887"/>
        <v>370050.38007598906</v>
      </c>
      <c r="DO88" s="18">
        <f t="shared" si="887"/>
        <v>368086.81007598905</v>
      </c>
      <c r="DP88" s="18">
        <f t="shared" si="887"/>
        <v>352329.90007598908</v>
      </c>
      <c r="DQ88" s="18">
        <f t="shared" si="887"/>
        <v>330034.1700759891</v>
      </c>
      <c r="DR88" s="18">
        <f t="shared" si="887"/>
        <v>301358.79007598909</v>
      </c>
      <c r="DS88" s="18">
        <f t="shared" si="887"/>
        <v>277654.96007598907</v>
      </c>
      <c r="DT88" s="18">
        <f t="shared" si="887"/>
        <v>264741.13007598906</v>
      </c>
      <c r="DU88" s="18">
        <f t="shared" si="887"/>
        <v>268140.15007598908</v>
      </c>
      <c r="DV88" s="18">
        <f t="shared" si="887"/>
        <v>284325.5500759891</v>
      </c>
      <c r="DW88" s="18">
        <f>+DW83+DW87</f>
        <v>302076.35007598909</v>
      </c>
      <c r="DX88" s="18">
        <f>+DX83+DX87</f>
        <v>323534.81007598911</v>
      </c>
      <c r="DY88" s="18">
        <f>+DY83+DY87</f>
        <v>329389.07007598912</v>
      </c>
      <c r="DZ88" s="18">
        <f>+DZ83+DZ87</f>
        <v>316690.94007598911</v>
      </c>
      <c r="EA88" s="18">
        <f>+EA83+EA87</f>
        <v>284256.07007598912</v>
      </c>
      <c r="EB88" s="18">
        <f t="shared" ref="EB88:GO88" si="888">+EB83+EB87</f>
        <v>235104.26007598912</v>
      </c>
      <c r="EC88" s="18">
        <f t="shared" si="888"/>
        <v>170526.53007598911</v>
      </c>
      <c r="ED88" s="18">
        <f t="shared" si="888"/>
        <v>104987.74007598912</v>
      </c>
      <c r="EE88" s="18">
        <f t="shared" si="888"/>
        <v>48531.530075989118</v>
      </c>
      <c r="EF88" s="18">
        <f t="shared" si="888"/>
        <v>1618.9200759891173</v>
      </c>
      <c r="EG88" s="18">
        <f t="shared" si="888"/>
        <v>-29961.999924010881</v>
      </c>
      <c r="EH88" s="18">
        <f t="shared" si="888"/>
        <v>-44486.13992401088</v>
      </c>
      <c r="EI88" s="18">
        <f t="shared" si="888"/>
        <v>-45311.289924010882</v>
      </c>
      <c r="EJ88" s="18">
        <f t="shared" si="888"/>
        <v>-43252.549924010884</v>
      </c>
      <c r="EK88" s="18">
        <f t="shared" si="888"/>
        <v>-48997.999924010881</v>
      </c>
      <c r="EL88" s="18">
        <f t="shared" si="888"/>
        <v>-73074.339924010885</v>
      </c>
      <c r="EM88" s="18">
        <f t="shared" si="888"/>
        <v>-118122.64992401088</v>
      </c>
      <c r="EN88" s="18">
        <f t="shared" si="888"/>
        <v>-180121.32992401088</v>
      </c>
      <c r="EO88" s="18">
        <f t="shared" si="888"/>
        <v>-244440.63992401087</v>
      </c>
      <c r="EP88" s="18">
        <f t="shared" si="888"/>
        <v>-310319.30992401089</v>
      </c>
      <c r="EQ88" s="18">
        <f t="shared" si="888"/>
        <v>-363349.22992401087</v>
      </c>
      <c r="ER88" s="18">
        <f t="shared" si="888"/>
        <v>-402077.67992401088</v>
      </c>
      <c r="ES88" s="18">
        <f t="shared" si="888"/>
        <v>-422286.09992401086</v>
      </c>
      <c r="ET88" s="18">
        <f t="shared" si="888"/>
        <v>-423220.13992401084</v>
      </c>
      <c r="EU88" s="18">
        <f t="shared" si="888"/>
        <v>-410018.35992401082</v>
      </c>
      <c r="EV88" s="18">
        <f>+EV83+EV87</f>
        <v>-396242.70992401079</v>
      </c>
      <c r="EW88" s="18">
        <f t="shared" si="888"/>
        <v>-391151.67992401076</v>
      </c>
      <c r="EX88" s="18">
        <f t="shared" si="888"/>
        <v>-412103.55992401077</v>
      </c>
      <c r="EY88" s="18">
        <f t="shared" si="888"/>
        <v>-448769.22992401075</v>
      </c>
      <c r="EZ88" s="18">
        <f t="shared" si="888"/>
        <v>-509929.31992401078</v>
      </c>
      <c r="FA88" s="18">
        <f t="shared" si="888"/>
        <v>-575383.78992401075</v>
      </c>
      <c r="FB88" s="18">
        <f t="shared" si="888"/>
        <v>-639824.80992401077</v>
      </c>
      <c r="FC88" s="18">
        <f t="shared" si="888"/>
        <v>-693784.65992401075</v>
      </c>
      <c r="FD88" s="18">
        <f t="shared" si="888"/>
        <v>-734173.76992401073</v>
      </c>
      <c r="FE88" s="18">
        <f t="shared" si="888"/>
        <v>-756976.11992401071</v>
      </c>
      <c r="FF88" s="18">
        <f t="shared" si="888"/>
        <v>-761846.9899240107</v>
      </c>
      <c r="FG88" s="18">
        <f t="shared" si="888"/>
        <v>-750998.88992401073</v>
      </c>
      <c r="FH88" s="18">
        <f t="shared" si="888"/>
        <v>-731648.19992401078</v>
      </c>
      <c r="FI88" s="18">
        <f t="shared" si="888"/>
        <v>-721816.89992401074</v>
      </c>
      <c r="FJ88" s="18">
        <f t="shared" si="888"/>
        <v>-724012.16992401076</v>
      </c>
      <c r="FK88" s="18">
        <f t="shared" si="888"/>
        <v>-733943.31992401078</v>
      </c>
      <c r="FL88" s="18">
        <f t="shared" si="888"/>
        <v>-747615.06992401078</v>
      </c>
      <c r="FM88" s="18">
        <f t="shared" si="888"/>
        <v>-760252.39992401074</v>
      </c>
      <c r="FN88" s="18">
        <f t="shared" si="888"/>
        <v>-771060.14992401074</v>
      </c>
      <c r="FO88" s="18">
        <f t="shared" si="888"/>
        <v>-770318.31992401078</v>
      </c>
      <c r="FP88" s="18">
        <f t="shared" si="888"/>
        <v>-753809.09992401081</v>
      </c>
      <c r="FQ88" s="18">
        <f t="shared" si="888"/>
        <v>-723076.99992401083</v>
      </c>
      <c r="FR88" s="18">
        <f t="shared" si="888"/>
        <v>-679743.74992401083</v>
      </c>
      <c r="FS88" s="18">
        <f t="shared" si="888"/>
        <v>-613677.76992401085</v>
      </c>
      <c r="FT88" s="18">
        <f t="shared" si="888"/>
        <v>-337738.78992401087</v>
      </c>
      <c r="FU88" s="18">
        <f t="shared" si="888"/>
        <v>-294655.8199240109</v>
      </c>
      <c r="FV88" s="18">
        <f t="shared" si="888"/>
        <v>-267474.12992401089</v>
      </c>
      <c r="FW88" s="18">
        <f t="shared" si="888"/>
        <v>-256679.33992401088</v>
      </c>
      <c r="FX88" s="18">
        <f t="shared" si="888"/>
        <v>-249771.09992401089</v>
      </c>
      <c r="FY88" s="18">
        <f t="shared" si="888"/>
        <v>-245777.5699240109</v>
      </c>
      <c r="FZ88" s="18">
        <f t="shared" si="888"/>
        <v>-234481.6099240109</v>
      </c>
      <c r="GA88" s="18">
        <f t="shared" si="888"/>
        <v>-211346.08992401091</v>
      </c>
      <c r="GB88" s="18">
        <f t="shared" si="888"/>
        <v>-171491.80992401091</v>
      </c>
      <c r="GC88" s="18">
        <f t="shared" si="888"/>
        <v>-114216.53992401093</v>
      </c>
      <c r="GD88" s="18">
        <f t="shared" si="888"/>
        <v>-40270.649924010926</v>
      </c>
      <c r="GE88" s="18">
        <f t="shared" si="888"/>
        <v>50432.620075989078</v>
      </c>
      <c r="GF88" s="18">
        <f t="shared" si="888"/>
        <v>61972.210075989075</v>
      </c>
      <c r="GG88" s="18">
        <f t="shared" si="888"/>
        <v>106680.25007598908</v>
      </c>
      <c r="GH88" s="18">
        <f t="shared" si="888"/>
        <v>125323.67007598908</v>
      </c>
      <c r="GI88" s="18">
        <f t="shared" si="888"/>
        <v>115423.68007598908</v>
      </c>
      <c r="GJ88" s="18">
        <f t="shared" si="888"/>
        <v>85183.150075989077</v>
      </c>
      <c r="GK88" s="18">
        <f t="shared" si="888"/>
        <v>42299.910075989079</v>
      </c>
      <c r="GL88" s="18">
        <f t="shared" si="888"/>
        <v>-4959.1199240109199</v>
      </c>
      <c r="GM88" s="18">
        <f t="shared" si="888"/>
        <v>-43217.929924010918</v>
      </c>
      <c r="GN88" s="18">
        <f t="shared" si="888"/>
        <v>-67297.43992401092</v>
      </c>
      <c r="GO88" s="18">
        <f t="shared" si="888"/>
        <v>-71446.579924010919</v>
      </c>
      <c r="GP88" s="18">
        <f t="shared" ref="GP88:HA88" si="889">+GP83+GP87</f>
        <v>-55558.929924010918</v>
      </c>
      <c r="GQ88" s="18">
        <f t="shared" si="889"/>
        <v>-19935.819924010917</v>
      </c>
      <c r="GR88" s="18">
        <f t="shared" si="889"/>
        <v>17717.760075989085</v>
      </c>
      <c r="GS88" s="18">
        <f t="shared" si="889"/>
        <v>46941.620075989085</v>
      </c>
      <c r="GT88" s="18">
        <f t="shared" si="889"/>
        <v>48653.150075989084</v>
      </c>
      <c r="GU88" s="18">
        <f t="shared" si="889"/>
        <v>34207.570075989082</v>
      </c>
      <c r="GV88" s="18">
        <f t="shared" si="889"/>
        <v>-3075.4599240109164</v>
      </c>
      <c r="GW88" s="18">
        <f t="shared" si="889"/>
        <v>-53390.029924010916</v>
      </c>
      <c r="GX88" s="18">
        <f t="shared" si="889"/>
        <v>-105698.08992401091</v>
      </c>
      <c r="GY88" s="18">
        <f t="shared" si="889"/>
        <v>-138770.98992401091</v>
      </c>
      <c r="GZ88" s="18">
        <f t="shared" si="889"/>
        <v>-154481.96992401092</v>
      </c>
      <c r="HA88" s="18">
        <f t="shared" si="889"/>
        <v>-144154.12992401092</v>
      </c>
      <c r="HB88" s="18">
        <f t="shared" ref="HB88:HM88" si="890">+HB83+HB87</f>
        <v>-111038.03992401093</v>
      </c>
      <c r="HC88" s="18">
        <f t="shared" si="890"/>
        <v>-52787.109924010925</v>
      </c>
      <c r="HD88" s="18">
        <f t="shared" si="890"/>
        <v>9192.360075989076</v>
      </c>
      <c r="HE88" s="18">
        <f t="shared" si="890"/>
        <v>66059.170075989066</v>
      </c>
      <c r="HF88" s="18">
        <f t="shared" si="890"/>
        <v>94645.300075989071</v>
      </c>
      <c r="HG88" s="18">
        <f t="shared" si="890"/>
        <v>99383.530075989067</v>
      </c>
      <c r="HH88" s="18">
        <f t="shared" si="890"/>
        <v>63476.370075989063</v>
      </c>
      <c r="HI88" s="18">
        <f t="shared" si="890"/>
        <v>15042.690075989063</v>
      </c>
      <c r="HJ88" s="18">
        <f t="shared" si="890"/>
        <v>-32066.729924010935</v>
      </c>
      <c r="HK88" s="18">
        <f t="shared" si="890"/>
        <v>-59413.649924010933</v>
      </c>
      <c r="HL88" s="18">
        <f t="shared" si="890"/>
        <v>-62309.409924010935</v>
      </c>
      <c r="HM88" s="18">
        <f t="shared" si="890"/>
        <v>-37305.359924010932</v>
      </c>
      <c r="HN88" s="18">
        <f t="shared" ref="HN88:HY88" si="891">+HN83+HN87</f>
        <v>14895.58007598907</v>
      </c>
      <c r="HO88" s="18">
        <f t="shared" si="891"/>
        <v>90394.040075989076</v>
      </c>
      <c r="HP88" s="18">
        <f t="shared" si="891"/>
        <v>161177.19007598906</v>
      </c>
      <c r="HQ88" s="18">
        <f t="shared" si="891"/>
        <v>220815.23007598906</v>
      </c>
      <c r="HR88" s="18">
        <f t="shared" si="891"/>
        <v>244384.20007598907</v>
      </c>
      <c r="HS88" s="18">
        <f t="shared" si="891"/>
        <v>237610.48007598906</v>
      </c>
      <c r="HT88" s="18">
        <f t="shared" si="891"/>
        <v>204337.13007598906</v>
      </c>
      <c r="HU88" s="18">
        <f t="shared" si="891"/>
        <v>153862.79007598906</v>
      </c>
      <c r="HV88" s="18">
        <f t="shared" si="891"/>
        <v>103676.25007598905</v>
      </c>
      <c r="HW88" s="18">
        <f t="shared" si="891"/>
        <v>72177.400075989048</v>
      </c>
      <c r="HX88" s="18">
        <f t="shared" si="891"/>
        <v>63230.030075989045</v>
      </c>
      <c r="HY88" s="18">
        <f t="shared" si="891"/>
        <v>74157.36007598904</v>
      </c>
      <c r="HZ88" s="18">
        <f t="shared" ref="HZ88:IK88" si="892">+HZ83+HZ87</f>
        <v>104699.48007598903</v>
      </c>
      <c r="IA88" s="18">
        <f t="shared" si="892"/>
        <v>151354.28007598902</v>
      </c>
      <c r="IB88" s="18">
        <f t="shared" si="892"/>
        <v>174397.08007598901</v>
      </c>
      <c r="IC88" s="18">
        <f t="shared" si="892"/>
        <v>207805.880075989</v>
      </c>
      <c r="ID88" s="18">
        <f t="shared" si="892"/>
        <v>223240.93007598899</v>
      </c>
      <c r="IE88" s="18">
        <f t="shared" si="892"/>
        <v>220637.74007598899</v>
      </c>
      <c r="IF88" s="18">
        <f t="shared" si="892"/>
        <v>195569.83007598898</v>
      </c>
      <c r="IG88" s="18">
        <f t="shared" si="892"/>
        <v>157892.47007598897</v>
      </c>
      <c r="IH88" s="18">
        <f t="shared" si="892"/>
        <v>119996.89007598897</v>
      </c>
      <c r="II88" s="18">
        <f t="shared" si="892"/>
        <v>93836.320075988973</v>
      </c>
      <c r="IJ88" s="18">
        <f t="shared" si="892"/>
        <v>83280.790075988974</v>
      </c>
      <c r="IK88" s="18">
        <f t="shared" si="892"/>
        <v>92719.230075988977</v>
      </c>
      <c r="IL88" s="560"/>
      <c r="IM88" s="561"/>
      <c r="IN88" s="561"/>
      <c r="IO88" s="561"/>
      <c r="IP88" s="561"/>
      <c r="IQ88" s="561"/>
      <c r="IR88" s="561"/>
      <c r="IS88" s="561"/>
      <c r="IT88" s="561"/>
      <c r="IU88" s="561"/>
      <c r="IV88" s="561"/>
      <c r="IW88" s="561"/>
      <c r="IX88" s="561"/>
      <c r="IY88" s="562"/>
    </row>
    <row r="89" spans="1:259" x14ac:dyDescent="0.2">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6"/>
      <c r="BA89" s="16"/>
      <c r="BB89" s="16"/>
      <c r="BC89" s="16"/>
      <c r="BD89" s="16"/>
      <c r="BE89" s="16"/>
      <c r="BF89" s="16"/>
      <c r="BG89" s="16"/>
      <c r="BH89" s="16"/>
      <c r="BI89" s="16"/>
      <c r="BJ89" s="16"/>
      <c r="BK89" s="16"/>
      <c r="BL89" s="16"/>
      <c r="BM89" s="16"/>
      <c r="BN89" s="16"/>
      <c r="BO89" s="16"/>
      <c r="BP89" s="16"/>
      <c r="BQ89" s="16"/>
      <c r="BR89" s="16"/>
      <c r="BS89" s="16"/>
      <c r="BT89" s="16"/>
      <c r="BU89" s="16"/>
      <c r="BV89" s="16"/>
      <c r="BW89" s="16"/>
      <c r="BX89" s="16"/>
      <c r="BY89" s="16"/>
      <c r="BZ89" s="16"/>
      <c r="CA89" s="16"/>
      <c r="CB89" s="16"/>
      <c r="CC89" s="16"/>
      <c r="CD89" s="16"/>
      <c r="CE89" s="16"/>
      <c r="CF89" s="16"/>
      <c r="CG89" s="16"/>
      <c r="CH89" s="16"/>
      <c r="CI89" s="16"/>
      <c r="CJ89" s="16"/>
      <c r="CK89" s="16"/>
      <c r="CL89" s="16"/>
      <c r="CM89" s="16"/>
      <c r="CN89" s="16"/>
      <c r="CO89" s="16"/>
      <c r="CP89" s="16"/>
      <c r="CQ89" s="16"/>
      <c r="CR89" s="16"/>
      <c r="CS89" s="16"/>
      <c r="CT89" s="16"/>
      <c r="CU89" s="16"/>
      <c r="CV89" s="16"/>
      <c r="CW89" s="16"/>
      <c r="CX89" s="16"/>
      <c r="CY89" s="16"/>
      <c r="CZ89" s="16"/>
      <c r="DA89" s="16"/>
      <c r="DB89" s="16"/>
      <c r="DC89" s="16"/>
      <c r="DD89" s="16"/>
      <c r="DE89" s="16"/>
      <c r="DF89" s="16"/>
      <c r="DG89" s="16"/>
      <c r="DH89" s="16"/>
      <c r="DI89" s="16"/>
      <c r="DJ89" s="16"/>
      <c r="DK89" s="16"/>
      <c r="DL89" s="18"/>
      <c r="DM89" s="18"/>
      <c r="DN89" s="18"/>
      <c r="DO89" s="18"/>
      <c r="DP89" s="18"/>
      <c r="DQ89" s="18"/>
      <c r="DR89" s="18"/>
      <c r="DS89" s="18"/>
      <c r="DT89" s="18"/>
      <c r="DU89" s="18"/>
      <c r="DV89" s="18"/>
      <c r="DW89" s="18"/>
      <c r="DX89" s="18"/>
      <c r="DY89" s="18"/>
      <c r="DZ89" s="18"/>
      <c r="EA89" s="18"/>
      <c r="EB89" s="18"/>
      <c r="EC89" s="18"/>
      <c r="ED89" s="18"/>
      <c r="EE89" s="18"/>
      <c r="EF89" s="18"/>
      <c r="EG89" s="18"/>
      <c r="EH89" s="18"/>
      <c r="EI89" s="18"/>
      <c r="EJ89" s="18"/>
      <c r="EK89" s="18"/>
      <c r="EL89" s="18"/>
      <c r="EM89" s="18"/>
      <c r="EN89" s="18"/>
      <c r="EO89" s="18"/>
      <c r="EP89" s="18"/>
      <c r="EQ89" s="18"/>
      <c r="ER89" s="18"/>
      <c r="ES89" s="18"/>
      <c r="ET89" s="18"/>
      <c r="EU89" s="18"/>
      <c r="EV89" s="18"/>
      <c r="EW89" s="18"/>
      <c r="EX89" s="18"/>
      <c r="EY89" s="18"/>
      <c r="EZ89" s="18"/>
      <c r="FA89" s="18"/>
      <c r="FB89" s="18"/>
      <c r="FC89" s="18"/>
      <c r="FD89" s="18"/>
      <c r="FE89" s="18"/>
      <c r="FF89" s="18"/>
      <c r="FG89" s="18"/>
      <c r="FH89" s="18"/>
      <c r="FI89" s="18"/>
      <c r="FJ89" s="18"/>
      <c r="FK89" s="18"/>
      <c r="FL89" s="18"/>
      <c r="FM89" s="18"/>
      <c r="FN89" s="18"/>
      <c r="FO89" s="18"/>
      <c r="FP89" s="18"/>
      <c r="FQ89" s="18"/>
      <c r="FR89" s="18"/>
      <c r="FS89" s="18"/>
      <c r="FT89" s="18"/>
      <c r="FU89" s="18"/>
      <c r="FV89" s="18"/>
      <c r="FW89" s="18"/>
      <c r="FX89" s="18"/>
      <c r="FY89" s="18"/>
      <c r="FZ89" s="18"/>
      <c r="GA89" s="18"/>
      <c r="GB89" s="18"/>
      <c r="GC89" s="18"/>
      <c r="GD89" s="18"/>
      <c r="GE89" s="18"/>
      <c r="GF89" s="18"/>
      <c r="GG89" s="18"/>
      <c r="GH89" s="18"/>
      <c r="GI89" s="18"/>
      <c r="GJ89" s="18"/>
      <c r="GK89" s="18"/>
      <c r="GL89" s="18"/>
      <c r="GM89" s="18"/>
      <c r="GN89" s="18"/>
      <c r="GO89" s="18"/>
      <c r="GP89" s="18"/>
      <c r="GQ89" s="18"/>
      <c r="GR89" s="18"/>
      <c r="GS89" s="18"/>
      <c r="GT89" s="18"/>
      <c r="GU89" s="18"/>
      <c r="GV89" s="18"/>
      <c r="GW89" s="18"/>
      <c r="GX89" s="18"/>
      <c r="GY89" s="18"/>
      <c r="GZ89" s="18"/>
      <c r="HA89" s="18"/>
      <c r="HB89" s="18"/>
      <c r="HC89" s="18"/>
      <c r="HD89" s="18"/>
      <c r="HE89" s="18"/>
      <c r="HF89" s="18"/>
      <c r="HG89" s="18"/>
      <c r="HH89" s="18"/>
      <c r="HI89" s="18"/>
      <c r="HJ89" s="18"/>
      <c r="HK89" s="18"/>
      <c r="HL89" s="18"/>
      <c r="HM89" s="18"/>
      <c r="HN89" s="18"/>
      <c r="HO89" s="18"/>
      <c r="HP89" s="18"/>
      <c r="HQ89" s="18"/>
      <c r="HR89" s="18"/>
      <c r="HS89" s="18"/>
      <c r="HT89" s="18"/>
      <c r="HU89" s="18"/>
      <c r="HV89" s="18"/>
      <c r="HW89" s="18"/>
      <c r="HX89" s="18"/>
      <c r="HY89" s="18"/>
      <c r="HZ89" s="18"/>
      <c r="IA89" s="18"/>
      <c r="IB89" s="18"/>
      <c r="IC89" s="18"/>
      <c r="ID89" s="18"/>
      <c r="IE89" s="18"/>
      <c r="IF89" s="18"/>
      <c r="IG89" s="18"/>
      <c r="IH89" s="18"/>
      <c r="II89" s="18"/>
      <c r="IJ89" s="18"/>
      <c r="IK89" s="18"/>
      <c r="IL89" s="560"/>
      <c r="IM89" s="561"/>
      <c r="IN89" s="561"/>
      <c r="IO89" s="561"/>
      <c r="IP89" s="561"/>
      <c r="IQ89" s="561"/>
      <c r="IR89" s="561"/>
      <c r="IS89" s="561"/>
      <c r="IT89" s="561"/>
      <c r="IU89" s="561"/>
      <c r="IV89" s="561"/>
      <c r="IW89" s="561"/>
      <c r="IX89" s="561"/>
      <c r="IY89" s="562"/>
    </row>
    <row r="90" spans="1:259" x14ac:dyDescent="0.2">
      <c r="A90" s="7" t="s">
        <v>191</v>
      </c>
      <c r="C90" s="1">
        <v>19100132</v>
      </c>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6"/>
      <c r="BA90" s="16"/>
      <c r="BB90" s="16"/>
      <c r="BC90" s="16"/>
      <c r="BD90" s="16"/>
      <c r="BE90" s="16"/>
      <c r="BF90" s="16"/>
      <c r="BG90" s="16"/>
      <c r="BH90" s="16"/>
      <c r="BI90" s="16"/>
      <c r="BJ90" s="16"/>
      <c r="BK90" s="16"/>
      <c r="BL90" s="16"/>
      <c r="BM90" s="16"/>
      <c r="BN90" s="16"/>
      <c r="BO90" s="16"/>
      <c r="BP90" s="16"/>
      <c r="BQ90" s="16"/>
      <c r="BR90" s="16"/>
      <c r="BS90" s="16"/>
      <c r="BT90" s="16"/>
      <c r="BU90" s="16"/>
      <c r="BV90" s="16"/>
      <c r="BW90" s="16"/>
      <c r="BX90" s="16"/>
      <c r="BY90" s="16"/>
      <c r="BZ90" s="16"/>
      <c r="CA90" s="16"/>
      <c r="CB90" s="16"/>
      <c r="CC90" s="16"/>
      <c r="CD90" s="16"/>
      <c r="CE90" s="16"/>
      <c r="CF90" s="16"/>
      <c r="CG90" s="16"/>
      <c r="CH90" s="16"/>
      <c r="CI90" s="16"/>
      <c r="CJ90" s="16"/>
      <c r="CK90" s="16"/>
      <c r="CL90" s="16"/>
      <c r="CM90" s="16"/>
      <c r="CN90" s="16"/>
      <c r="CO90" s="16"/>
      <c r="CP90" s="16"/>
      <c r="CQ90" s="16"/>
      <c r="CR90" s="16"/>
      <c r="CS90" s="16"/>
      <c r="CT90" s="16"/>
      <c r="CU90" s="16"/>
      <c r="CV90" s="16"/>
      <c r="CW90" s="16"/>
      <c r="CX90" s="16"/>
      <c r="CY90" s="16"/>
      <c r="CZ90" s="16"/>
      <c r="DA90" s="16"/>
      <c r="DB90" s="16"/>
      <c r="DC90" s="16"/>
      <c r="DD90" s="16"/>
      <c r="DE90" s="16"/>
      <c r="DF90" s="16"/>
      <c r="DG90" s="16"/>
      <c r="DH90" s="16"/>
      <c r="DI90" s="16"/>
      <c r="DJ90" s="16"/>
      <c r="DK90" s="16"/>
      <c r="DL90" s="18"/>
      <c r="DM90" s="18"/>
      <c r="DN90" s="18"/>
      <c r="DO90" s="18"/>
      <c r="DP90" s="18"/>
      <c r="DQ90" s="18"/>
      <c r="DR90" s="18"/>
      <c r="DS90" s="18"/>
      <c r="DT90" s="18"/>
      <c r="DU90" s="18"/>
      <c r="DV90" s="18"/>
      <c r="DW90" s="18"/>
      <c r="DX90" s="18"/>
      <c r="DY90" s="18"/>
      <c r="DZ90" s="18"/>
      <c r="EA90" s="18"/>
      <c r="EB90" s="18"/>
      <c r="EC90" s="18"/>
      <c r="ED90" s="18"/>
      <c r="EE90" s="18"/>
      <c r="EF90" s="18"/>
      <c r="EG90" s="18"/>
      <c r="EH90" s="18"/>
      <c r="EI90" s="18"/>
      <c r="EJ90" s="18"/>
      <c r="EK90" s="18"/>
      <c r="EL90" s="18"/>
      <c r="EM90" s="18"/>
      <c r="EN90" s="18"/>
      <c r="EO90" s="18"/>
      <c r="EP90" s="18"/>
      <c r="EQ90" s="18"/>
      <c r="ER90" s="18"/>
      <c r="ES90" s="18"/>
      <c r="ET90" s="18"/>
      <c r="EU90" s="18"/>
      <c r="EV90" s="18"/>
      <c r="EW90" s="18"/>
      <c r="EX90" s="18"/>
      <c r="EY90" s="18"/>
      <c r="EZ90" s="18"/>
      <c r="FA90" s="18"/>
      <c r="FB90" s="18"/>
      <c r="FC90" s="18"/>
      <c r="FD90" s="18"/>
      <c r="FE90" s="18"/>
      <c r="FF90" s="18"/>
      <c r="FG90" s="18"/>
      <c r="FH90" s="18"/>
      <c r="FI90" s="18"/>
      <c r="FJ90" s="18"/>
      <c r="FK90" s="18"/>
      <c r="FL90" s="18"/>
      <c r="FM90" s="18"/>
      <c r="FN90" s="18"/>
      <c r="FO90" s="18"/>
      <c r="FP90" s="18"/>
      <c r="FQ90" s="18"/>
      <c r="FR90" s="18"/>
      <c r="FS90" s="18"/>
      <c r="FT90" s="18"/>
      <c r="FU90" s="18"/>
      <c r="FV90" s="18"/>
      <c r="FW90" s="18"/>
      <c r="FX90" s="18"/>
      <c r="FY90" s="18"/>
      <c r="FZ90" s="18"/>
      <c r="GA90" s="18"/>
      <c r="GB90" s="18"/>
      <c r="GC90" s="18"/>
      <c r="GD90" s="18"/>
      <c r="GE90" s="18"/>
      <c r="GF90" s="18"/>
      <c r="GG90" s="18"/>
      <c r="GH90" s="18"/>
      <c r="GI90" s="18"/>
      <c r="GJ90" s="18"/>
      <c r="GK90" s="18"/>
      <c r="GL90" s="18"/>
      <c r="GM90" s="18"/>
      <c r="GN90" s="18"/>
      <c r="GO90" s="18"/>
      <c r="GP90" s="18"/>
      <c r="GQ90" s="18"/>
      <c r="GR90" s="18"/>
      <c r="GS90" s="18"/>
      <c r="GT90" s="18"/>
      <c r="GU90" s="18"/>
      <c r="GV90" s="18"/>
      <c r="GW90" s="18"/>
      <c r="GX90" s="18"/>
      <c r="GY90" s="18"/>
      <c r="GZ90" s="18"/>
      <c r="HA90" s="18"/>
      <c r="HB90" s="18"/>
      <c r="HC90" s="18"/>
      <c r="HD90" s="18"/>
      <c r="HE90" s="18"/>
      <c r="HF90" s="18"/>
      <c r="HG90" s="18"/>
      <c r="HH90" s="18"/>
      <c r="HI90" s="18"/>
      <c r="HJ90" s="18"/>
      <c r="HK90" s="18"/>
      <c r="HL90" s="18"/>
      <c r="HM90" s="18"/>
      <c r="HN90" s="18"/>
      <c r="HO90" s="18"/>
      <c r="HP90" s="18"/>
      <c r="HQ90" s="18"/>
      <c r="HR90" s="18"/>
      <c r="HS90" s="18"/>
      <c r="HT90" s="18"/>
      <c r="HU90" s="18"/>
      <c r="HV90" s="18"/>
      <c r="HW90" s="18"/>
      <c r="HX90" s="18"/>
      <c r="HY90" s="18"/>
      <c r="HZ90" s="18"/>
      <c r="IA90" s="18"/>
      <c r="IB90" s="18"/>
      <c r="IC90" s="18"/>
      <c r="ID90" s="18"/>
      <c r="IE90" s="18"/>
      <c r="IF90" s="18"/>
      <c r="IG90" s="18"/>
      <c r="IH90" s="18"/>
      <c r="II90" s="18"/>
      <c r="IJ90" s="18"/>
      <c r="IK90" s="18"/>
      <c r="IL90" s="560"/>
      <c r="IM90" s="561"/>
      <c r="IN90" s="561"/>
      <c r="IO90" s="561"/>
      <c r="IP90" s="561"/>
      <c r="IQ90" s="561"/>
      <c r="IR90" s="561"/>
      <c r="IS90" s="561"/>
      <c r="IT90" s="561"/>
      <c r="IU90" s="561"/>
      <c r="IV90" s="561"/>
      <c r="IW90" s="561"/>
      <c r="IX90" s="561"/>
      <c r="IY90" s="562"/>
    </row>
    <row r="91" spans="1:259" x14ac:dyDescent="0.2">
      <c r="B91" s="1" t="s">
        <v>163</v>
      </c>
      <c r="D91" s="17">
        <v>3376888.35</v>
      </c>
      <c r="E91" s="15">
        <f>+D96</f>
        <v>3809017.31</v>
      </c>
      <c r="F91" s="15">
        <f>+E96</f>
        <v>0</v>
      </c>
      <c r="G91" s="15">
        <f>+F96</f>
        <v>292453.09999999998</v>
      </c>
      <c r="H91" s="15">
        <f>+G96</f>
        <v>214314.31</v>
      </c>
      <c r="I91" s="15">
        <f t="shared" ref="I91:AA91" si="893">ROUND(+H96,2)</f>
        <v>88096.47</v>
      </c>
      <c r="J91" s="15">
        <f t="shared" si="893"/>
        <v>-99624.07</v>
      </c>
      <c r="K91" s="15">
        <f t="shared" si="893"/>
        <v>-277868.93</v>
      </c>
      <c r="L91" s="15">
        <f t="shared" si="893"/>
        <v>-465625.75</v>
      </c>
      <c r="M91" s="15">
        <f t="shared" si="893"/>
        <v>-712513.82</v>
      </c>
      <c r="N91" s="15">
        <f t="shared" si="893"/>
        <v>-943196.33</v>
      </c>
      <c r="O91" s="15">
        <f t="shared" si="893"/>
        <v>-1207372.29</v>
      </c>
      <c r="P91" s="15">
        <f t="shared" si="893"/>
        <v>-1492497.43</v>
      </c>
      <c r="Q91" s="15">
        <f t="shared" si="893"/>
        <v>-1803690.12</v>
      </c>
      <c r="R91" s="15">
        <f t="shared" si="893"/>
        <v>-2142848.64</v>
      </c>
      <c r="S91" s="15">
        <f t="shared" si="893"/>
        <v>-2503056.89</v>
      </c>
      <c r="T91" s="15">
        <f t="shared" si="893"/>
        <v>-2902829.61</v>
      </c>
      <c r="U91" s="15">
        <f t="shared" si="893"/>
        <v>-3304402.58</v>
      </c>
      <c r="V91" s="15">
        <f>ROUND(+U96,2)</f>
        <v>-3706959.32</v>
      </c>
      <c r="W91" s="15">
        <f t="shared" si="893"/>
        <v>-378426.54</v>
      </c>
      <c r="X91" s="15">
        <f t="shared" si="893"/>
        <v>-350670.96</v>
      </c>
      <c r="Y91" s="15">
        <f t="shared" si="893"/>
        <v>-297154.09999999998</v>
      </c>
      <c r="Z91" s="15">
        <f>ROUND(+Y96,2)</f>
        <v>129162.45</v>
      </c>
      <c r="AA91" s="15">
        <f t="shared" si="893"/>
        <v>137588.76</v>
      </c>
      <c r="AB91" s="15">
        <f>+AA96</f>
        <v>147560.63</v>
      </c>
      <c r="AC91" s="15">
        <f>+AB96</f>
        <v>158006.09</v>
      </c>
      <c r="AD91" s="15">
        <f>+AC96</f>
        <v>159554.57999999999</v>
      </c>
      <c r="AE91" s="15">
        <f t="shared" ref="AE91:AP91" si="894">+AD96</f>
        <v>135186.18</v>
      </c>
      <c r="AF91" s="15">
        <f t="shared" si="894"/>
        <v>47941.31</v>
      </c>
      <c r="AG91" s="15">
        <f t="shared" si="894"/>
        <v>11201.809999999998</v>
      </c>
      <c r="AH91" s="15">
        <f t="shared" si="894"/>
        <v>-25020.29</v>
      </c>
      <c r="AI91" s="15">
        <f t="shared" si="894"/>
        <v>-57127.09</v>
      </c>
      <c r="AJ91" s="15">
        <f t="shared" si="894"/>
        <v>-64587.839999999997</v>
      </c>
      <c r="AK91" s="15">
        <f t="shared" si="894"/>
        <v>-50751.289999999994</v>
      </c>
      <c r="AL91" s="15">
        <f t="shared" si="894"/>
        <v>-26433.789999999994</v>
      </c>
      <c r="AM91" s="15">
        <f t="shared" si="894"/>
        <v>-2029.1499999999942</v>
      </c>
      <c r="AN91" s="15">
        <f t="shared" si="894"/>
        <v>22253.210000000006</v>
      </c>
      <c r="AO91" s="15">
        <f t="shared" si="894"/>
        <v>45901.530000000006</v>
      </c>
      <c r="AP91" s="15">
        <f t="shared" si="894"/>
        <v>57443.710000000006</v>
      </c>
      <c r="AQ91" s="15">
        <f>AP96</f>
        <v>63075.390000000007</v>
      </c>
      <c r="AR91" s="15">
        <f>+AQ96</f>
        <v>-20692.359999999993</v>
      </c>
      <c r="AS91" s="15">
        <f>+AR96</f>
        <v>-58304.569999999992</v>
      </c>
      <c r="AT91" s="15">
        <f t="shared" ref="AT91:DE91" si="895">+AS96</f>
        <v>-67271.839999999997</v>
      </c>
      <c r="AU91" s="15">
        <f t="shared" si="895"/>
        <v>-58110.649999999994</v>
      </c>
      <c r="AV91" s="15">
        <f t="shared" si="895"/>
        <v>-42276.149999999994</v>
      </c>
      <c r="AW91" s="15">
        <f t="shared" si="895"/>
        <v>8952.6700000000055</v>
      </c>
      <c r="AX91" s="15">
        <f t="shared" si="895"/>
        <v>-57148.029999999992</v>
      </c>
      <c r="AY91" s="15">
        <f t="shared" si="895"/>
        <v>161316.04999999999</v>
      </c>
      <c r="AZ91" s="16">
        <f t="shared" si="895"/>
        <v>258084.08999999997</v>
      </c>
      <c r="BA91" s="16">
        <f t="shared" si="895"/>
        <v>378072.49</v>
      </c>
      <c r="BB91" s="16">
        <f t="shared" si="895"/>
        <v>496537.75</v>
      </c>
      <c r="BC91" s="16">
        <f t="shared" si="895"/>
        <v>563697.78</v>
      </c>
      <c r="BD91" s="16">
        <f t="shared" si="895"/>
        <v>59748.240000000049</v>
      </c>
      <c r="BE91" s="16">
        <f t="shared" si="895"/>
        <v>78941.780000000057</v>
      </c>
      <c r="BF91" s="16">
        <f t="shared" si="895"/>
        <v>191663.68000000005</v>
      </c>
      <c r="BG91" s="16">
        <f t="shared" si="895"/>
        <v>420957.14</v>
      </c>
      <c r="BH91" s="16">
        <f t="shared" si="895"/>
        <v>704509.31</v>
      </c>
      <c r="BI91" s="16">
        <f t="shared" si="895"/>
        <v>1053830.25</v>
      </c>
      <c r="BJ91" s="16">
        <f t="shared" si="895"/>
        <v>1427266.08</v>
      </c>
      <c r="BK91" s="16">
        <f t="shared" si="895"/>
        <v>1775547.02</v>
      </c>
      <c r="BL91" s="16">
        <f t="shared" si="895"/>
        <v>2131468.9900000002</v>
      </c>
      <c r="BM91" s="16">
        <f t="shared" si="895"/>
        <v>2513535.12</v>
      </c>
      <c r="BN91" s="16">
        <f t="shared" si="895"/>
        <v>2896565.99</v>
      </c>
      <c r="BO91" s="16">
        <f t="shared" si="895"/>
        <v>3261512.4000000004</v>
      </c>
      <c r="BP91" s="16">
        <f t="shared" si="895"/>
        <v>384231.74000000022</v>
      </c>
      <c r="BQ91" s="16">
        <f t="shared" si="895"/>
        <v>274852.7800000002</v>
      </c>
      <c r="BR91" s="16">
        <f t="shared" si="895"/>
        <v>-62527.519999999786</v>
      </c>
      <c r="BS91" s="16">
        <f t="shared" si="895"/>
        <v>-223920.14</v>
      </c>
      <c r="BT91" s="16">
        <f t="shared" si="895"/>
        <v>-434156.03</v>
      </c>
      <c r="BU91" s="16">
        <f t="shared" si="895"/>
        <v>-713587.48</v>
      </c>
      <c r="BV91" s="16">
        <f t="shared" si="895"/>
        <v>-1020176.46</v>
      </c>
      <c r="BW91" s="16">
        <f t="shared" si="895"/>
        <v>-1430665.1199999999</v>
      </c>
      <c r="BX91" s="16">
        <f t="shared" si="895"/>
        <v>-1911873.43</v>
      </c>
      <c r="BY91" s="16">
        <f t="shared" si="895"/>
        <v>-2493561.9299999997</v>
      </c>
      <c r="BZ91" s="58">
        <v>-3135819.61</v>
      </c>
      <c r="CA91" s="16">
        <f t="shared" si="895"/>
        <v>-3813475.1399999997</v>
      </c>
      <c r="CB91" s="16">
        <f t="shared" si="895"/>
        <v>-784793.82999999961</v>
      </c>
      <c r="CC91" s="16">
        <f>+CB96</f>
        <v>-328273.45999999961</v>
      </c>
      <c r="CD91" s="16">
        <f>+CC96</f>
        <v>-622862.58999999962</v>
      </c>
      <c r="CE91" s="16">
        <f t="shared" si="895"/>
        <v>-915486.28999999957</v>
      </c>
      <c r="CF91" s="16">
        <f t="shared" si="895"/>
        <v>-1213438.1399999997</v>
      </c>
      <c r="CG91" s="16">
        <f t="shared" si="895"/>
        <v>-1537169.7499999995</v>
      </c>
      <c r="CH91" s="16">
        <f t="shared" si="895"/>
        <v>-1786385.2899999996</v>
      </c>
      <c r="CI91" s="16">
        <f t="shared" si="895"/>
        <v>-1987001.5499999996</v>
      </c>
      <c r="CJ91" s="16">
        <f t="shared" si="895"/>
        <v>-2143973.0999999996</v>
      </c>
      <c r="CK91" s="16">
        <f t="shared" si="895"/>
        <v>-2247753.7899999996</v>
      </c>
      <c r="CL91" s="16">
        <f t="shared" si="895"/>
        <v>-2343454.8899999997</v>
      </c>
      <c r="CM91" s="16">
        <f t="shared" si="895"/>
        <v>-2479217.0199999996</v>
      </c>
      <c r="CN91" s="16">
        <f t="shared" si="895"/>
        <v>-102787.62054769788</v>
      </c>
      <c r="CO91" s="16">
        <f t="shared" si="895"/>
        <v>-207742.30054769787</v>
      </c>
      <c r="CP91" s="16">
        <f t="shared" si="895"/>
        <v>-281931.73054769787</v>
      </c>
      <c r="CQ91" s="16">
        <f t="shared" si="895"/>
        <v>-301221.34054769785</v>
      </c>
      <c r="CR91" s="16">
        <f t="shared" si="895"/>
        <v>-314892.02054769784</v>
      </c>
      <c r="CS91" s="16">
        <f t="shared" si="895"/>
        <v>-376118.44054769783</v>
      </c>
      <c r="CT91" s="16">
        <f t="shared" si="895"/>
        <v>-435169.94054769783</v>
      </c>
      <c r="CU91" s="16">
        <f t="shared" si="895"/>
        <v>-542193.22054769786</v>
      </c>
      <c r="CV91" s="16">
        <f t="shared" si="895"/>
        <v>-259804.65054769785</v>
      </c>
      <c r="CW91" s="16">
        <f t="shared" si="895"/>
        <v>-382449.31054769782</v>
      </c>
      <c r="CX91" s="16">
        <f t="shared" si="895"/>
        <v>-522191.72054769786</v>
      </c>
      <c r="CY91" s="16">
        <f t="shared" si="895"/>
        <v>-690048.23054769787</v>
      </c>
      <c r="CZ91" s="16">
        <f t="shared" si="895"/>
        <v>19088.199452302186</v>
      </c>
      <c r="DA91" s="16">
        <f t="shared" si="895"/>
        <v>-17061.830547697813</v>
      </c>
      <c r="DB91" s="16">
        <f t="shared" si="895"/>
        <v>-40525.570547697818</v>
      </c>
      <c r="DC91" s="16">
        <f t="shared" si="895"/>
        <v>-40082.540547697819</v>
      </c>
      <c r="DD91" s="16">
        <f t="shared" si="895"/>
        <v>-26316.280547697817</v>
      </c>
      <c r="DE91" s="16">
        <f t="shared" si="895"/>
        <v>7617.9194523021797</v>
      </c>
      <c r="DF91" s="16">
        <f t="shared" ref="DF91:FC91" si="896">+DE96</f>
        <v>49480.359452302182</v>
      </c>
      <c r="DG91" s="16">
        <f t="shared" si="896"/>
        <v>62686.999452302181</v>
      </c>
      <c r="DH91" s="16">
        <f t="shared" si="896"/>
        <v>50788.569452302181</v>
      </c>
      <c r="DI91" s="16">
        <f t="shared" si="896"/>
        <v>30885.519452302182</v>
      </c>
      <c r="DJ91" s="16">
        <f t="shared" si="896"/>
        <v>1522.8794523021825</v>
      </c>
      <c r="DK91" s="16">
        <f t="shared" si="896"/>
        <v>-41045.140547697811</v>
      </c>
      <c r="DL91" s="18">
        <f t="shared" si="896"/>
        <v>-93993.340547697808</v>
      </c>
      <c r="DM91" s="18">
        <f t="shared" si="896"/>
        <v>43978.769452302178</v>
      </c>
      <c r="DN91" s="18">
        <f t="shared" si="896"/>
        <v>61772.559452302179</v>
      </c>
      <c r="DO91" s="18">
        <f t="shared" si="896"/>
        <v>98609.529452302173</v>
      </c>
      <c r="DP91" s="18">
        <f t="shared" si="896"/>
        <v>145108.84945230218</v>
      </c>
      <c r="DQ91" s="18">
        <f t="shared" si="896"/>
        <v>184970.12945230218</v>
      </c>
      <c r="DR91" s="18">
        <f t="shared" si="896"/>
        <v>213583.10945230219</v>
      </c>
      <c r="DS91" s="18">
        <f t="shared" si="896"/>
        <v>216650.0294523022</v>
      </c>
      <c r="DT91" s="18">
        <f t="shared" si="896"/>
        <v>209234.32945230219</v>
      </c>
      <c r="DU91" s="18">
        <f t="shared" si="896"/>
        <v>192670.65945230221</v>
      </c>
      <c r="DV91" s="18">
        <f t="shared" si="896"/>
        <v>170218.57945230219</v>
      </c>
      <c r="DW91" s="18">
        <f t="shared" si="896"/>
        <v>129084.53945230218</v>
      </c>
      <c r="DX91" s="18">
        <f t="shared" si="896"/>
        <v>80744.029452302173</v>
      </c>
      <c r="DY91" s="18">
        <f t="shared" si="896"/>
        <v>8664.0594523021718</v>
      </c>
      <c r="DZ91" s="18">
        <f t="shared" si="896"/>
        <v>-3406.060547697829</v>
      </c>
      <c r="EA91" s="18">
        <f t="shared" si="896"/>
        <v>-19150.34054769783</v>
      </c>
      <c r="EB91" s="18">
        <f t="shared" si="896"/>
        <v>-38185.20054769783</v>
      </c>
      <c r="EC91" s="18">
        <f t="shared" si="896"/>
        <v>-70595.720547697827</v>
      </c>
      <c r="ED91" s="18">
        <f t="shared" si="896"/>
        <v>-138995.13054769783</v>
      </c>
      <c r="EE91" s="18">
        <f t="shared" si="896"/>
        <v>-228617.85054769783</v>
      </c>
      <c r="EF91" s="18">
        <f t="shared" si="896"/>
        <v>-300175.17054769781</v>
      </c>
      <c r="EG91" s="18">
        <f t="shared" si="896"/>
        <v>-362545.20054769784</v>
      </c>
      <c r="EH91" s="18">
        <f t="shared" si="896"/>
        <v>-466240.86054769787</v>
      </c>
      <c r="EI91" s="18">
        <f t="shared" si="896"/>
        <v>-549200.65054769791</v>
      </c>
      <c r="EJ91" s="18">
        <f t="shared" si="896"/>
        <v>-649349.04054769792</v>
      </c>
      <c r="EK91" s="18">
        <f t="shared" si="896"/>
        <v>-6732.000547697884</v>
      </c>
      <c r="EL91" s="18">
        <f t="shared" si="896"/>
        <v>-9839.3405476978842</v>
      </c>
      <c r="EM91" s="18">
        <f t="shared" si="896"/>
        <v>-399.86054769788461</v>
      </c>
      <c r="EN91" s="18">
        <f t="shared" si="896"/>
        <v>13644.299452302115</v>
      </c>
      <c r="EO91" s="18">
        <f t="shared" si="896"/>
        <v>33585.789452302117</v>
      </c>
      <c r="EP91" s="18">
        <f t="shared" si="896"/>
        <v>62555.109452302117</v>
      </c>
      <c r="EQ91" s="18">
        <f t="shared" si="896"/>
        <v>89829.219452302117</v>
      </c>
      <c r="ER91" s="18">
        <f t="shared" si="896"/>
        <v>109730.56945230212</v>
      </c>
      <c r="ES91" s="18">
        <f t="shared" si="896"/>
        <v>128760.42945230212</v>
      </c>
      <c r="ET91" s="18">
        <f t="shared" si="896"/>
        <v>137750.18945230212</v>
      </c>
      <c r="EU91" s="18">
        <f t="shared" si="896"/>
        <v>141263.41945230213</v>
      </c>
      <c r="EV91" s="18">
        <f t="shared" si="896"/>
        <v>126148.37945230212</v>
      </c>
      <c r="EW91" s="18">
        <f t="shared" si="896"/>
        <v>9679.0094523021253</v>
      </c>
      <c r="EX91" s="18">
        <f t="shared" si="896"/>
        <v>23691.089452302127</v>
      </c>
      <c r="EY91" s="18">
        <f t="shared" si="896"/>
        <v>50675.989452302128</v>
      </c>
      <c r="EZ91" s="18">
        <f t="shared" si="896"/>
        <v>83676.899452302139</v>
      </c>
      <c r="FA91" s="18">
        <f t="shared" si="896"/>
        <v>144238.70945230214</v>
      </c>
      <c r="FB91" s="18">
        <f t="shared" si="896"/>
        <v>212627.98945230214</v>
      </c>
      <c r="FC91" s="18">
        <f t="shared" si="896"/>
        <v>286859.70945230214</v>
      </c>
      <c r="FD91" s="18">
        <f>+FC96</f>
        <v>358438.81945230212</v>
      </c>
      <c r="FE91" s="18">
        <f>+FD96</f>
        <v>439910.7994523021</v>
      </c>
      <c r="FF91" s="18">
        <f t="shared" ref="FF91:GO91" si="897">+FE96</f>
        <v>524470.70945230208</v>
      </c>
      <c r="FG91" s="18">
        <f t="shared" si="897"/>
        <v>602733.31945230206</v>
      </c>
      <c r="FH91" s="18">
        <f t="shared" si="897"/>
        <v>684193.48945230211</v>
      </c>
      <c r="FI91" s="18">
        <f t="shared" si="897"/>
        <v>29.389452302129939</v>
      </c>
      <c r="FJ91" s="18">
        <f t="shared" si="897"/>
        <v>-652.3205476978701</v>
      </c>
      <c r="FK91" s="18">
        <f t="shared" si="897"/>
        <v>-3500.9305476978702</v>
      </c>
      <c r="FL91" s="18">
        <f t="shared" si="897"/>
        <v>-14283.320547697869</v>
      </c>
      <c r="FM91" s="18">
        <f t="shared" si="897"/>
        <v>-37766.520547697874</v>
      </c>
      <c r="FN91" s="18">
        <f t="shared" si="897"/>
        <v>-77790.380547697874</v>
      </c>
      <c r="FO91" s="18">
        <f t="shared" si="897"/>
        <v>-143429.80054769787</v>
      </c>
      <c r="FP91" s="18">
        <f t="shared" si="897"/>
        <v>-219174.02054769787</v>
      </c>
      <c r="FQ91" s="18">
        <f t="shared" si="897"/>
        <v>-302131.00054769788</v>
      </c>
      <c r="FR91" s="18">
        <f t="shared" si="897"/>
        <v>-390095.87054769788</v>
      </c>
      <c r="FS91" s="18">
        <f t="shared" si="897"/>
        <v>-485078.98054769787</v>
      </c>
      <c r="FT91" s="18">
        <f t="shared" si="897"/>
        <v>-592402.51054769789</v>
      </c>
      <c r="FU91" s="18">
        <f t="shared" si="897"/>
        <v>29482.199452302069</v>
      </c>
      <c r="FV91" s="18">
        <f t="shared" si="897"/>
        <v>44379.579452302067</v>
      </c>
      <c r="FW91" s="18">
        <f t="shared" si="897"/>
        <v>54702.499452302065</v>
      </c>
      <c r="FX91" s="18">
        <f t="shared" si="897"/>
        <v>64568.409452302061</v>
      </c>
      <c r="FY91" s="18">
        <f t="shared" si="897"/>
        <v>73950.649452302066</v>
      </c>
      <c r="FZ91" s="18">
        <f t="shared" si="897"/>
        <v>71303.629452302062</v>
      </c>
      <c r="GA91" s="18">
        <f t="shared" si="897"/>
        <v>54030.719452302059</v>
      </c>
      <c r="GB91" s="18">
        <f t="shared" si="897"/>
        <v>23873.569452302057</v>
      </c>
      <c r="GC91" s="18">
        <f t="shared" si="897"/>
        <v>-18589.590547697946</v>
      </c>
      <c r="GD91" s="18">
        <f t="shared" si="897"/>
        <v>-73175.530547697941</v>
      </c>
      <c r="GE91" s="18">
        <f t="shared" si="897"/>
        <v>-135901.48054769792</v>
      </c>
      <c r="GF91" s="18">
        <f t="shared" si="897"/>
        <v>-209976.33054769793</v>
      </c>
      <c r="GG91" s="18">
        <f t="shared" si="897"/>
        <v>4775.7594523020671</v>
      </c>
      <c r="GH91" s="18">
        <f t="shared" si="897"/>
        <v>9128.7394523020666</v>
      </c>
      <c r="GI91" s="18">
        <f t="shared" si="897"/>
        <v>34585.579452302067</v>
      </c>
      <c r="GJ91" s="18">
        <f t="shared" si="897"/>
        <v>72699.539452302066</v>
      </c>
      <c r="GK91" s="18">
        <f t="shared" si="897"/>
        <v>110440.54945230208</v>
      </c>
      <c r="GL91" s="18">
        <f t="shared" si="897"/>
        <v>137302.36945230208</v>
      </c>
      <c r="GM91" s="18">
        <f t="shared" si="897"/>
        <v>152782.83945230208</v>
      </c>
      <c r="GN91" s="18">
        <f t="shared" si="897"/>
        <v>157451.35945230207</v>
      </c>
      <c r="GO91" s="18">
        <f t="shared" si="897"/>
        <v>154044.03945230207</v>
      </c>
      <c r="GP91" s="18">
        <f t="shared" ref="GP91" si="898">+GO96</f>
        <v>136637.95945230208</v>
      </c>
      <c r="GQ91" s="18">
        <f t="shared" ref="GQ91" si="899">+GP96</f>
        <v>103191.66945230207</v>
      </c>
      <c r="GR91" s="18">
        <f t="shared" ref="GR91" si="900">+GQ96</f>
        <v>51101.109452302073</v>
      </c>
      <c r="GS91" s="18">
        <f t="shared" ref="GS91" si="901">+GR96</f>
        <v>-24712.420547697926</v>
      </c>
      <c r="GT91" s="18">
        <f t="shared" ref="GT91" si="902">+GS96</f>
        <v>-50661.750547697928</v>
      </c>
      <c r="GU91" s="18">
        <f t="shared" ref="GU91" si="903">+GT96</f>
        <v>-69516.420547697926</v>
      </c>
      <c r="GV91" s="18">
        <f t="shared" ref="GV91" si="904">+GU96</f>
        <v>-95316.270547697932</v>
      </c>
      <c r="GW91" s="18">
        <f t="shared" ref="GW91" si="905">+GV96</f>
        <v>-127612.29054769794</v>
      </c>
      <c r="GX91" s="18">
        <f t="shared" ref="GX91" si="906">+GW96</f>
        <v>-180652.19054769794</v>
      </c>
      <c r="GY91" s="18">
        <f t="shared" ref="GY91" si="907">+GX96</f>
        <v>-260028.35054769795</v>
      </c>
      <c r="GZ91" s="18">
        <f t="shared" ref="GZ91" si="908">+GY96</f>
        <v>-354652.09054769797</v>
      </c>
      <c r="HA91" s="18">
        <f t="shared" ref="HA91" si="909">+GZ96</f>
        <v>-478636.22054769797</v>
      </c>
      <c r="HB91" s="18">
        <f t="shared" ref="HB91" si="910">+HA96</f>
        <v>-626312.76054769801</v>
      </c>
      <c r="HC91" s="18">
        <f t="shared" ref="HC91" si="911">+HB96</f>
        <v>-743258.10054769798</v>
      </c>
      <c r="HD91" s="18">
        <f t="shared" ref="HD91" si="912">+HC96</f>
        <v>-992547.870547698</v>
      </c>
      <c r="HE91" s="18">
        <f t="shared" ref="HE91" si="913">+HD96</f>
        <v>20438.079452301958</v>
      </c>
      <c r="HF91" s="18">
        <f t="shared" ref="HF91" si="914">+HE96</f>
        <v>130445.32945230196</v>
      </c>
      <c r="HG91" s="18">
        <f t="shared" ref="HG91" si="915">+HF96</f>
        <v>332902.83945230197</v>
      </c>
      <c r="HH91" s="18">
        <f t="shared" ref="HH91" si="916">+HG96</f>
        <v>556977.80945230194</v>
      </c>
      <c r="HI91" s="18">
        <f t="shared" ref="HI91" si="917">+HH96</f>
        <v>1055471.6094523019</v>
      </c>
      <c r="HJ91" s="18">
        <f t="shared" ref="HJ91" si="918">+HI96</f>
        <v>1806989.469452302</v>
      </c>
      <c r="HK91" s="18">
        <f t="shared" ref="HK91" si="919">+HJ96</f>
        <v>1988111.769452302</v>
      </c>
      <c r="HL91" s="18">
        <f t="shared" ref="HL91" si="920">+HK96</f>
        <v>2476150.6394523019</v>
      </c>
      <c r="HM91" s="18">
        <f t="shared" ref="HM91" si="921">+HL96</f>
        <v>2981822.8194523021</v>
      </c>
      <c r="HN91" s="18">
        <f t="shared" ref="HN91" si="922">+HM96</f>
        <v>3475101.049452302</v>
      </c>
      <c r="HO91" s="18">
        <f t="shared" ref="HO91" si="923">+HN96</f>
        <v>3940670.699452302</v>
      </c>
      <c r="HP91" s="18">
        <f t="shared" ref="HP91" si="924">+HO96</f>
        <v>4398506.3794523021</v>
      </c>
      <c r="HQ91" s="18">
        <f t="shared" ref="HQ91" si="925">+HP96</f>
        <v>-7580.0605476973578</v>
      </c>
      <c r="HR91" s="18">
        <f t="shared" ref="HR91" si="926">+HQ96</f>
        <v>13849.149452302641</v>
      </c>
      <c r="HS91" s="18">
        <f t="shared" ref="HS91" si="927">+HR96</f>
        <v>47398.979452302643</v>
      </c>
      <c r="HT91" s="18">
        <f t="shared" ref="HT91" si="928">+HS96</f>
        <v>97141.439452302642</v>
      </c>
      <c r="HU91" s="18">
        <f t="shared" ref="HU91" si="929">+HT96</f>
        <v>166436.37945230264</v>
      </c>
      <c r="HV91" s="18">
        <f t="shared" ref="HV91" si="930">+HU96</f>
        <v>242737.57945230266</v>
      </c>
      <c r="HW91" s="18">
        <f t="shared" ref="HW91" si="931">+HV96</f>
        <v>313842.24945230264</v>
      </c>
      <c r="HX91" s="18">
        <f t="shared" ref="HX91" si="932">+HW96</f>
        <v>378956.52945230261</v>
      </c>
      <c r="HY91" s="18">
        <f t="shared" ref="HY91" si="933">+HX96</f>
        <v>422845.80945230264</v>
      </c>
      <c r="HZ91" s="18">
        <f t="shared" ref="HZ91" si="934">+HY96</f>
        <v>465138.03945230262</v>
      </c>
      <c r="IA91" s="18">
        <f t="shared" ref="IA91" si="935">+HZ96</f>
        <v>504726.66945230262</v>
      </c>
      <c r="IB91" s="18">
        <f t="shared" ref="IB91" si="936">+IA96</f>
        <v>539901.98945230257</v>
      </c>
      <c r="IC91" s="18">
        <f t="shared" ref="IC91" si="937">+IB96</f>
        <v>-4473.8905476974323</v>
      </c>
      <c r="ID91" s="18">
        <f t="shared" ref="ID91" si="938">+IC96</f>
        <v>1549.9094523025678</v>
      </c>
      <c r="IE91" s="18">
        <f t="shared" ref="IE91" si="939">+ID96</f>
        <v>13469.369452302566</v>
      </c>
      <c r="IF91" s="18">
        <f t="shared" ref="IF91" si="940">+IE96</f>
        <v>30945.829452302565</v>
      </c>
      <c r="IG91" s="18">
        <f t="shared" ref="IG91" si="941">+IF96</f>
        <v>25873.369452302566</v>
      </c>
      <c r="IH91" s="18">
        <f t="shared" ref="IH91" si="942">+IG96</f>
        <v>26828.419452302565</v>
      </c>
      <c r="II91" s="18">
        <f t="shared" ref="II91" si="943">+IH96</f>
        <v>27789.869452302566</v>
      </c>
      <c r="IJ91" s="18">
        <f t="shared" ref="IJ91" si="944">+II96</f>
        <v>31758.779452302566</v>
      </c>
      <c r="IK91" s="18">
        <f t="shared" ref="IK91" si="945">+IJ96</f>
        <v>30762.869452302566</v>
      </c>
      <c r="IL91" s="560"/>
      <c r="IM91" s="561"/>
      <c r="IN91" s="561"/>
      <c r="IO91" s="561"/>
      <c r="IP91" s="561"/>
      <c r="IQ91" s="561"/>
      <c r="IR91" s="561"/>
      <c r="IS91" s="561"/>
      <c r="IT91" s="561"/>
      <c r="IU91" s="561"/>
      <c r="IV91" s="561"/>
      <c r="IW91" s="561"/>
      <c r="IX91" s="561"/>
      <c r="IY91" s="562"/>
    </row>
    <row r="92" spans="1:259" x14ac:dyDescent="0.2">
      <c r="B92" s="1" t="s">
        <v>309</v>
      </c>
      <c r="D92" s="17"/>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6"/>
      <c r="BA92" s="16"/>
      <c r="BB92" s="16"/>
      <c r="BC92" s="16"/>
      <c r="BD92" s="16"/>
      <c r="BE92" s="16"/>
      <c r="BF92" s="16"/>
      <c r="BG92" s="16"/>
      <c r="BH92" s="16"/>
      <c r="BI92" s="16"/>
      <c r="BJ92" s="16"/>
      <c r="BK92" s="16"/>
      <c r="BL92" s="16"/>
      <c r="BM92" s="16"/>
      <c r="BN92" s="16"/>
      <c r="BO92" s="16"/>
      <c r="BP92" s="16"/>
      <c r="BQ92" s="16"/>
      <c r="BR92" s="16"/>
      <c r="BS92" s="16"/>
      <c r="BT92" s="16"/>
      <c r="BU92" s="16"/>
      <c r="BV92" s="16"/>
      <c r="BW92" s="16"/>
      <c r="BX92" s="16"/>
      <c r="BY92" s="16"/>
      <c r="BZ92" s="58"/>
      <c r="CA92" s="16"/>
      <c r="CB92" s="16"/>
      <c r="CC92" s="16"/>
      <c r="CD92" s="16"/>
      <c r="CE92" s="16"/>
      <c r="CF92" s="16"/>
      <c r="CG92" s="16"/>
      <c r="CH92" s="16"/>
      <c r="CI92" s="16"/>
      <c r="CJ92" s="16"/>
      <c r="CK92" s="16"/>
      <c r="CL92" s="16"/>
      <c r="CM92" s="16"/>
      <c r="CN92" s="16"/>
      <c r="CO92" s="16"/>
      <c r="CP92" s="16"/>
      <c r="CQ92" s="16"/>
      <c r="CR92" s="16"/>
      <c r="CS92" s="16"/>
      <c r="CT92" s="16"/>
      <c r="CU92" s="16"/>
      <c r="CV92" s="16"/>
      <c r="CW92" s="16"/>
      <c r="CX92" s="16"/>
      <c r="CY92" s="16"/>
      <c r="CZ92" s="16"/>
      <c r="DA92" s="16"/>
      <c r="DB92" s="16"/>
      <c r="DC92" s="16"/>
      <c r="DD92" s="16"/>
      <c r="DE92" s="16"/>
      <c r="DF92" s="16"/>
      <c r="DG92" s="16"/>
      <c r="DH92" s="16"/>
      <c r="DI92" s="16"/>
      <c r="DJ92" s="16"/>
      <c r="DK92" s="16"/>
      <c r="DL92" s="18"/>
      <c r="DM92" s="18"/>
      <c r="DN92" s="18"/>
      <c r="DO92" s="18"/>
      <c r="DP92" s="18"/>
      <c r="DQ92" s="18"/>
      <c r="DR92" s="18"/>
      <c r="DS92" s="18"/>
      <c r="DT92" s="18"/>
      <c r="DU92" s="18"/>
      <c r="DV92" s="18"/>
      <c r="DW92" s="18"/>
      <c r="DX92" s="18"/>
      <c r="DY92" s="18"/>
      <c r="DZ92" s="18"/>
      <c r="EA92" s="18"/>
      <c r="EB92" s="18"/>
      <c r="EC92" s="18"/>
      <c r="ED92" s="18"/>
      <c r="EE92" s="18"/>
      <c r="EF92" s="18"/>
      <c r="EG92" s="18"/>
      <c r="EH92" s="18"/>
      <c r="EI92" s="18"/>
      <c r="EJ92" s="18"/>
      <c r="EK92" s="18"/>
      <c r="EL92" s="18"/>
      <c r="EM92" s="18"/>
      <c r="EN92" s="18"/>
      <c r="EO92" s="18"/>
      <c r="EP92" s="18"/>
      <c r="EQ92" s="18"/>
      <c r="ER92" s="18"/>
      <c r="ES92" s="18"/>
      <c r="ET92" s="18"/>
      <c r="EU92" s="18"/>
      <c r="EV92" s="18"/>
      <c r="EW92" s="18"/>
      <c r="EX92" s="18"/>
      <c r="EY92" s="18"/>
      <c r="EZ92" s="18"/>
      <c r="FA92" s="18"/>
      <c r="FB92" s="18"/>
      <c r="FC92" s="18"/>
      <c r="FD92" s="18"/>
      <c r="FE92" s="18"/>
      <c r="FF92" s="18"/>
      <c r="FG92" s="18"/>
      <c r="FH92" s="18"/>
      <c r="FI92" s="18"/>
      <c r="FJ92" s="18"/>
      <c r="FK92" s="18"/>
      <c r="FL92" s="18"/>
      <c r="FM92" s="18"/>
      <c r="FN92" s="18"/>
      <c r="FO92" s="18"/>
      <c r="FP92" s="18"/>
      <c r="FQ92" s="18"/>
      <c r="FR92" s="18"/>
      <c r="FS92" s="18"/>
      <c r="FT92" s="18"/>
      <c r="FU92" s="18"/>
      <c r="FV92" s="18"/>
      <c r="FW92" s="18"/>
      <c r="FX92" s="18"/>
      <c r="FY92" s="18"/>
      <c r="FZ92" s="18"/>
      <c r="GA92" s="18"/>
      <c r="GB92" s="18"/>
      <c r="GC92" s="18"/>
      <c r="GD92" s="18"/>
      <c r="GE92" s="18"/>
      <c r="GF92" s="18"/>
      <c r="GG92" s="18"/>
      <c r="GH92" s="18"/>
      <c r="GI92" s="18"/>
      <c r="GJ92" s="18"/>
      <c r="GK92" s="18"/>
      <c r="GL92" s="18"/>
      <c r="GM92" s="18"/>
      <c r="GN92" s="18"/>
      <c r="GO92" s="18"/>
      <c r="GP92" s="18"/>
      <c r="GQ92" s="18"/>
      <c r="GR92" s="18"/>
      <c r="GS92" s="18"/>
      <c r="GT92" s="18"/>
      <c r="GU92" s="18"/>
      <c r="GV92" s="18"/>
      <c r="GW92" s="18"/>
      <c r="GX92" s="18"/>
      <c r="GY92" s="18"/>
      <c r="GZ92" s="18"/>
      <c r="HA92" s="18"/>
      <c r="HB92" s="18"/>
      <c r="HC92" s="18"/>
      <c r="HD92" s="18"/>
      <c r="HE92" s="18"/>
      <c r="HF92" s="18"/>
      <c r="HG92" s="18"/>
      <c r="HH92" s="18"/>
      <c r="HI92" s="18"/>
      <c r="HJ92" s="18"/>
      <c r="HK92" s="18"/>
      <c r="HL92" s="18"/>
      <c r="HM92" s="18"/>
      <c r="HN92" s="18"/>
      <c r="HO92" s="18"/>
      <c r="HP92" s="23">
        <v>-722568.77</v>
      </c>
      <c r="HQ92" s="18"/>
      <c r="HR92" s="18"/>
      <c r="HS92" s="18"/>
      <c r="HT92" s="18"/>
      <c r="HU92" s="18"/>
      <c r="HV92" s="18"/>
      <c r="HW92" s="18"/>
      <c r="HX92" s="18"/>
      <c r="HY92" s="18"/>
      <c r="HZ92" s="18"/>
      <c r="IA92" s="18"/>
      <c r="IB92" s="467">
        <v>-544785.1</v>
      </c>
      <c r="IC92" s="18"/>
      <c r="ID92" s="18"/>
      <c r="IE92" s="18"/>
      <c r="IF92" s="18"/>
      <c r="IG92" s="18"/>
      <c r="IH92" s="18"/>
      <c r="II92" s="18"/>
      <c r="IJ92" s="18"/>
      <c r="IK92" s="18"/>
      <c r="IL92" s="560"/>
      <c r="IM92" s="561"/>
      <c r="IN92" s="564"/>
      <c r="IO92" s="561"/>
      <c r="IP92" s="561"/>
      <c r="IQ92" s="561"/>
      <c r="IR92" s="561"/>
      <c r="IS92" s="561"/>
      <c r="IT92" s="561"/>
      <c r="IU92" s="561"/>
      <c r="IV92" s="561"/>
      <c r="IW92" s="561"/>
      <c r="IX92" s="561"/>
      <c r="IY92" s="562"/>
    </row>
    <row r="93" spans="1:259" x14ac:dyDescent="0.2">
      <c r="B93" s="1" t="s">
        <v>164</v>
      </c>
      <c r="D93" s="21"/>
      <c r="E93" s="21">
        <v>-4181078.77</v>
      </c>
      <c r="F93" s="21"/>
      <c r="G93" s="21"/>
      <c r="H93" s="21"/>
      <c r="I93" s="21"/>
      <c r="J93" s="21"/>
      <c r="K93" s="21"/>
      <c r="L93" s="21"/>
      <c r="M93" s="21"/>
      <c r="N93" s="21"/>
      <c r="O93" s="21"/>
      <c r="P93" s="21"/>
      <c r="Q93" s="21"/>
      <c r="R93" s="21"/>
      <c r="S93" s="21"/>
      <c r="T93" s="21"/>
      <c r="U93" s="21"/>
      <c r="V93" s="21">
        <v>2902829.61</v>
      </c>
      <c r="W93" s="21"/>
      <c r="X93" s="21"/>
      <c r="Y93" s="21">
        <v>297154.09999999998</v>
      </c>
      <c r="Z93" s="21"/>
      <c r="AA93" s="21"/>
      <c r="AB93" s="21"/>
      <c r="AC93" s="21"/>
      <c r="AD93" s="21"/>
      <c r="AE93" s="21">
        <v>-60848.08</v>
      </c>
      <c r="AF93" s="21"/>
      <c r="AG93" s="21"/>
      <c r="AH93" s="21"/>
      <c r="AI93" s="21"/>
      <c r="AJ93" s="21"/>
      <c r="AK93" s="21"/>
      <c r="AL93" s="21"/>
      <c r="AM93" s="21"/>
      <c r="AN93" s="21">
        <v>0</v>
      </c>
      <c r="AO93" s="21">
        <v>0</v>
      </c>
      <c r="AP93" s="21">
        <v>0</v>
      </c>
      <c r="AQ93" s="21">
        <v>-83829</v>
      </c>
      <c r="AR93" s="21">
        <v>0</v>
      </c>
      <c r="AS93" s="21">
        <v>0</v>
      </c>
      <c r="AT93" s="21">
        <v>0</v>
      </c>
      <c r="AU93" s="21">
        <v>0</v>
      </c>
      <c r="AV93" s="21">
        <v>0</v>
      </c>
      <c r="AW93" s="21">
        <v>0</v>
      </c>
      <c r="AX93" s="21">
        <v>0</v>
      </c>
      <c r="AY93" s="20"/>
      <c r="AZ93" s="22"/>
      <c r="BA93" s="22"/>
      <c r="BB93" s="22"/>
      <c r="BC93" s="22">
        <v>-593875</v>
      </c>
      <c r="BD93" s="22">
        <v>0</v>
      </c>
      <c r="BE93" s="22">
        <v>0</v>
      </c>
      <c r="BF93" s="22">
        <v>0</v>
      </c>
      <c r="BG93" s="22">
        <v>0</v>
      </c>
      <c r="BH93" s="18"/>
      <c r="BI93" s="18"/>
      <c r="BJ93" s="18"/>
      <c r="BK93" s="18"/>
      <c r="BL93" s="18"/>
      <c r="BM93" s="18"/>
      <c r="BN93" s="22">
        <v>0</v>
      </c>
      <c r="BO93" s="22">
        <v>-3252364</v>
      </c>
      <c r="BP93" s="18"/>
      <c r="BQ93" s="18"/>
      <c r="BR93" s="18"/>
      <c r="BS93" s="18"/>
      <c r="BT93" s="18"/>
      <c r="BU93" s="18"/>
      <c r="BV93" s="18"/>
      <c r="BW93" s="18"/>
      <c r="BX93" s="18"/>
      <c r="BY93" s="18"/>
      <c r="BZ93" s="59"/>
      <c r="CA93" s="25">
        <v>3815276</v>
      </c>
      <c r="CB93" s="18"/>
      <c r="CC93" s="18"/>
      <c r="CD93" s="18"/>
      <c r="CE93" s="18"/>
      <c r="CF93" s="18"/>
      <c r="CG93" s="18"/>
      <c r="CH93" s="18"/>
      <c r="CI93" s="18"/>
      <c r="CJ93" s="18"/>
      <c r="CK93" s="18"/>
      <c r="CL93" s="18"/>
      <c r="CM93" s="22">
        <v>2425328.0594523018</v>
      </c>
      <c r="CN93" s="18"/>
      <c r="CO93" s="18"/>
      <c r="CP93" s="18"/>
      <c r="CQ93" s="18"/>
      <c r="CR93" s="18"/>
      <c r="CS93" s="18"/>
      <c r="CT93" s="18"/>
      <c r="CU93" s="22">
        <v>376119</v>
      </c>
      <c r="CV93" s="18"/>
      <c r="CW93" s="18"/>
      <c r="CX93" s="18"/>
      <c r="CY93" s="22">
        <v>712145</v>
      </c>
      <c r="CZ93" s="18"/>
      <c r="DA93" s="18"/>
      <c r="DB93" s="18"/>
      <c r="DC93" s="18"/>
      <c r="DD93" s="18"/>
      <c r="DE93" s="18"/>
      <c r="DF93" s="18"/>
      <c r="DG93" s="18"/>
      <c r="DH93" s="18"/>
      <c r="DI93" s="18"/>
      <c r="DJ93" s="18"/>
      <c r="DK93" s="18"/>
      <c r="DL93" s="23">
        <v>120505</v>
      </c>
      <c r="DM93" s="18"/>
      <c r="DN93" s="18"/>
      <c r="DO93" s="18"/>
      <c r="DP93" s="18"/>
      <c r="DQ93" s="18"/>
      <c r="DR93" s="18"/>
      <c r="DS93" s="18"/>
      <c r="DT93" s="18"/>
      <c r="DU93" s="18"/>
      <c r="DV93" s="18"/>
      <c r="DW93" s="18"/>
      <c r="DX93" s="23">
        <v>-71719</v>
      </c>
      <c r="DY93" s="18"/>
      <c r="DZ93" s="18"/>
      <c r="EA93" s="18"/>
      <c r="EB93" s="18"/>
      <c r="EC93" s="18"/>
      <c r="ED93" s="18"/>
      <c r="EE93" s="18"/>
      <c r="EF93" s="18"/>
      <c r="EG93" s="18"/>
      <c r="EH93" s="18"/>
      <c r="EI93" s="18"/>
      <c r="EJ93" s="23">
        <v>657209</v>
      </c>
      <c r="EK93" s="18"/>
      <c r="EL93" s="18"/>
      <c r="EM93" s="18"/>
      <c r="EN93" s="18"/>
      <c r="EO93" s="18"/>
      <c r="EP93" s="18"/>
      <c r="EQ93" s="18"/>
      <c r="ER93" s="18"/>
      <c r="ES93" s="18"/>
      <c r="ET93" s="18"/>
      <c r="EU93" s="18"/>
      <c r="EV93" s="23">
        <v>-120114</v>
      </c>
      <c r="EW93" s="18"/>
      <c r="EX93" s="18"/>
      <c r="EY93" s="18"/>
      <c r="EZ93" s="18"/>
      <c r="FA93" s="18"/>
      <c r="FB93" s="18"/>
      <c r="FC93" s="18"/>
      <c r="FD93" s="18"/>
      <c r="FE93" s="18"/>
      <c r="FF93" s="18"/>
      <c r="FG93" s="18"/>
      <c r="FH93" s="23">
        <v>-683368</v>
      </c>
      <c r="FI93" s="18"/>
      <c r="FJ93" s="18"/>
      <c r="FK93" s="18"/>
      <c r="FL93" s="18"/>
      <c r="FM93" s="18"/>
      <c r="FN93" s="18"/>
      <c r="FO93" s="18"/>
      <c r="FP93" s="18"/>
      <c r="FQ93" s="18"/>
      <c r="FR93" s="18"/>
      <c r="FS93" s="18"/>
      <c r="FT93" s="23">
        <v>608960</v>
      </c>
      <c r="FU93" s="18"/>
      <c r="FV93" s="18"/>
      <c r="FW93" s="18"/>
      <c r="FX93" s="18"/>
      <c r="FY93" s="18"/>
      <c r="FZ93" s="18"/>
      <c r="GA93" s="18"/>
      <c r="GB93" s="18"/>
      <c r="GC93" s="18"/>
      <c r="GD93" s="18"/>
      <c r="GE93" s="18"/>
      <c r="GF93" s="23">
        <v>214684</v>
      </c>
      <c r="GG93" s="18"/>
      <c r="GH93" s="18"/>
      <c r="GI93" s="18"/>
      <c r="GJ93" s="18"/>
      <c r="GK93" s="18"/>
      <c r="GL93" s="18"/>
      <c r="GM93" s="18"/>
      <c r="GN93" s="18"/>
      <c r="GO93" s="18"/>
      <c r="GP93" s="18"/>
      <c r="GQ93" s="18"/>
      <c r="GR93" s="23">
        <v>-56692</v>
      </c>
      <c r="GS93" s="18"/>
      <c r="GT93" s="18"/>
      <c r="GU93" s="18"/>
      <c r="GV93" s="18"/>
      <c r="GW93" s="18"/>
      <c r="GX93" s="18"/>
      <c r="GY93" s="18"/>
      <c r="GZ93" s="18"/>
      <c r="HA93" s="18"/>
      <c r="HB93" s="23"/>
      <c r="HC93" s="23"/>
      <c r="HD93" s="23">
        <v>997225</v>
      </c>
      <c r="HE93" s="23"/>
      <c r="HF93" s="23"/>
      <c r="HG93" s="23"/>
      <c r="HH93" s="18"/>
      <c r="HI93" s="18"/>
      <c r="HJ93" s="296">
        <v>-328225.71000000002</v>
      </c>
      <c r="HK93" s="18"/>
      <c r="HL93" s="18"/>
      <c r="HM93" s="18"/>
      <c r="HN93" s="18"/>
      <c r="HO93" s="18"/>
      <c r="HP93" s="23">
        <v>-3680587.86</v>
      </c>
      <c r="HQ93" s="18"/>
      <c r="HR93" s="18"/>
      <c r="HS93" s="18"/>
      <c r="HT93" s="18"/>
      <c r="HU93" s="18"/>
      <c r="HV93" s="18"/>
      <c r="HW93" s="18"/>
      <c r="HX93" s="18"/>
      <c r="HY93" s="18"/>
      <c r="HZ93" s="18"/>
      <c r="IA93" s="18"/>
      <c r="IB93" s="18"/>
      <c r="IC93" s="18"/>
      <c r="ID93" s="18"/>
      <c r="IE93" s="18"/>
      <c r="IF93" s="18"/>
      <c r="IG93" s="18"/>
      <c r="IH93" s="18"/>
      <c r="II93" s="18"/>
      <c r="IJ93" s="18"/>
      <c r="IK93" s="18"/>
      <c r="IL93" s="560"/>
      <c r="IM93" s="561"/>
      <c r="IN93" s="564"/>
      <c r="IO93" s="561"/>
      <c r="IP93" s="561"/>
      <c r="IQ93" s="561"/>
      <c r="IR93" s="561"/>
      <c r="IS93" s="561"/>
      <c r="IT93" s="561"/>
      <c r="IU93" s="561"/>
      <c r="IV93" s="561"/>
      <c r="IW93" s="561"/>
      <c r="IX93" s="561"/>
      <c r="IY93" s="562"/>
    </row>
    <row r="94" spans="1:259" x14ac:dyDescent="0.2">
      <c r="B94" s="1" t="s">
        <v>192</v>
      </c>
      <c r="D94" s="21">
        <v>432128.96</v>
      </c>
      <c r="E94" s="21">
        <v>372061.46</v>
      </c>
      <c r="F94" s="21">
        <v>292453.09999999998</v>
      </c>
      <c r="G94" s="21">
        <v>-78138.789999999994</v>
      </c>
      <c r="H94" s="21">
        <v>-126217.84</v>
      </c>
      <c r="I94" s="21">
        <v>-187720.54</v>
      </c>
      <c r="J94" s="21">
        <v>-178244.86</v>
      </c>
      <c r="K94" s="21">
        <v>-187756.82</v>
      </c>
      <c r="L94" s="21">
        <v>-246888.07</v>
      </c>
      <c r="M94" s="21">
        <v>-230682.51</v>
      </c>
      <c r="N94" s="21">
        <v>-264175.96000000002</v>
      </c>
      <c r="O94" s="21">
        <v>-285125.14</v>
      </c>
      <c r="P94" s="21">
        <v>-311192.69</v>
      </c>
      <c r="Q94" s="21">
        <v>-339158.52</v>
      </c>
      <c r="R94" s="21">
        <v>-360208.25</v>
      </c>
      <c r="S94" s="21">
        <v>-399772.72</v>
      </c>
      <c r="T94" s="21">
        <v>-401572.97</v>
      </c>
      <c r="U94" s="21">
        <v>-402556.74</v>
      </c>
      <c r="V94" s="21">
        <v>425703.17</v>
      </c>
      <c r="W94" s="21">
        <v>27755.58</v>
      </c>
      <c r="X94" s="21">
        <v>53516.86</v>
      </c>
      <c r="Y94" s="21">
        <v>129162.45</v>
      </c>
      <c r="Z94" s="21">
        <v>8426.31</v>
      </c>
      <c r="AA94" s="21">
        <v>9971.8700000000008</v>
      </c>
      <c r="AB94" s="21">
        <v>10445.459999999999</v>
      </c>
      <c r="AC94" s="21">
        <v>1548.49</v>
      </c>
      <c r="AD94" s="21">
        <v>-24368.400000000001</v>
      </c>
      <c r="AE94" s="21">
        <v>-26396.79</v>
      </c>
      <c r="AF94" s="21">
        <v>-36739.5</v>
      </c>
      <c r="AG94" s="21">
        <v>-36222.1</v>
      </c>
      <c r="AH94" s="21">
        <v>-32106.799999999999</v>
      </c>
      <c r="AI94" s="21">
        <v>-7460.75</v>
      </c>
      <c r="AJ94" s="21">
        <v>13836.55</v>
      </c>
      <c r="AK94" s="21">
        <v>24317.5</v>
      </c>
      <c r="AL94" s="21">
        <v>24404.639999999999</v>
      </c>
      <c r="AM94" s="21">
        <v>24282.36</v>
      </c>
      <c r="AN94" s="21">
        <v>23648.32</v>
      </c>
      <c r="AO94" s="21">
        <v>11542.18</v>
      </c>
      <c r="AP94" s="21">
        <v>5631.68</v>
      </c>
      <c r="AQ94" s="21">
        <v>61.25</v>
      </c>
      <c r="AR94" s="21">
        <v>-37612.21</v>
      </c>
      <c r="AS94" s="21">
        <v>-8967.27</v>
      </c>
      <c r="AT94" s="21">
        <v>9161.19</v>
      </c>
      <c r="AU94" s="21">
        <v>15834.5</v>
      </c>
      <c r="AV94" s="21">
        <v>51228.82</v>
      </c>
      <c r="AW94" s="21">
        <v>-66100.7</v>
      </c>
      <c r="AX94" s="21">
        <v>218464.08</v>
      </c>
      <c r="AY94" s="21">
        <v>96768.04</v>
      </c>
      <c r="AZ94" s="22">
        <v>119988.4</v>
      </c>
      <c r="BA94" s="22">
        <v>118465.26</v>
      </c>
      <c r="BB94" s="22">
        <v>67160.03</v>
      </c>
      <c r="BC94" s="22">
        <v>89925.46</v>
      </c>
      <c r="BD94" s="22">
        <v>19193.54</v>
      </c>
      <c r="BE94" s="22">
        <v>112721.9</v>
      </c>
      <c r="BF94" s="22">
        <v>229293.46</v>
      </c>
      <c r="BG94" s="22">
        <v>283552.17</v>
      </c>
      <c r="BH94" s="22">
        <v>349320.94</v>
      </c>
      <c r="BI94" s="22">
        <v>373435.83</v>
      </c>
      <c r="BJ94" s="22">
        <v>348280.94</v>
      </c>
      <c r="BK94" s="30">
        <v>355921.97</v>
      </c>
      <c r="BL94" s="30">
        <v>382066.13</v>
      </c>
      <c r="BM94" s="30">
        <v>383030.87</v>
      </c>
      <c r="BN94" s="30">
        <v>364946.41</v>
      </c>
      <c r="BO94" s="30">
        <v>375083.34</v>
      </c>
      <c r="BP94" s="30">
        <v>-109378.96</v>
      </c>
      <c r="BQ94" s="60">
        <v>-337380.3</v>
      </c>
      <c r="BR94" s="30">
        <v>-161392.62</v>
      </c>
      <c r="BS94" s="30">
        <v>-210235.89</v>
      </c>
      <c r="BT94" s="30">
        <v>-279431.45</v>
      </c>
      <c r="BU94" s="30">
        <v>-306588.98</v>
      </c>
      <c r="BV94" s="30">
        <v>-410488.66</v>
      </c>
      <c r="BW94" s="30">
        <v>-481208.31</v>
      </c>
      <c r="BX94" s="30">
        <v>-581688.5</v>
      </c>
      <c r="BY94" s="55">
        <v>-642257.68000000005</v>
      </c>
      <c r="BZ94" s="61">
        <v>-677655.53</v>
      </c>
      <c r="CA94" s="25">
        <v>-786594.69</v>
      </c>
      <c r="CB94" s="30">
        <v>456520.37</v>
      </c>
      <c r="CC94" s="30">
        <v>-294589.13</v>
      </c>
      <c r="CD94" s="30">
        <v>-292623.7</v>
      </c>
      <c r="CE94" s="30">
        <v>-297951.84999999998</v>
      </c>
      <c r="CF94" s="30">
        <v>-323731.61</v>
      </c>
      <c r="CG94" s="30">
        <v>-249215.54</v>
      </c>
      <c r="CH94" s="30">
        <v>-200616.26</v>
      </c>
      <c r="CI94" s="30">
        <v>-156971.54999999999</v>
      </c>
      <c r="CJ94" s="30">
        <v>-103780.69</v>
      </c>
      <c r="CK94" s="30">
        <v>-95701.1</v>
      </c>
      <c r="CL94" s="30">
        <v>-135762.13</v>
      </c>
      <c r="CM94" s="30">
        <v>-48898.66</v>
      </c>
      <c r="CN94" s="30">
        <v>-104954.68</v>
      </c>
      <c r="CO94" s="30">
        <v>-74189.429999999993</v>
      </c>
      <c r="CP94" s="30">
        <v>-19289.61</v>
      </c>
      <c r="CQ94" s="30">
        <v>-13670.68</v>
      </c>
      <c r="CR94" s="30">
        <v>-61226.42</v>
      </c>
      <c r="CS94" s="30">
        <v>-59051.5</v>
      </c>
      <c r="CT94" s="30">
        <v>-107023.28</v>
      </c>
      <c r="CU94" s="30">
        <v>-93730.43</v>
      </c>
      <c r="CV94" s="30">
        <v>-122644.66</v>
      </c>
      <c r="CW94" s="30">
        <v>-139742.41</v>
      </c>
      <c r="CX94" s="30">
        <v>-167856.51</v>
      </c>
      <c r="CY94" s="30">
        <v>-3008.57</v>
      </c>
      <c r="CZ94" s="56">
        <v>-36150.03</v>
      </c>
      <c r="DA94" s="30">
        <v>-23463.74</v>
      </c>
      <c r="DB94" s="57">
        <v>443.03</v>
      </c>
      <c r="DC94" s="57">
        <v>13766.26</v>
      </c>
      <c r="DD94" s="30">
        <v>33934.199999999997</v>
      </c>
      <c r="DE94" s="30">
        <v>41862.44</v>
      </c>
      <c r="DF94" s="55">
        <v>13206.64</v>
      </c>
      <c r="DG94" s="30">
        <v>-11898.43</v>
      </c>
      <c r="DH94" s="22">
        <v>-19903.05</v>
      </c>
      <c r="DI94" s="22">
        <v>-29362.639999999999</v>
      </c>
      <c r="DJ94" s="22">
        <v>-42568.02</v>
      </c>
      <c r="DK94" s="22">
        <v>-52948.2</v>
      </c>
      <c r="DL94" s="22">
        <v>17467.11</v>
      </c>
      <c r="DM94" s="22">
        <v>17793.79</v>
      </c>
      <c r="DN94" s="22">
        <v>36836.97</v>
      </c>
      <c r="DO94" s="22">
        <v>46499.32</v>
      </c>
      <c r="DP94" s="22">
        <v>39861.279999999999</v>
      </c>
      <c r="DQ94" s="22">
        <v>28612.98</v>
      </c>
      <c r="DR94" s="22">
        <v>3066.92</v>
      </c>
      <c r="DS94" s="22">
        <v>-7415.7</v>
      </c>
      <c r="DT94" s="22">
        <v>-16563.669999999998</v>
      </c>
      <c r="DU94" s="22">
        <v>-22452.080000000002</v>
      </c>
      <c r="DV94" s="22">
        <v>-41134.04</v>
      </c>
      <c r="DW94" s="22">
        <v>-48340.51</v>
      </c>
      <c r="DX94" s="22">
        <v>-360.97</v>
      </c>
      <c r="DY94" s="22">
        <v>-12070.12</v>
      </c>
      <c r="DZ94" s="22">
        <v>-15744.28</v>
      </c>
      <c r="EA94" s="22">
        <v>-19034.86</v>
      </c>
      <c r="EB94" s="22">
        <v>-32410.52</v>
      </c>
      <c r="EC94" s="22">
        <v>-68399.41</v>
      </c>
      <c r="ED94" s="22">
        <v>-89622.720000000001</v>
      </c>
      <c r="EE94" s="22">
        <v>-71557.320000000007</v>
      </c>
      <c r="EF94" s="22">
        <v>-62370.03</v>
      </c>
      <c r="EG94" s="22">
        <v>-103695.66</v>
      </c>
      <c r="EH94" s="22">
        <v>-82959.789999999994</v>
      </c>
      <c r="EI94" s="22">
        <v>-100148.39</v>
      </c>
      <c r="EJ94" s="22">
        <v>-14591.96</v>
      </c>
      <c r="EK94" s="22">
        <v>-3107.34</v>
      </c>
      <c r="EL94" s="22">
        <v>9439.48</v>
      </c>
      <c r="EM94" s="22">
        <v>14044.16</v>
      </c>
      <c r="EN94" s="22">
        <v>19941.490000000002</v>
      </c>
      <c r="EO94" s="22">
        <v>28969.32</v>
      </c>
      <c r="EP94" s="22">
        <v>27274.11</v>
      </c>
      <c r="EQ94" s="22">
        <v>19901.349999999999</v>
      </c>
      <c r="ER94" s="22">
        <v>19029.86</v>
      </c>
      <c r="ES94" s="22">
        <v>8989.76</v>
      </c>
      <c r="ET94" s="56">
        <v>3513.23</v>
      </c>
      <c r="EU94" s="56">
        <v>-15115.04</v>
      </c>
      <c r="EV94" s="56">
        <v>3644.63</v>
      </c>
      <c r="EW94" s="56">
        <v>14012.08</v>
      </c>
      <c r="EX94" s="56">
        <v>26984.9</v>
      </c>
      <c r="EY94" s="56">
        <v>33000.910000000003</v>
      </c>
      <c r="EZ94" s="56">
        <v>60561.81</v>
      </c>
      <c r="FA94" s="56">
        <v>68389.279999999999</v>
      </c>
      <c r="FB94" s="56">
        <v>74231.72</v>
      </c>
      <c r="FC94" s="56">
        <v>71579.11</v>
      </c>
      <c r="FD94" s="56">
        <v>81471.98</v>
      </c>
      <c r="FE94" s="56">
        <v>84559.91</v>
      </c>
      <c r="FF94" s="56">
        <v>78262.61</v>
      </c>
      <c r="FG94" s="56">
        <v>81460.17</v>
      </c>
      <c r="FH94" s="56">
        <v>-796.1</v>
      </c>
      <c r="FI94" s="56">
        <v>-681.71</v>
      </c>
      <c r="FJ94" s="56">
        <v>-2848.61</v>
      </c>
      <c r="FK94" s="56">
        <v>-10782.39</v>
      </c>
      <c r="FL94" s="56">
        <v>-23483.200000000001</v>
      </c>
      <c r="FM94" s="56">
        <v>-40023.86</v>
      </c>
      <c r="FN94" s="56">
        <v>-65639.42</v>
      </c>
      <c r="FO94" s="56">
        <v>-75744.22</v>
      </c>
      <c r="FP94" s="56">
        <v>-82956.98</v>
      </c>
      <c r="FQ94" s="56">
        <v>-87964.87</v>
      </c>
      <c r="FR94" s="56">
        <v>-94983.11</v>
      </c>
      <c r="FS94" s="56">
        <v>-107323.53</v>
      </c>
      <c r="FT94" s="56">
        <v>12924.71</v>
      </c>
      <c r="FU94" s="56">
        <v>14897.38</v>
      </c>
      <c r="FV94" s="56">
        <v>10322.92</v>
      </c>
      <c r="FW94" s="56">
        <v>9865.91</v>
      </c>
      <c r="FX94" s="56">
        <v>9382.24</v>
      </c>
      <c r="FY94" s="56">
        <v>-2647.02</v>
      </c>
      <c r="FZ94" s="56">
        <v>-17272.91</v>
      </c>
      <c r="GA94" s="56">
        <v>-30157.15</v>
      </c>
      <c r="GB94" s="56">
        <v>-42463.16</v>
      </c>
      <c r="GC94" s="56">
        <v>-54585.94</v>
      </c>
      <c r="GD94" s="56">
        <v>-62725.95</v>
      </c>
      <c r="GE94" s="56">
        <v>-74074.850000000006</v>
      </c>
      <c r="GF94" s="56">
        <v>68.09</v>
      </c>
      <c r="GG94" s="56">
        <v>4352.9799999999996</v>
      </c>
      <c r="GH94" s="56">
        <v>25456.84</v>
      </c>
      <c r="GI94" s="56">
        <v>38113.96</v>
      </c>
      <c r="GJ94" s="56">
        <v>37741.01</v>
      </c>
      <c r="GK94" s="56">
        <v>26861.82</v>
      </c>
      <c r="GL94" s="56">
        <v>15480.47</v>
      </c>
      <c r="GM94" s="56">
        <v>4668.5200000000004</v>
      </c>
      <c r="GN94" s="56">
        <v>-3407.32</v>
      </c>
      <c r="GO94" s="56">
        <v>-17406.080000000002</v>
      </c>
      <c r="GP94" s="56">
        <v>-33446.29</v>
      </c>
      <c r="GQ94" s="56">
        <v>-52090.559999999998</v>
      </c>
      <c r="GR94" s="62">
        <v>-19121.53</v>
      </c>
      <c r="GS94" s="56">
        <v>-25949.33</v>
      </c>
      <c r="GT94" s="56">
        <v>-18854.669999999998</v>
      </c>
      <c r="GU94" s="56">
        <v>-25799.85</v>
      </c>
      <c r="GV94" s="56">
        <v>-32296.02</v>
      </c>
      <c r="GW94" s="56">
        <v>-53039.9</v>
      </c>
      <c r="GX94" s="56">
        <v>-79376.160000000003</v>
      </c>
      <c r="GY94" s="56">
        <v>-94623.74</v>
      </c>
      <c r="GZ94" s="56">
        <v>-123984.13</v>
      </c>
      <c r="HA94" s="56">
        <v>-147676.54</v>
      </c>
      <c r="HB94" s="62">
        <v>-116945.34</v>
      </c>
      <c r="HC94" s="62">
        <v>-249289.77</v>
      </c>
      <c r="HD94" s="297">
        <v>15760.95</v>
      </c>
      <c r="HE94" s="297">
        <v>110007.25</v>
      </c>
      <c r="HF94" s="297">
        <v>202457.51</v>
      </c>
      <c r="HG94" s="288">
        <v>224074.97</v>
      </c>
      <c r="HH94" s="289">
        <v>498493.8</v>
      </c>
      <c r="HI94" s="56">
        <v>751517.86</v>
      </c>
      <c r="HJ94" s="56">
        <v>509348.01</v>
      </c>
      <c r="HK94" s="56">
        <v>488038.87</v>
      </c>
      <c r="HL94" s="56">
        <v>505672.18</v>
      </c>
      <c r="HM94" s="56">
        <v>493278.23</v>
      </c>
      <c r="HN94" s="56">
        <v>465569.65</v>
      </c>
      <c r="HO94" s="56">
        <v>457835.68</v>
      </c>
      <c r="HP94" s="56">
        <v>-2929.81</v>
      </c>
      <c r="HQ94" s="56">
        <v>21429.21</v>
      </c>
      <c r="HR94" s="56">
        <v>33549.83</v>
      </c>
      <c r="HS94" s="56">
        <v>49742.46</v>
      </c>
      <c r="HT94" s="56">
        <v>69294.94</v>
      </c>
      <c r="HU94" s="56">
        <v>76301.2</v>
      </c>
      <c r="HV94" s="56">
        <v>71104.67</v>
      </c>
      <c r="HW94" s="56">
        <v>65114.28</v>
      </c>
      <c r="HX94" s="56">
        <v>43889.279999999999</v>
      </c>
      <c r="HY94" s="469">
        <v>42292.23</v>
      </c>
      <c r="HZ94" s="467">
        <v>39588.629999999997</v>
      </c>
      <c r="IA94" s="467">
        <v>35175.32</v>
      </c>
      <c r="IB94" s="467">
        <v>409.22</v>
      </c>
      <c r="IC94" s="467">
        <v>6023.8</v>
      </c>
      <c r="ID94" s="467">
        <v>11919.46</v>
      </c>
      <c r="IE94" s="467">
        <v>17476.46</v>
      </c>
      <c r="IF94" s="467">
        <v>-5072.46</v>
      </c>
      <c r="IG94" s="467">
        <v>955.05</v>
      </c>
      <c r="IH94" s="467">
        <v>961.45</v>
      </c>
      <c r="II94" s="467">
        <v>3968.91</v>
      </c>
      <c r="IJ94" s="467">
        <v>-995.91</v>
      </c>
      <c r="IK94" s="467">
        <v>-5866.66</v>
      </c>
      <c r="IL94" s="569"/>
      <c r="IM94" s="570"/>
      <c r="IN94" s="564"/>
      <c r="IO94" s="570"/>
      <c r="IP94" s="570"/>
      <c r="IQ94" s="570"/>
      <c r="IR94" s="570"/>
      <c r="IS94" s="564"/>
      <c r="IT94" s="564"/>
      <c r="IU94" s="564"/>
      <c r="IV94" s="570"/>
      <c r="IW94" s="570"/>
      <c r="IX94" s="570"/>
      <c r="IY94" s="571"/>
    </row>
    <row r="95" spans="1:259" x14ac:dyDescent="0.2">
      <c r="B95" s="1" t="s">
        <v>167</v>
      </c>
      <c r="D95" s="53">
        <f>SUM(D92:D94)</f>
        <v>432128.96</v>
      </c>
      <c r="E95" s="53">
        <f t="shared" ref="E95:BO95" si="946">SUM(E92:E94)</f>
        <v>-3809017.31</v>
      </c>
      <c r="F95" s="53">
        <f t="shared" si="946"/>
        <v>292453.09999999998</v>
      </c>
      <c r="G95" s="53">
        <f t="shared" si="946"/>
        <v>-78138.789999999994</v>
      </c>
      <c r="H95" s="53">
        <f t="shared" si="946"/>
        <v>-126217.84</v>
      </c>
      <c r="I95" s="53">
        <f t="shared" si="946"/>
        <v>-187720.54</v>
      </c>
      <c r="J95" s="53">
        <f t="shared" si="946"/>
        <v>-178244.86</v>
      </c>
      <c r="K95" s="53">
        <f t="shared" si="946"/>
        <v>-187756.82</v>
      </c>
      <c r="L95" s="53">
        <f t="shared" si="946"/>
        <v>-246888.07</v>
      </c>
      <c r="M95" s="53">
        <f t="shared" si="946"/>
        <v>-230682.51</v>
      </c>
      <c r="N95" s="53">
        <f t="shared" si="946"/>
        <v>-264175.96000000002</v>
      </c>
      <c r="O95" s="53">
        <f t="shared" si="946"/>
        <v>-285125.14</v>
      </c>
      <c r="P95" s="53">
        <f t="shared" si="946"/>
        <v>-311192.69</v>
      </c>
      <c r="Q95" s="53">
        <f t="shared" si="946"/>
        <v>-339158.52</v>
      </c>
      <c r="R95" s="53">
        <f t="shared" si="946"/>
        <v>-360208.25</v>
      </c>
      <c r="S95" s="53">
        <f t="shared" si="946"/>
        <v>-399772.72</v>
      </c>
      <c r="T95" s="53">
        <f t="shared" si="946"/>
        <v>-401572.97</v>
      </c>
      <c r="U95" s="53">
        <f t="shared" si="946"/>
        <v>-402556.74</v>
      </c>
      <c r="V95" s="53">
        <f t="shared" si="946"/>
        <v>3328532.78</v>
      </c>
      <c r="W95" s="53">
        <f t="shared" si="946"/>
        <v>27755.58</v>
      </c>
      <c r="X95" s="53">
        <f t="shared" si="946"/>
        <v>53516.86</v>
      </c>
      <c r="Y95" s="53">
        <f t="shared" si="946"/>
        <v>426316.55</v>
      </c>
      <c r="Z95" s="53">
        <f t="shared" si="946"/>
        <v>8426.31</v>
      </c>
      <c r="AA95" s="53">
        <f t="shared" si="946"/>
        <v>9971.8700000000008</v>
      </c>
      <c r="AB95" s="53">
        <f t="shared" si="946"/>
        <v>10445.459999999999</v>
      </c>
      <c r="AC95" s="53">
        <f t="shared" si="946"/>
        <v>1548.49</v>
      </c>
      <c r="AD95" s="53">
        <f t="shared" si="946"/>
        <v>-24368.400000000001</v>
      </c>
      <c r="AE95" s="53">
        <f t="shared" si="946"/>
        <v>-87244.87</v>
      </c>
      <c r="AF95" s="53">
        <f t="shared" si="946"/>
        <v>-36739.5</v>
      </c>
      <c r="AG95" s="53">
        <f t="shared" si="946"/>
        <v>-36222.1</v>
      </c>
      <c r="AH95" s="53">
        <f t="shared" si="946"/>
        <v>-32106.799999999999</v>
      </c>
      <c r="AI95" s="53">
        <f t="shared" si="946"/>
        <v>-7460.75</v>
      </c>
      <c r="AJ95" s="53">
        <f t="shared" si="946"/>
        <v>13836.55</v>
      </c>
      <c r="AK95" s="53">
        <f t="shared" si="946"/>
        <v>24317.5</v>
      </c>
      <c r="AL95" s="53">
        <f t="shared" si="946"/>
        <v>24404.639999999999</v>
      </c>
      <c r="AM95" s="53">
        <f t="shared" si="946"/>
        <v>24282.36</v>
      </c>
      <c r="AN95" s="53">
        <f t="shared" si="946"/>
        <v>23648.32</v>
      </c>
      <c r="AO95" s="53">
        <f t="shared" si="946"/>
        <v>11542.18</v>
      </c>
      <c r="AP95" s="53">
        <f t="shared" si="946"/>
        <v>5631.68</v>
      </c>
      <c r="AQ95" s="53">
        <f t="shared" si="946"/>
        <v>-83767.75</v>
      </c>
      <c r="AR95" s="53">
        <f t="shared" si="946"/>
        <v>-37612.21</v>
      </c>
      <c r="AS95" s="53">
        <f t="shared" si="946"/>
        <v>-8967.27</v>
      </c>
      <c r="AT95" s="53">
        <f t="shared" si="946"/>
        <v>9161.19</v>
      </c>
      <c r="AU95" s="53">
        <f t="shared" si="946"/>
        <v>15834.5</v>
      </c>
      <c r="AV95" s="53">
        <f t="shared" si="946"/>
        <v>51228.82</v>
      </c>
      <c r="AW95" s="53">
        <f t="shared" si="946"/>
        <v>-66100.7</v>
      </c>
      <c r="AX95" s="53">
        <f t="shared" si="946"/>
        <v>218464.08</v>
      </c>
      <c r="AY95" s="53">
        <f t="shared" si="946"/>
        <v>96768.04</v>
      </c>
      <c r="AZ95" s="53">
        <f t="shared" si="946"/>
        <v>119988.4</v>
      </c>
      <c r="BA95" s="53">
        <f t="shared" si="946"/>
        <v>118465.26</v>
      </c>
      <c r="BB95" s="53">
        <f t="shared" si="946"/>
        <v>67160.03</v>
      </c>
      <c r="BC95" s="53">
        <f t="shared" si="946"/>
        <v>-503949.54</v>
      </c>
      <c r="BD95" s="53">
        <f t="shared" si="946"/>
        <v>19193.54</v>
      </c>
      <c r="BE95" s="53">
        <f t="shared" si="946"/>
        <v>112721.9</v>
      </c>
      <c r="BF95" s="53">
        <f t="shared" si="946"/>
        <v>229293.46</v>
      </c>
      <c r="BG95" s="53">
        <f t="shared" si="946"/>
        <v>283552.17</v>
      </c>
      <c r="BH95" s="53">
        <f t="shared" si="946"/>
        <v>349320.94</v>
      </c>
      <c r="BI95" s="53">
        <f t="shared" si="946"/>
        <v>373435.83</v>
      </c>
      <c r="BJ95" s="53">
        <f t="shared" si="946"/>
        <v>348280.94</v>
      </c>
      <c r="BK95" s="53">
        <f t="shared" si="946"/>
        <v>355921.97</v>
      </c>
      <c r="BL95" s="53">
        <f t="shared" si="946"/>
        <v>382066.13</v>
      </c>
      <c r="BM95" s="53">
        <f t="shared" si="946"/>
        <v>383030.87</v>
      </c>
      <c r="BN95" s="53">
        <f t="shared" si="946"/>
        <v>364946.41</v>
      </c>
      <c r="BO95" s="53">
        <f t="shared" si="946"/>
        <v>-2877280.66</v>
      </c>
      <c r="BP95" s="53">
        <f t="shared" ref="BP95:EA95" si="947">SUM(BP92:BP94)</f>
        <v>-109378.96</v>
      </c>
      <c r="BQ95" s="53">
        <f t="shared" si="947"/>
        <v>-337380.3</v>
      </c>
      <c r="BR95" s="53">
        <f t="shared" si="947"/>
        <v>-161392.62</v>
      </c>
      <c r="BS95" s="53">
        <f t="shared" si="947"/>
        <v>-210235.89</v>
      </c>
      <c r="BT95" s="53">
        <f t="shared" si="947"/>
        <v>-279431.45</v>
      </c>
      <c r="BU95" s="53">
        <f t="shared" si="947"/>
        <v>-306588.98</v>
      </c>
      <c r="BV95" s="53">
        <f t="shared" si="947"/>
        <v>-410488.66</v>
      </c>
      <c r="BW95" s="53">
        <f t="shared" si="947"/>
        <v>-481208.31</v>
      </c>
      <c r="BX95" s="53">
        <f t="shared" si="947"/>
        <v>-581688.5</v>
      </c>
      <c r="BY95" s="53">
        <f t="shared" si="947"/>
        <v>-642257.68000000005</v>
      </c>
      <c r="BZ95" s="53">
        <f t="shared" si="947"/>
        <v>-677655.53</v>
      </c>
      <c r="CA95" s="53">
        <f t="shared" si="947"/>
        <v>3028681.31</v>
      </c>
      <c r="CB95" s="53">
        <f t="shared" si="947"/>
        <v>456520.37</v>
      </c>
      <c r="CC95" s="53">
        <f t="shared" si="947"/>
        <v>-294589.13</v>
      </c>
      <c r="CD95" s="53">
        <f t="shared" si="947"/>
        <v>-292623.7</v>
      </c>
      <c r="CE95" s="53">
        <f t="shared" si="947"/>
        <v>-297951.84999999998</v>
      </c>
      <c r="CF95" s="53">
        <f t="shared" si="947"/>
        <v>-323731.61</v>
      </c>
      <c r="CG95" s="53">
        <f t="shared" si="947"/>
        <v>-249215.54</v>
      </c>
      <c r="CH95" s="53">
        <f t="shared" si="947"/>
        <v>-200616.26</v>
      </c>
      <c r="CI95" s="31">
        <f t="shared" si="947"/>
        <v>-156971.54999999999</v>
      </c>
      <c r="CJ95" s="53">
        <f t="shared" si="947"/>
        <v>-103780.69</v>
      </c>
      <c r="CK95" s="53">
        <f t="shared" si="947"/>
        <v>-95701.1</v>
      </c>
      <c r="CL95" s="53">
        <f t="shared" si="947"/>
        <v>-135762.13</v>
      </c>
      <c r="CM95" s="53">
        <f t="shared" si="947"/>
        <v>2376429.3994523017</v>
      </c>
      <c r="CN95" s="53">
        <f t="shared" si="947"/>
        <v>-104954.68</v>
      </c>
      <c r="CO95" s="53">
        <f t="shared" si="947"/>
        <v>-74189.429999999993</v>
      </c>
      <c r="CP95" s="53">
        <f t="shared" si="947"/>
        <v>-19289.61</v>
      </c>
      <c r="CQ95" s="53">
        <f t="shared" si="947"/>
        <v>-13670.68</v>
      </c>
      <c r="CR95" s="53">
        <f t="shared" si="947"/>
        <v>-61226.42</v>
      </c>
      <c r="CS95" s="53">
        <f t="shared" si="947"/>
        <v>-59051.5</v>
      </c>
      <c r="CT95" s="53">
        <f t="shared" si="947"/>
        <v>-107023.28</v>
      </c>
      <c r="CU95" s="53">
        <f t="shared" si="947"/>
        <v>282388.57</v>
      </c>
      <c r="CV95" s="53">
        <f t="shared" si="947"/>
        <v>-122644.66</v>
      </c>
      <c r="CW95" s="53">
        <f t="shared" si="947"/>
        <v>-139742.41</v>
      </c>
      <c r="CX95" s="53">
        <f t="shared" si="947"/>
        <v>-167856.51</v>
      </c>
      <c r="CY95" s="53">
        <f t="shared" si="947"/>
        <v>709136.43</v>
      </c>
      <c r="CZ95" s="53">
        <f t="shared" si="947"/>
        <v>-36150.03</v>
      </c>
      <c r="DA95" s="53">
        <f t="shared" si="947"/>
        <v>-23463.74</v>
      </c>
      <c r="DB95" s="53">
        <f t="shared" si="947"/>
        <v>443.03</v>
      </c>
      <c r="DC95" s="53">
        <f t="shared" si="947"/>
        <v>13766.26</v>
      </c>
      <c r="DD95" s="53">
        <f t="shared" si="947"/>
        <v>33934.199999999997</v>
      </c>
      <c r="DE95" s="53">
        <f t="shared" si="947"/>
        <v>41862.44</v>
      </c>
      <c r="DF95" s="53">
        <f t="shared" si="947"/>
        <v>13206.64</v>
      </c>
      <c r="DG95" s="53">
        <f t="shared" si="947"/>
        <v>-11898.43</v>
      </c>
      <c r="DH95" s="53">
        <f t="shared" si="947"/>
        <v>-19903.05</v>
      </c>
      <c r="DI95" s="53">
        <f t="shared" si="947"/>
        <v>-29362.639999999999</v>
      </c>
      <c r="DJ95" s="53">
        <f t="shared" si="947"/>
        <v>-42568.02</v>
      </c>
      <c r="DK95" s="53">
        <f t="shared" si="947"/>
        <v>-52948.2</v>
      </c>
      <c r="DL95" s="48">
        <f t="shared" si="947"/>
        <v>137972.10999999999</v>
      </c>
      <c r="DM95" s="48">
        <f t="shared" si="947"/>
        <v>17793.79</v>
      </c>
      <c r="DN95" s="48">
        <f t="shared" si="947"/>
        <v>36836.97</v>
      </c>
      <c r="DO95" s="48">
        <f t="shared" si="947"/>
        <v>46499.32</v>
      </c>
      <c r="DP95" s="48">
        <f t="shared" si="947"/>
        <v>39861.279999999999</v>
      </c>
      <c r="DQ95" s="48">
        <f t="shared" si="947"/>
        <v>28612.98</v>
      </c>
      <c r="DR95" s="48">
        <f t="shared" si="947"/>
        <v>3066.92</v>
      </c>
      <c r="DS95" s="48">
        <f t="shared" si="947"/>
        <v>-7415.7</v>
      </c>
      <c r="DT95" s="48">
        <f t="shared" si="947"/>
        <v>-16563.669999999998</v>
      </c>
      <c r="DU95" s="48">
        <f t="shared" si="947"/>
        <v>-22452.080000000002</v>
      </c>
      <c r="DV95" s="48">
        <f t="shared" si="947"/>
        <v>-41134.04</v>
      </c>
      <c r="DW95" s="48">
        <f t="shared" si="947"/>
        <v>-48340.51</v>
      </c>
      <c r="DX95" s="48">
        <f t="shared" si="947"/>
        <v>-72079.97</v>
      </c>
      <c r="DY95" s="48">
        <f t="shared" si="947"/>
        <v>-12070.12</v>
      </c>
      <c r="DZ95" s="48">
        <f t="shared" si="947"/>
        <v>-15744.28</v>
      </c>
      <c r="EA95" s="48">
        <f t="shared" si="947"/>
        <v>-19034.86</v>
      </c>
      <c r="EB95" s="48">
        <f t="shared" ref="EB95:GM95" si="948">SUM(EB92:EB94)</f>
        <v>-32410.52</v>
      </c>
      <c r="EC95" s="48">
        <f t="shared" si="948"/>
        <v>-68399.41</v>
      </c>
      <c r="ED95" s="48">
        <f t="shared" si="948"/>
        <v>-89622.720000000001</v>
      </c>
      <c r="EE95" s="48">
        <f t="shared" si="948"/>
        <v>-71557.320000000007</v>
      </c>
      <c r="EF95" s="48">
        <f t="shared" si="948"/>
        <v>-62370.03</v>
      </c>
      <c r="EG95" s="48">
        <f t="shared" si="948"/>
        <v>-103695.66</v>
      </c>
      <c r="EH95" s="48">
        <f t="shared" si="948"/>
        <v>-82959.789999999994</v>
      </c>
      <c r="EI95" s="48">
        <f t="shared" si="948"/>
        <v>-100148.39</v>
      </c>
      <c r="EJ95" s="48">
        <f t="shared" si="948"/>
        <v>642617.04</v>
      </c>
      <c r="EK95" s="48">
        <f t="shared" si="948"/>
        <v>-3107.34</v>
      </c>
      <c r="EL95" s="48">
        <f t="shared" si="948"/>
        <v>9439.48</v>
      </c>
      <c r="EM95" s="48">
        <f t="shared" si="948"/>
        <v>14044.16</v>
      </c>
      <c r="EN95" s="48">
        <f t="shared" si="948"/>
        <v>19941.490000000002</v>
      </c>
      <c r="EO95" s="48">
        <f t="shared" si="948"/>
        <v>28969.32</v>
      </c>
      <c r="EP95" s="48">
        <f t="shared" si="948"/>
        <v>27274.11</v>
      </c>
      <c r="EQ95" s="48">
        <f t="shared" si="948"/>
        <v>19901.349999999999</v>
      </c>
      <c r="ER95" s="48">
        <f t="shared" si="948"/>
        <v>19029.86</v>
      </c>
      <c r="ES95" s="48">
        <f t="shared" si="948"/>
        <v>8989.76</v>
      </c>
      <c r="ET95" s="48">
        <f t="shared" si="948"/>
        <v>3513.23</v>
      </c>
      <c r="EU95" s="48">
        <f t="shared" si="948"/>
        <v>-15115.04</v>
      </c>
      <c r="EV95" s="48">
        <f t="shared" si="948"/>
        <v>-116469.37</v>
      </c>
      <c r="EW95" s="48">
        <f t="shared" si="948"/>
        <v>14012.08</v>
      </c>
      <c r="EX95" s="48">
        <f t="shared" si="948"/>
        <v>26984.9</v>
      </c>
      <c r="EY95" s="48">
        <f t="shared" si="948"/>
        <v>33000.910000000003</v>
      </c>
      <c r="EZ95" s="48">
        <f t="shared" si="948"/>
        <v>60561.81</v>
      </c>
      <c r="FA95" s="48">
        <f t="shared" si="948"/>
        <v>68389.279999999999</v>
      </c>
      <c r="FB95" s="48">
        <f t="shared" si="948"/>
        <v>74231.72</v>
      </c>
      <c r="FC95" s="48">
        <f t="shared" si="948"/>
        <v>71579.11</v>
      </c>
      <c r="FD95" s="48">
        <f t="shared" si="948"/>
        <v>81471.98</v>
      </c>
      <c r="FE95" s="48">
        <f t="shared" si="948"/>
        <v>84559.91</v>
      </c>
      <c r="FF95" s="48">
        <f t="shared" si="948"/>
        <v>78262.61</v>
      </c>
      <c r="FG95" s="48">
        <f t="shared" si="948"/>
        <v>81460.17</v>
      </c>
      <c r="FH95" s="48">
        <f t="shared" si="948"/>
        <v>-684164.1</v>
      </c>
      <c r="FI95" s="48">
        <f t="shared" si="948"/>
        <v>-681.71</v>
      </c>
      <c r="FJ95" s="48">
        <f t="shared" si="948"/>
        <v>-2848.61</v>
      </c>
      <c r="FK95" s="48">
        <f t="shared" si="948"/>
        <v>-10782.39</v>
      </c>
      <c r="FL95" s="48">
        <f t="shared" si="948"/>
        <v>-23483.200000000001</v>
      </c>
      <c r="FM95" s="48">
        <f t="shared" si="948"/>
        <v>-40023.86</v>
      </c>
      <c r="FN95" s="48">
        <f t="shared" si="948"/>
        <v>-65639.42</v>
      </c>
      <c r="FO95" s="48">
        <f t="shared" si="948"/>
        <v>-75744.22</v>
      </c>
      <c r="FP95" s="48">
        <f t="shared" si="948"/>
        <v>-82956.98</v>
      </c>
      <c r="FQ95" s="48">
        <f t="shared" si="948"/>
        <v>-87964.87</v>
      </c>
      <c r="FR95" s="48">
        <f t="shared" si="948"/>
        <v>-94983.11</v>
      </c>
      <c r="FS95" s="48">
        <f t="shared" si="948"/>
        <v>-107323.53</v>
      </c>
      <c r="FT95" s="48">
        <f t="shared" si="948"/>
        <v>621884.71</v>
      </c>
      <c r="FU95" s="48">
        <f t="shared" si="948"/>
        <v>14897.38</v>
      </c>
      <c r="FV95" s="48">
        <f t="shared" si="948"/>
        <v>10322.92</v>
      </c>
      <c r="FW95" s="48">
        <f t="shared" si="948"/>
        <v>9865.91</v>
      </c>
      <c r="FX95" s="48">
        <f t="shared" si="948"/>
        <v>9382.24</v>
      </c>
      <c r="FY95" s="48">
        <f t="shared" si="948"/>
        <v>-2647.02</v>
      </c>
      <c r="FZ95" s="48">
        <f t="shared" si="948"/>
        <v>-17272.91</v>
      </c>
      <c r="GA95" s="48">
        <f t="shared" si="948"/>
        <v>-30157.15</v>
      </c>
      <c r="GB95" s="48">
        <f t="shared" si="948"/>
        <v>-42463.16</v>
      </c>
      <c r="GC95" s="48">
        <f t="shared" si="948"/>
        <v>-54585.94</v>
      </c>
      <c r="GD95" s="48">
        <f t="shared" si="948"/>
        <v>-62725.95</v>
      </c>
      <c r="GE95" s="48">
        <f t="shared" si="948"/>
        <v>-74074.850000000006</v>
      </c>
      <c r="GF95" s="48">
        <f t="shared" si="948"/>
        <v>214752.09</v>
      </c>
      <c r="GG95" s="48">
        <f t="shared" si="948"/>
        <v>4352.9799999999996</v>
      </c>
      <c r="GH95" s="48">
        <f t="shared" si="948"/>
        <v>25456.84</v>
      </c>
      <c r="GI95" s="48">
        <f t="shared" si="948"/>
        <v>38113.96</v>
      </c>
      <c r="GJ95" s="48">
        <f t="shared" si="948"/>
        <v>37741.01</v>
      </c>
      <c r="GK95" s="48">
        <f t="shared" si="948"/>
        <v>26861.82</v>
      </c>
      <c r="GL95" s="48">
        <f t="shared" si="948"/>
        <v>15480.47</v>
      </c>
      <c r="GM95" s="48">
        <f t="shared" si="948"/>
        <v>4668.5200000000004</v>
      </c>
      <c r="GN95" s="48">
        <f t="shared" ref="GN95:HM95" si="949">SUM(GN92:GN94)</f>
        <v>-3407.32</v>
      </c>
      <c r="GO95" s="48">
        <f t="shared" si="949"/>
        <v>-17406.080000000002</v>
      </c>
      <c r="GP95" s="48">
        <f t="shared" si="949"/>
        <v>-33446.29</v>
      </c>
      <c r="GQ95" s="48">
        <f t="shared" si="949"/>
        <v>-52090.559999999998</v>
      </c>
      <c r="GR95" s="48">
        <f t="shared" si="949"/>
        <v>-75813.53</v>
      </c>
      <c r="GS95" s="48">
        <f t="shared" si="949"/>
        <v>-25949.33</v>
      </c>
      <c r="GT95" s="48">
        <f t="shared" si="949"/>
        <v>-18854.669999999998</v>
      </c>
      <c r="GU95" s="48">
        <f t="shared" si="949"/>
        <v>-25799.85</v>
      </c>
      <c r="GV95" s="48">
        <f t="shared" si="949"/>
        <v>-32296.02</v>
      </c>
      <c r="GW95" s="48">
        <f t="shared" si="949"/>
        <v>-53039.9</v>
      </c>
      <c r="GX95" s="48">
        <f t="shared" si="949"/>
        <v>-79376.160000000003</v>
      </c>
      <c r="GY95" s="48">
        <f t="shared" si="949"/>
        <v>-94623.74</v>
      </c>
      <c r="GZ95" s="48">
        <f t="shared" si="949"/>
        <v>-123984.13</v>
      </c>
      <c r="HA95" s="48">
        <f t="shared" si="949"/>
        <v>-147676.54</v>
      </c>
      <c r="HB95" s="48">
        <f t="shared" si="949"/>
        <v>-116945.34</v>
      </c>
      <c r="HC95" s="48">
        <f t="shared" si="949"/>
        <v>-249289.77</v>
      </c>
      <c r="HD95" s="48">
        <f t="shared" si="949"/>
        <v>1012985.95</v>
      </c>
      <c r="HE95" s="48">
        <f t="shared" si="949"/>
        <v>110007.25</v>
      </c>
      <c r="HF95" s="48">
        <f t="shared" si="949"/>
        <v>202457.51</v>
      </c>
      <c r="HG95" s="48">
        <f t="shared" si="949"/>
        <v>224074.97</v>
      </c>
      <c r="HH95" s="48">
        <f t="shared" si="949"/>
        <v>498493.8</v>
      </c>
      <c r="HI95" s="48">
        <f t="shared" si="949"/>
        <v>751517.86</v>
      </c>
      <c r="HJ95" s="48">
        <f t="shared" si="949"/>
        <v>181122.3</v>
      </c>
      <c r="HK95" s="48">
        <f t="shared" si="949"/>
        <v>488038.87</v>
      </c>
      <c r="HL95" s="48">
        <f t="shared" si="949"/>
        <v>505672.18</v>
      </c>
      <c r="HM95" s="48">
        <f t="shared" si="949"/>
        <v>493278.23</v>
      </c>
      <c r="HN95" s="48">
        <f t="shared" ref="HN95:HY95" si="950">SUM(HN92:HN94)</f>
        <v>465569.65</v>
      </c>
      <c r="HO95" s="48">
        <f t="shared" si="950"/>
        <v>457835.68</v>
      </c>
      <c r="HP95" s="48">
        <f t="shared" si="950"/>
        <v>-4406086.4399999995</v>
      </c>
      <c r="HQ95" s="48">
        <f t="shared" si="950"/>
        <v>21429.21</v>
      </c>
      <c r="HR95" s="48">
        <f t="shared" si="950"/>
        <v>33549.83</v>
      </c>
      <c r="HS95" s="48">
        <f t="shared" si="950"/>
        <v>49742.46</v>
      </c>
      <c r="HT95" s="48">
        <f t="shared" si="950"/>
        <v>69294.94</v>
      </c>
      <c r="HU95" s="48">
        <f t="shared" si="950"/>
        <v>76301.2</v>
      </c>
      <c r="HV95" s="48">
        <f t="shared" si="950"/>
        <v>71104.67</v>
      </c>
      <c r="HW95" s="48">
        <f t="shared" si="950"/>
        <v>65114.28</v>
      </c>
      <c r="HX95" s="48">
        <f t="shared" si="950"/>
        <v>43889.279999999999</v>
      </c>
      <c r="HY95" s="48">
        <f t="shared" si="950"/>
        <v>42292.23</v>
      </c>
      <c r="HZ95" s="48">
        <f t="shared" ref="HZ95:IK95" si="951">SUM(HZ92:HZ94)</f>
        <v>39588.629999999997</v>
      </c>
      <c r="IA95" s="48">
        <f t="shared" si="951"/>
        <v>35175.32</v>
      </c>
      <c r="IB95" s="48">
        <f t="shared" si="951"/>
        <v>-544375.88</v>
      </c>
      <c r="IC95" s="48">
        <f t="shared" si="951"/>
        <v>6023.8</v>
      </c>
      <c r="ID95" s="48">
        <f t="shared" si="951"/>
        <v>11919.46</v>
      </c>
      <c r="IE95" s="48">
        <f t="shared" si="951"/>
        <v>17476.46</v>
      </c>
      <c r="IF95" s="48">
        <f t="shared" si="951"/>
        <v>-5072.46</v>
      </c>
      <c r="IG95" s="48">
        <f t="shared" si="951"/>
        <v>955.05</v>
      </c>
      <c r="IH95" s="48">
        <f t="shared" si="951"/>
        <v>961.45</v>
      </c>
      <c r="II95" s="48">
        <f t="shared" si="951"/>
        <v>3968.91</v>
      </c>
      <c r="IJ95" s="48">
        <f t="shared" si="951"/>
        <v>-995.91</v>
      </c>
      <c r="IK95" s="48">
        <f t="shared" si="951"/>
        <v>-5866.66</v>
      </c>
      <c r="IL95" s="578"/>
      <c r="IM95" s="579"/>
      <c r="IN95" s="579"/>
      <c r="IO95" s="579"/>
      <c r="IP95" s="579"/>
      <c r="IQ95" s="579"/>
      <c r="IR95" s="579"/>
      <c r="IS95" s="579"/>
      <c r="IT95" s="579"/>
      <c r="IU95" s="579"/>
      <c r="IV95" s="579"/>
      <c r="IW95" s="579"/>
      <c r="IX95" s="579"/>
      <c r="IY95" s="580"/>
    </row>
    <row r="96" spans="1:259" x14ac:dyDescent="0.2">
      <c r="B96" s="1" t="s">
        <v>168</v>
      </c>
      <c r="D96" s="15">
        <f t="shared" ref="D96:AB96" si="952">+D91+D95</f>
        <v>3809017.31</v>
      </c>
      <c r="E96" s="15">
        <f t="shared" si="952"/>
        <v>0</v>
      </c>
      <c r="F96" s="15">
        <f t="shared" si="952"/>
        <v>292453.09999999998</v>
      </c>
      <c r="G96" s="15">
        <f t="shared" si="952"/>
        <v>214314.31</v>
      </c>
      <c r="H96" s="15">
        <f t="shared" si="952"/>
        <v>88096.47</v>
      </c>
      <c r="I96" s="15">
        <f t="shared" si="952"/>
        <v>-99624.07</v>
      </c>
      <c r="J96" s="15">
        <f t="shared" si="952"/>
        <v>-277868.93</v>
      </c>
      <c r="K96" s="15">
        <f t="shared" si="952"/>
        <v>-465625.75</v>
      </c>
      <c r="L96" s="15">
        <f t="shared" si="952"/>
        <v>-712513.82000000007</v>
      </c>
      <c r="M96" s="15">
        <f t="shared" si="952"/>
        <v>-943196.33</v>
      </c>
      <c r="N96" s="15">
        <f t="shared" si="952"/>
        <v>-1207372.29</v>
      </c>
      <c r="O96" s="15">
        <f t="shared" si="952"/>
        <v>-1492497.4300000002</v>
      </c>
      <c r="P96" s="15">
        <f t="shared" si="952"/>
        <v>-1803690.1199999999</v>
      </c>
      <c r="Q96" s="15">
        <f t="shared" si="952"/>
        <v>-2142848.64</v>
      </c>
      <c r="R96" s="15">
        <f t="shared" si="952"/>
        <v>-2503056.89</v>
      </c>
      <c r="S96" s="15">
        <f t="shared" si="952"/>
        <v>-2902829.6100000003</v>
      </c>
      <c r="T96" s="15">
        <f t="shared" si="952"/>
        <v>-3304402.58</v>
      </c>
      <c r="U96" s="15">
        <f t="shared" si="952"/>
        <v>-3706959.3200000003</v>
      </c>
      <c r="V96" s="15">
        <f t="shared" si="952"/>
        <v>-378426.54000000004</v>
      </c>
      <c r="W96" s="15">
        <f t="shared" si="952"/>
        <v>-350670.95999999996</v>
      </c>
      <c r="X96" s="15">
        <f t="shared" si="952"/>
        <v>-297154.10000000003</v>
      </c>
      <c r="Y96" s="15">
        <f t="shared" si="952"/>
        <v>129162.45000000001</v>
      </c>
      <c r="Z96" s="15">
        <f t="shared" si="952"/>
        <v>137588.76</v>
      </c>
      <c r="AA96" s="15">
        <f t="shared" si="952"/>
        <v>147560.63</v>
      </c>
      <c r="AB96" s="15">
        <f t="shared" si="952"/>
        <v>158006.09</v>
      </c>
      <c r="AC96" s="15">
        <f>+AC91+AC95</f>
        <v>159554.57999999999</v>
      </c>
      <c r="AD96" s="15">
        <f>+AD91+AD95</f>
        <v>135186.18</v>
      </c>
      <c r="AE96" s="15">
        <f t="shared" ref="AE96:AP96" si="953">+AE91+AE95</f>
        <v>47941.31</v>
      </c>
      <c r="AF96" s="15">
        <f t="shared" si="953"/>
        <v>11201.809999999998</v>
      </c>
      <c r="AG96" s="15">
        <f t="shared" si="953"/>
        <v>-25020.29</v>
      </c>
      <c r="AH96" s="15">
        <f t="shared" si="953"/>
        <v>-57127.09</v>
      </c>
      <c r="AI96" s="15">
        <f t="shared" si="953"/>
        <v>-64587.839999999997</v>
      </c>
      <c r="AJ96" s="15">
        <f t="shared" si="953"/>
        <v>-50751.289999999994</v>
      </c>
      <c r="AK96" s="15">
        <f t="shared" si="953"/>
        <v>-26433.789999999994</v>
      </c>
      <c r="AL96" s="15">
        <f t="shared" si="953"/>
        <v>-2029.1499999999942</v>
      </c>
      <c r="AM96" s="15">
        <f t="shared" si="953"/>
        <v>22253.210000000006</v>
      </c>
      <c r="AN96" s="15">
        <f t="shared" si="953"/>
        <v>45901.530000000006</v>
      </c>
      <c r="AO96" s="15">
        <f t="shared" si="953"/>
        <v>57443.710000000006</v>
      </c>
      <c r="AP96" s="15">
        <f t="shared" si="953"/>
        <v>63075.390000000007</v>
      </c>
      <c r="AQ96" s="15">
        <f>+AQ91+AQ95</f>
        <v>-20692.359999999993</v>
      </c>
      <c r="AR96" s="15">
        <f>+AR91+AR95</f>
        <v>-58304.569999999992</v>
      </c>
      <c r="AS96" s="15">
        <f>+AS91+AS95</f>
        <v>-67271.839999999997</v>
      </c>
      <c r="AT96" s="15">
        <f t="shared" ref="AT96:DE96" si="954">+AT91+AT95</f>
        <v>-58110.649999999994</v>
      </c>
      <c r="AU96" s="15">
        <f t="shared" si="954"/>
        <v>-42276.149999999994</v>
      </c>
      <c r="AV96" s="15">
        <f t="shared" si="954"/>
        <v>8952.6700000000055</v>
      </c>
      <c r="AW96" s="15">
        <f t="shared" si="954"/>
        <v>-57148.029999999992</v>
      </c>
      <c r="AX96" s="15">
        <f t="shared" si="954"/>
        <v>161316.04999999999</v>
      </c>
      <c r="AY96" s="15">
        <f t="shared" si="954"/>
        <v>258084.08999999997</v>
      </c>
      <c r="AZ96" s="16">
        <f t="shared" si="954"/>
        <v>378072.49</v>
      </c>
      <c r="BA96" s="16">
        <f t="shared" si="954"/>
        <v>496537.75</v>
      </c>
      <c r="BB96" s="16">
        <f t="shared" si="954"/>
        <v>563697.78</v>
      </c>
      <c r="BC96" s="16">
        <f t="shared" si="954"/>
        <v>59748.240000000049</v>
      </c>
      <c r="BD96" s="16">
        <f t="shared" si="954"/>
        <v>78941.780000000057</v>
      </c>
      <c r="BE96" s="16">
        <f t="shared" si="954"/>
        <v>191663.68000000005</v>
      </c>
      <c r="BF96" s="16">
        <f t="shared" si="954"/>
        <v>420957.14</v>
      </c>
      <c r="BG96" s="16">
        <f t="shared" si="954"/>
        <v>704509.31</v>
      </c>
      <c r="BH96" s="16">
        <f t="shared" si="954"/>
        <v>1053830.25</v>
      </c>
      <c r="BI96" s="16">
        <f t="shared" si="954"/>
        <v>1427266.08</v>
      </c>
      <c r="BJ96" s="16">
        <f t="shared" si="954"/>
        <v>1775547.02</v>
      </c>
      <c r="BK96" s="16">
        <f t="shared" si="954"/>
        <v>2131468.9900000002</v>
      </c>
      <c r="BL96" s="16">
        <f t="shared" si="954"/>
        <v>2513535.12</v>
      </c>
      <c r="BM96" s="16">
        <f t="shared" si="954"/>
        <v>2896565.99</v>
      </c>
      <c r="BN96" s="16">
        <f t="shared" si="954"/>
        <v>3261512.4000000004</v>
      </c>
      <c r="BO96" s="16">
        <f t="shared" si="954"/>
        <v>384231.74000000022</v>
      </c>
      <c r="BP96" s="16">
        <f t="shared" si="954"/>
        <v>274852.7800000002</v>
      </c>
      <c r="BQ96" s="16">
        <f t="shared" si="954"/>
        <v>-62527.519999999786</v>
      </c>
      <c r="BR96" s="16">
        <v>-223920.14</v>
      </c>
      <c r="BS96" s="16">
        <f t="shared" si="954"/>
        <v>-434156.03</v>
      </c>
      <c r="BT96" s="16">
        <f t="shared" si="954"/>
        <v>-713587.48</v>
      </c>
      <c r="BU96" s="16">
        <f t="shared" si="954"/>
        <v>-1020176.46</v>
      </c>
      <c r="BV96" s="16">
        <f t="shared" si="954"/>
        <v>-1430665.1199999999</v>
      </c>
      <c r="BW96" s="16">
        <f t="shared" si="954"/>
        <v>-1911873.43</v>
      </c>
      <c r="BX96" s="16">
        <f t="shared" si="954"/>
        <v>-2493561.9299999997</v>
      </c>
      <c r="BY96" s="16">
        <f t="shared" si="954"/>
        <v>-3135819.61</v>
      </c>
      <c r="BZ96" s="16">
        <f t="shared" si="954"/>
        <v>-3813475.1399999997</v>
      </c>
      <c r="CA96" s="16">
        <f t="shared" si="954"/>
        <v>-784793.82999999961</v>
      </c>
      <c r="CB96" s="16">
        <f t="shared" si="954"/>
        <v>-328273.45999999961</v>
      </c>
      <c r="CC96" s="16">
        <f t="shared" si="954"/>
        <v>-622862.58999999962</v>
      </c>
      <c r="CD96" s="16">
        <f t="shared" si="954"/>
        <v>-915486.28999999957</v>
      </c>
      <c r="CE96" s="16">
        <f t="shared" si="954"/>
        <v>-1213438.1399999997</v>
      </c>
      <c r="CF96" s="16">
        <f t="shared" si="954"/>
        <v>-1537169.7499999995</v>
      </c>
      <c r="CG96" s="16">
        <f t="shared" si="954"/>
        <v>-1786385.2899999996</v>
      </c>
      <c r="CH96" s="16">
        <f t="shared" si="954"/>
        <v>-1987001.5499999996</v>
      </c>
      <c r="CI96" s="34">
        <f t="shared" si="954"/>
        <v>-2143973.0999999996</v>
      </c>
      <c r="CJ96" s="16">
        <f t="shared" si="954"/>
        <v>-2247753.7899999996</v>
      </c>
      <c r="CK96" s="16">
        <f t="shared" si="954"/>
        <v>-2343454.8899999997</v>
      </c>
      <c r="CL96" s="16">
        <f t="shared" si="954"/>
        <v>-2479217.0199999996</v>
      </c>
      <c r="CM96" s="16">
        <f t="shared" si="954"/>
        <v>-102787.62054769788</v>
      </c>
      <c r="CN96" s="16">
        <f t="shared" si="954"/>
        <v>-207742.30054769787</v>
      </c>
      <c r="CO96" s="16">
        <f t="shared" si="954"/>
        <v>-281931.73054769787</v>
      </c>
      <c r="CP96" s="16">
        <f t="shared" si="954"/>
        <v>-301221.34054769785</v>
      </c>
      <c r="CQ96" s="16">
        <f t="shared" si="954"/>
        <v>-314892.02054769784</v>
      </c>
      <c r="CR96" s="16">
        <f t="shared" si="954"/>
        <v>-376118.44054769783</v>
      </c>
      <c r="CS96" s="16">
        <f t="shared" si="954"/>
        <v>-435169.94054769783</v>
      </c>
      <c r="CT96" s="16">
        <f t="shared" si="954"/>
        <v>-542193.22054769786</v>
      </c>
      <c r="CU96" s="16">
        <f t="shared" si="954"/>
        <v>-259804.65054769785</v>
      </c>
      <c r="CV96" s="16">
        <f t="shared" si="954"/>
        <v>-382449.31054769782</v>
      </c>
      <c r="CW96" s="16">
        <f t="shared" si="954"/>
        <v>-522191.72054769786</v>
      </c>
      <c r="CX96" s="16">
        <f t="shared" si="954"/>
        <v>-690048.23054769787</v>
      </c>
      <c r="CY96" s="16">
        <f t="shared" si="954"/>
        <v>19088.199452302186</v>
      </c>
      <c r="CZ96" s="16">
        <f t="shared" si="954"/>
        <v>-17061.830547697813</v>
      </c>
      <c r="DA96" s="16">
        <f t="shared" si="954"/>
        <v>-40525.570547697818</v>
      </c>
      <c r="DB96" s="16">
        <f t="shared" si="954"/>
        <v>-40082.540547697819</v>
      </c>
      <c r="DC96" s="16">
        <f t="shared" si="954"/>
        <v>-26316.280547697817</v>
      </c>
      <c r="DD96" s="16">
        <f t="shared" si="954"/>
        <v>7617.9194523021797</v>
      </c>
      <c r="DE96" s="16">
        <f t="shared" si="954"/>
        <v>49480.359452302182</v>
      </c>
      <c r="DF96" s="16">
        <f t="shared" ref="DF96:DV96" si="955">+DF91+DF95</f>
        <v>62686.999452302181</v>
      </c>
      <c r="DG96" s="16">
        <f t="shared" si="955"/>
        <v>50788.569452302181</v>
      </c>
      <c r="DH96" s="16">
        <f t="shared" si="955"/>
        <v>30885.519452302182</v>
      </c>
      <c r="DI96" s="16">
        <f t="shared" si="955"/>
        <v>1522.8794523021825</v>
      </c>
      <c r="DJ96" s="16">
        <f t="shared" si="955"/>
        <v>-41045.140547697811</v>
      </c>
      <c r="DK96" s="16">
        <f t="shared" si="955"/>
        <v>-93993.340547697808</v>
      </c>
      <c r="DL96" s="18">
        <f t="shared" si="955"/>
        <v>43978.769452302178</v>
      </c>
      <c r="DM96" s="18">
        <f t="shared" si="955"/>
        <v>61772.559452302179</v>
      </c>
      <c r="DN96" s="18">
        <f t="shared" si="955"/>
        <v>98609.529452302173</v>
      </c>
      <c r="DO96" s="18">
        <f t="shared" si="955"/>
        <v>145108.84945230218</v>
      </c>
      <c r="DP96" s="18">
        <f t="shared" si="955"/>
        <v>184970.12945230218</v>
      </c>
      <c r="DQ96" s="18">
        <f t="shared" si="955"/>
        <v>213583.10945230219</v>
      </c>
      <c r="DR96" s="18">
        <f t="shared" si="955"/>
        <v>216650.0294523022</v>
      </c>
      <c r="DS96" s="18">
        <f t="shared" si="955"/>
        <v>209234.32945230219</v>
      </c>
      <c r="DT96" s="18">
        <f t="shared" si="955"/>
        <v>192670.65945230221</v>
      </c>
      <c r="DU96" s="18">
        <f t="shared" si="955"/>
        <v>170218.57945230219</v>
      </c>
      <c r="DV96" s="18">
        <f t="shared" si="955"/>
        <v>129084.53945230218</v>
      </c>
      <c r="DW96" s="18">
        <f>+DW91+DW95</f>
        <v>80744.029452302173</v>
      </c>
      <c r="DX96" s="18">
        <f>+DX91+DX95</f>
        <v>8664.0594523021718</v>
      </c>
      <c r="DY96" s="18">
        <f>+DY91+DY95</f>
        <v>-3406.060547697829</v>
      </c>
      <c r="DZ96" s="18">
        <f>+DZ91+DZ95</f>
        <v>-19150.34054769783</v>
      </c>
      <c r="EA96" s="18">
        <f>+EA91+EA95</f>
        <v>-38185.20054769783</v>
      </c>
      <c r="EB96" s="18">
        <f t="shared" ref="EB96:FC96" si="956">+EB91+EB95</f>
        <v>-70595.720547697827</v>
      </c>
      <c r="EC96" s="18">
        <f t="shared" si="956"/>
        <v>-138995.13054769783</v>
      </c>
      <c r="ED96" s="18">
        <f t="shared" si="956"/>
        <v>-228617.85054769783</v>
      </c>
      <c r="EE96" s="18">
        <f t="shared" si="956"/>
        <v>-300175.17054769781</v>
      </c>
      <c r="EF96" s="18">
        <f t="shared" si="956"/>
        <v>-362545.20054769784</v>
      </c>
      <c r="EG96" s="18">
        <f t="shared" si="956"/>
        <v>-466240.86054769787</v>
      </c>
      <c r="EH96" s="18">
        <f t="shared" si="956"/>
        <v>-549200.65054769791</v>
      </c>
      <c r="EI96" s="18">
        <f t="shared" si="956"/>
        <v>-649349.04054769792</v>
      </c>
      <c r="EJ96" s="18">
        <f t="shared" si="956"/>
        <v>-6732.000547697884</v>
      </c>
      <c r="EK96" s="18">
        <f t="shared" si="956"/>
        <v>-9839.3405476978842</v>
      </c>
      <c r="EL96" s="18">
        <f t="shared" si="956"/>
        <v>-399.86054769788461</v>
      </c>
      <c r="EM96" s="18">
        <f t="shared" si="956"/>
        <v>13644.299452302115</v>
      </c>
      <c r="EN96" s="18">
        <f t="shared" si="956"/>
        <v>33585.789452302117</v>
      </c>
      <c r="EO96" s="18">
        <f t="shared" si="956"/>
        <v>62555.109452302117</v>
      </c>
      <c r="EP96" s="18">
        <f t="shared" si="956"/>
        <v>89829.219452302117</v>
      </c>
      <c r="EQ96" s="18">
        <f t="shared" si="956"/>
        <v>109730.56945230212</v>
      </c>
      <c r="ER96" s="18">
        <f t="shared" si="956"/>
        <v>128760.42945230212</v>
      </c>
      <c r="ES96" s="18">
        <f t="shared" si="956"/>
        <v>137750.18945230212</v>
      </c>
      <c r="ET96" s="18">
        <f t="shared" si="956"/>
        <v>141263.41945230213</v>
      </c>
      <c r="EU96" s="18">
        <f t="shared" si="956"/>
        <v>126148.37945230212</v>
      </c>
      <c r="EV96" s="18">
        <f t="shared" si="956"/>
        <v>9679.0094523021253</v>
      </c>
      <c r="EW96" s="18">
        <f t="shared" si="956"/>
        <v>23691.089452302127</v>
      </c>
      <c r="EX96" s="18">
        <f t="shared" si="956"/>
        <v>50675.989452302128</v>
      </c>
      <c r="EY96" s="18">
        <f t="shared" si="956"/>
        <v>83676.899452302139</v>
      </c>
      <c r="EZ96" s="18">
        <f t="shared" si="956"/>
        <v>144238.70945230214</v>
      </c>
      <c r="FA96" s="18">
        <f t="shared" si="956"/>
        <v>212627.98945230214</v>
      </c>
      <c r="FB96" s="18">
        <f t="shared" si="956"/>
        <v>286859.70945230214</v>
      </c>
      <c r="FC96" s="18">
        <f t="shared" si="956"/>
        <v>358438.81945230212</v>
      </c>
      <c r="FD96" s="18">
        <f>+FD91+FD95</f>
        <v>439910.7994523021</v>
      </c>
      <c r="FE96" s="18">
        <f>+FE91+FE95</f>
        <v>524470.70945230208</v>
      </c>
      <c r="FF96" s="18">
        <f t="shared" ref="FF96:GO96" si="957">+FF91+FF95</f>
        <v>602733.31945230206</v>
      </c>
      <c r="FG96" s="18">
        <f t="shared" si="957"/>
        <v>684193.48945230211</v>
      </c>
      <c r="FH96" s="18">
        <f t="shared" si="957"/>
        <v>29.389452302129939</v>
      </c>
      <c r="FI96" s="18">
        <f t="shared" si="957"/>
        <v>-652.3205476978701</v>
      </c>
      <c r="FJ96" s="18">
        <f t="shared" si="957"/>
        <v>-3500.9305476978702</v>
      </c>
      <c r="FK96" s="18">
        <f t="shared" si="957"/>
        <v>-14283.320547697869</v>
      </c>
      <c r="FL96" s="18">
        <f t="shared" si="957"/>
        <v>-37766.520547697874</v>
      </c>
      <c r="FM96" s="18">
        <f t="shared" si="957"/>
        <v>-77790.380547697874</v>
      </c>
      <c r="FN96" s="18">
        <f t="shared" si="957"/>
        <v>-143429.80054769787</v>
      </c>
      <c r="FO96" s="18">
        <f t="shared" si="957"/>
        <v>-219174.02054769787</v>
      </c>
      <c r="FP96" s="18">
        <f t="shared" si="957"/>
        <v>-302131.00054769788</v>
      </c>
      <c r="FQ96" s="18">
        <f t="shared" si="957"/>
        <v>-390095.87054769788</v>
      </c>
      <c r="FR96" s="18">
        <f t="shared" si="957"/>
        <v>-485078.98054769787</v>
      </c>
      <c r="FS96" s="18">
        <f t="shared" si="957"/>
        <v>-592402.51054769789</v>
      </c>
      <c r="FT96" s="18">
        <f t="shared" si="957"/>
        <v>29482.199452302069</v>
      </c>
      <c r="FU96" s="18">
        <f t="shared" si="957"/>
        <v>44379.579452302067</v>
      </c>
      <c r="FV96" s="18">
        <f t="shared" si="957"/>
        <v>54702.499452302065</v>
      </c>
      <c r="FW96" s="18">
        <f t="shared" si="957"/>
        <v>64568.409452302061</v>
      </c>
      <c r="FX96" s="18">
        <f t="shared" si="957"/>
        <v>73950.649452302066</v>
      </c>
      <c r="FY96" s="18">
        <f t="shared" si="957"/>
        <v>71303.629452302062</v>
      </c>
      <c r="FZ96" s="18">
        <f t="shared" si="957"/>
        <v>54030.719452302059</v>
      </c>
      <c r="GA96" s="18">
        <f t="shared" si="957"/>
        <v>23873.569452302057</v>
      </c>
      <c r="GB96" s="18">
        <f t="shared" si="957"/>
        <v>-18589.590547697946</v>
      </c>
      <c r="GC96" s="18">
        <f t="shared" si="957"/>
        <v>-73175.530547697941</v>
      </c>
      <c r="GD96" s="18">
        <f t="shared" si="957"/>
        <v>-135901.48054769792</v>
      </c>
      <c r="GE96" s="18">
        <f t="shared" si="957"/>
        <v>-209976.33054769793</v>
      </c>
      <c r="GF96" s="18">
        <f t="shared" si="957"/>
        <v>4775.7594523020671</v>
      </c>
      <c r="GG96" s="18">
        <f t="shared" si="957"/>
        <v>9128.7394523020666</v>
      </c>
      <c r="GH96" s="18">
        <f t="shared" si="957"/>
        <v>34585.579452302067</v>
      </c>
      <c r="GI96" s="18">
        <f t="shared" si="957"/>
        <v>72699.539452302066</v>
      </c>
      <c r="GJ96" s="18">
        <f t="shared" si="957"/>
        <v>110440.54945230208</v>
      </c>
      <c r="GK96" s="18">
        <f t="shared" si="957"/>
        <v>137302.36945230208</v>
      </c>
      <c r="GL96" s="18">
        <f t="shared" si="957"/>
        <v>152782.83945230208</v>
      </c>
      <c r="GM96" s="18">
        <f t="shared" si="957"/>
        <v>157451.35945230207</v>
      </c>
      <c r="GN96" s="18">
        <f t="shared" si="957"/>
        <v>154044.03945230207</v>
      </c>
      <c r="GO96" s="18">
        <f t="shared" si="957"/>
        <v>136637.95945230208</v>
      </c>
      <c r="GP96" s="18">
        <f t="shared" ref="GP96:GT96" si="958">+GP91+GP95</f>
        <v>103191.66945230207</v>
      </c>
      <c r="GQ96" s="18">
        <f t="shared" si="958"/>
        <v>51101.109452302073</v>
      </c>
      <c r="GR96" s="18">
        <f t="shared" si="958"/>
        <v>-24712.420547697926</v>
      </c>
      <c r="GS96" s="18">
        <f t="shared" si="958"/>
        <v>-50661.750547697928</v>
      </c>
      <c r="GT96" s="18">
        <f t="shared" si="958"/>
        <v>-69516.420547697926</v>
      </c>
      <c r="GU96" s="18">
        <f t="shared" ref="GU96:GZ96" si="959">+GU91+GU95</f>
        <v>-95316.270547697932</v>
      </c>
      <c r="GV96" s="18">
        <f t="shared" si="959"/>
        <v>-127612.29054769794</v>
      </c>
      <c r="GW96" s="18">
        <f t="shared" si="959"/>
        <v>-180652.19054769794</v>
      </c>
      <c r="GX96" s="18">
        <f t="shared" si="959"/>
        <v>-260028.35054769795</v>
      </c>
      <c r="GY96" s="18">
        <f t="shared" si="959"/>
        <v>-354652.09054769797</v>
      </c>
      <c r="GZ96" s="18">
        <f t="shared" si="959"/>
        <v>-478636.22054769797</v>
      </c>
      <c r="HA96" s="18">
        <f t="shared" ref="HA96:HM96" si="960">+HA91+HA95</f>
        <v>-626312.76054769801</v>
      </c>
      <c r="HB96" s="18">
        <f t="shared" si="960"/>
        <v>-743258.10054769798</v>
      </c>
      <c r="HC96" s="18">
        <f t="shared" si="960"/>
        <v>-992547.870547698</v>
      </c>
      <c r="HD96" s="18">
        <f t="shared" si="960"/>
        <v>20438.079452301958</v>
      </c>
      <c r="HE96" s="18">
        <f t="shared" si="960"/>
        <v>130445.32945230196</v>
      </c>
      <c r="HF96" s="18">
        <f t="shared" si="960"/>
        <v>332902.83945230197</v>
      </c>
      <c r="HG96" s="18">
        <f t="shared" si="960"/>
        <v>556977.80945230194</v>
      </c>
      <c r="HH96" s="18">
        <f t="shared" si="960"/>
        <v>1055471.6094523019</v>
      </c>
      <c r="HI96" s="18">
        <f t="shared" si="960"/>
        <v>1806989.469452302</v>
      </c>
      <c r="HJ96" s="18">
        <f t="shared" si="960"/>
        <v>1988111.769452302</v>
      </c>
      <c r="HK96" s="18">
        <f t="shared" si="960"/>
        <v>2476150.6394523019</v>
      </c>
      <c r="HL96" s="18">
        <f t="shared" si="960"/>
        <v>2981822.8194523021</v>
      </c>
      <c r="HM96" s="18">
        <f t="shared" si="960"/>
        <v>3475101.049452302</v>
      </c>
      <c r="HN96" s="18">
        <f t="shared" ref="HN96:HY96" si="961">+HN91+HN95</f>
        <v>3940670.699452302</v>
      </c>
      <c r="HO96" s="18">
        <f t="shared" si="961"/>
        <v>4398506.3794523021</v>
      </c>
      <c r="HP96" s="18">
        <f t="shared" si="961"/>
        <v>-7580.0605476973578</v>
      </c>
      <c r="HQ96" s="18">
        <f t="shared" si="961"/>
        <v>13849.149452302641</v>
      </c>
      <c r="HR96" s="18">
        <f t="shared" si="961"/>
        <v>47398.979452302643</v>
      </c>
      <c r="HS96" s="18">
        <f t="shared" si="961"/>
        <v>97141.439452302642</v>
      </c>
      <c r="HT96" s="18">
        <f t="shared" si="961"/>
        <v>166436.37945230264</v>
      </c>
      <c r="HU96" s="18">
        <f t="shared" si="961"/>
        <v>242737.57945230266</v>
      </c>
      <c r="HV96" s="18">
        <f t="shared" si="961"/>
        <v>313842.24945230264</v>
      </c>
      <c r="HW96" s="18">
        <f t="shared" si="961"/>
        <v>378956.52945230261</v>
      </c>
      <c r="HX96" s="18">
        <f t="shared" si="961"/>
        <v>422845.80945230264</v>
      </c>
      <c r="HY96" s="18">
        <f t="shared" si="961"/>
        <v>465138.03945230262</v>
      </c>
      <c r="HZ96" s="18">
        <f t="shared" ref="HZ96:IK96" si="962">+HZ91+HZ95</f>
        <v>504726.66945230262</v>
      </c>
      <c r="IA96" s="18">
        <f t="shared" si="962"/>
        <v>539901.98945230257</v>
      </c>
      <c r="IB96" s="18">
        <f t="shared" si="962"/>
        <v>-4473.8905476974323</v>
      </c>
      <c r="IC96" s="18">
        <f t="shared" si="962"/>
        <v>1549.9094523025678</v>
      </c>
      <c r="ID96" s="18">
        <f t="shared" si="962"/>
        <v>13469.369452302566</v>
      </c>
      <c r="IE96" s="18">
        <f t="shared" si="962"/>
        <v>30945.829452302565</v>
      </c>
      <c r="IF96" s="18">
        <f t="shared" si="962"/>
        <v>25873.369452302566</v>
      </c>
      <c r="IG96" s="18">
        <f t="shared" si="962"/>
        <v>26828.419452302565</v>
      </c>
      <c r="IH96" s="18">
        <f t="shared" si="962"/>
        <v>27789.869452302566</v>
      </c>
      <c r="II96" s="18">
        <f t="shared" si="962"/>
        <v>31758.779452302566</v>
      </c>
      <c r="IJ96" s="18">
        <f t="shared" si="962"/>
        <v>30762.869452302566</v>
      </c>
      <c r="IK96" s="18">
        <f t="shared" si="962"/>
        <v>24896.209452302566</v>
      </c>
      <c r="IL96" s="560"/>
      <c r="IM96" s="561"/>
      <c r="IN96" s="561"/>
      <c r="IO96" s="561"/>
      <c r="IP96" s="561"/>
      <c r="IQ96" s="561"/>
      <c r="IR96" s="561"/>
      <c r="IS96" s="561"/>
      <c r="IT96" s="561"/>
      <c r="IU96" s="561"/>
      <c r="IV96" s="561"/>
      <c r="IW96" s="561"/>
      <c r="IX96" s="561"/>
      <c r="IY96" s="562"/>
    </row>
    <row r="97" spans="1:259" x14ac:dyDescent="0.2">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6"/>
      <c r="BA97" s="16"/>
      <c r="BB97" s="16"/>
      <c r="BC97" s="16"/>
      <c r="BD97" s="16"/>
      <c r="BE97" s="16"/>
      <c r="BF97" s="16"/>
      <c r="BG97" s="16"/>
      <c r="BH97" s="16"/>
      <c r="BI97" s="16"/>
      <c r="BJ97" s="16"/>
      <c r="BK97" s="16"/>
      <c r="BL97" s="16"/>
      <c r="BM97" s="16"/>
      <c r="BN97" s="16"/>
      <c r="BO97" s="16"/>
      <c r="BP97" s="16"/>
      <c r="BQ97" s="16"/>
      <c r="BR97" s="16"/>
      <c r="BS97" s="16"/>
      <c r="BT97" s="16"/>
      <c r="BU97" s="16"/>
      <c r="BV97" s="16"/>
      <c r="BW97" s="16"/>
      <c r="BX97" s="16"/>
      <c r="BY97" s="16"/>
      <c r="BZ97" s="16"/>
      <c r="CA97" s="16"/>
      <c r="CB97" s="16"/>
      <c r="CC97" s="16"/>
      <c r="CD97" s="16"/>
      <c r="CE97" s="16"/>
      <c r="CF97" s="16"/>
      <c r="CG97" s="16"/>
      <c r="CH97" s="16"/>
      <c r="CI97" s="16"/>
      <c r="CJ97" s="16"/>
      <c r="CK97" s="16"/>
      <c r="CL97" s="16"/>
      <c r="CM97" s="16"/>
      <c r="CN97" s="16"/>
      <c r="CO97" s="16"/>
      <c r="CP97" s="16"/>
      <c r="CQ97" s="16"/>
      <c r="CR97" s="16"/>
      <c r="CS97" s="16"/>
      <c r="CT97" s="16"/>
      <c r="CU97" s="16"/>
      <c r="CV97" s="16"/>
      <c r="CW97" s="16"/>
      <c r="CX97" s="16"/>
      <c r="CY97" s="16"/>
      <c r="CZ97" s="16"/>
      <c r="DA97" s="16"/>
      <c r="DB97" s="16"/>
      <c r="DC97" s="16"/>
      <c r="DD97" s="16"/>
      <c r="DE97" s="16"/>
      <c r="DF97" s="16"/>
      <c r="DG97" s="16"/>
      <c r="DH97" s="16"/>
      <c r="DI97" s="16"/>
      <c r="DJ97" s="16"/>
      <c r="DK97" s="16"/>
      <c r="DL97" s="18"/>
      <c r="DM97" s="18"/>
      <c r="DN97" s="18"/>
      <c r="DO97" s="18"/>
      <c r="DP97" s="18"/>
      <c r="DQ97" s="18"/>
      <c r="DR97" s="18"/>
      <c r="DS97" s="18"/>
      <c r="DT97" s="18"/>
      <c r="DU97" s="18"/>
      <c r="DV97" s="18"/>
      <c r="DW97" s="18"/>
      <c r="DX97" s="18"/>
      <c r="DY97" s="18"/>
      <c r="DZ97" s="18"/>
      <c r="EA97" s="18"/>
      <c r="EB97" s="18"/>
      <c r="EC97" s="18"/>
      <c r="ED97" s="18"/>
      <c r="EE97" s="18"/>
      <c r="EF97" s="18"/>
      <c r="EG97" s="18"/>
      <c r="EH97" s="18"/>
      <c r="EI97" s="18"/>
      <c r="EJ97" s="18"/>
      <c r="EK97" s="18"/>
      <c r="EL97" s="18"/>
      <c r="EM97" s="18"/>
      <c r="EN97" s="18"/>
      <c r="EO97" s="18"/>
      <c r="EP97" s="18"/>
      <c r="EQ97" s="18"/>
      <c r="ER97" s="18"/>
      <c r="ES97" s="18"/>
      <c r="ET97" s="18"/>
      <c r="EU97" s="18"/>
      <c r="EV97" s="18"/>
      <c r="EW97" s="18"/>
      <c r="EX97" s="18"/>
      <c r="EY97" s="18"/>
      <c r="EZ97" s="18"/>
      <c r="FA97" s="18"/>
      <c r="FB97" s="18"/>
      <c r="FC97" s="18"/>
      <c r="FD97" s="18"/>
      <c r="FE97" s="18"/>
      <c r="FF97" s="18"/>
      <c r="FG97" s="18"/>
      <c r="FH97" s="18"/>
      <c r="FI97" s="18"/>
      <c r="FJ97" s="18"/>
      <c r="FK97" s="18"/>
      <c r="FL97" s="18"/>
      <c r="FM97" s="18"/>
      <c r="FN97" s="18"/>
      <c r="FO97" s="18"/>
      <c r="FP97" s="18"/>
      <c r="FQ97" s="18"/>
      <c r="FR97" s="18"/>
      <c r="FS97" s="18"/>
      <c r="FT97" s="18"/>
      <c r="FU97" s="18"/>
      <c r="FV97" s="18"/>
      <c r="FW97" s="18"/>
      <c r="FX97" s="18"/>
      <c r="FY97" s="18"/>
      <c r="FZ97" s="18"/>
      <c r="GA97" s="18"/>
      <c r="GB97" s="18"/>
      <c r="GC97" s="18"/>
      <c r="GD97" s="18"/>
      <c r="GE97" s="18"/>
      <c r="GF97" s="18"/>
      <c r="GG97" s="18"/>
      <c r="GH97" s="18"/>
      <c r="GI97" s="18"/>
      <c r="GJ97" s="18"/>
      <c r="GK97" s="18"/>
      <c r="GL97" s="18"/>
      <c r="GM97" s="18"/>
      <c r="GN97" s="18"/>
      <c r="GO97" s="18"/>
      <c r="GP97" s="18"/>
      <c r="GQ97" s="18"/>
      <c r="GR97" s="18"/>
      <c r="GS97" s="18"/>
      <c r="GT97" s="18"/>
      <c r="GU97" s="18"/>
      <c r="GV97" s="18"/>
      <c r="GW97" s="18"/>
      <c r="GX97" s="18"/>
      <c r="GY97" s="18"/>
      <c r="GZ97" s="18"/>
      <c r="HA97" s="18"/>
      <c r="HB97" s="18"/>
      <c r="HC97" s="18"/>
      <c r="HD97" s="18"/>
      <c r="HE97" s="18"/>
      <c r="HF97" s="18"/>
      <c r="HG97" s="18"/>
      <c r="HH97" s="18"/>
      <c r="HI97" s="18"/>
      <c r="HJ97" s="18"/>
      <c r="HK97" s="18"/>
      <c r="HL97" s="18"/>
      <c r="HM97" s="18"/>
      <c r="HN97" s="18"/>
      <c r="HO97" s="18"/>
      <c r="HP97" s="18"/>
      <c r="HQ97" s="18"/>
      <c r="HR97" s="18"/>
      <c r="HS97" s="18"/>
      <c r="HT97" s="18"/>
      <c r="HU97" s="18"/>
      <c r="HV97" s="18"/>
      <c r="HW97" s="18"/>
      <c r="HX97" s="18"/>
      <c r="HY97" s="18"/>
      <c r="HZ97" s="18"/>
      <c r="IA97" s="18"/>
      <c r="IB97" s="18"/>
      <c r="IC97" s="18"/>
      <c r="ID97" s="18"/>
      <c r="IE97" s="18"/>
      <c r="IF97" s="18"/>
      <c r="IG97" s="18"/>
      <c r="IH97" s="18"/>
      <c r="II97" s="18"/>
      <c r="IJ97" s="18"/>
      <c r="IK97" s="18"/>
      <c r="IL97" s="560"/>
      <c r="IM97" s="561"/>
      <c r="IN97" s="561"/>
      <c r="IO97" s="561"/>
      <c r="IP97" s="561"/>
      <c r="IQ97" s="561"/>
      <c r="IR97" s="561"/>
      <c r="IS97" s="561"/>
      <c r="IT97" s="561"/>
      <c r="IU97" s="561"/>
      <c r="IV97" s="561"/>
      <c r="IW97" s="561"/>
      <c r="IX97" s="561"/>
      <c r="IY97" s="562"/>
    </row>
    <row r="98" spans="1:259" x14ac:dyDescent="0.2">
      <c r="A98" s="7" t="s">
        <v>193</v>
      </c>
      <c r="D98" s="15"/>
      <c r="E98" s="15"/>
      <c r="F98" s="15"/>
      <c r="G98" s="15"/>
      <c r="H98" s="15"/>
      <c r="I98" s="15"/>
      <c r="J98" s="15"/>
      <c r="K98" s="15"/>
      <c r="L98" s="15"/>
      <c r="M98" s="15"/>
      <c r="N98" s="15"/>
      <c r="O98" s="15"/>
      <c r="P98" s="15"/>
      <c r="Q98" s="15"/>
      <c r="R98" s="15"/>
      <c r="S98" s="15"/>
      <c r="T98" s="15"/>
      <c r="U98" s="15"/>
      <c r="V98" s="15"/>
      <c r="W98" s="15"/>
      <c r="X98" s="15"/>
      <c r="Y98" s="15"/>
      <c r="Z98" s="63"/>
      <c r="AA98" s="63"/>
      <c r="AB98" s="63"/>
      <c r="AC98" s="63"/>
      <c r="AD98" s="63"/>
      <c r="AE98" s="63"/>
      <c r="AF98" s="63"/>
      <c r="AG98" s="63"/>
      <c r="AH98" s="63"/>
      <c r="AI98" s="63"/>
      <c r="AJ98" s="63"/>
      <c r="AK98" s="63"/>
      <c r="AL98" s="63"/>
      <c r="AM98" s="63"/>
      <c r="AN98" s="63"/>
      <c r="AO98" s="63"/>
      <c r="AP98" s="63"/>
      <c r="AQ98" s="63"/>
      <c r="AR98" s="63"/>
      <c r="AS98" s="63"/>
      <c r="AT98" s="63"/>
      <c r="AU98" s="63"/>
      <c r="AV98" s="63"/>
      <c r="AW98" s="63"/>
      <c r="AX98" s="63"/>
      <c r="AY98" s="63"/>
      <c r="AZ98" s="64"/>
      <c r="BA98" s="64"/>
      <c r="BB98" s="64"/>
      <c r="BC98" s="64"/>
      <c r="BD98" s="64"/>
      <c r="BE98" s="64"/>
      <c r="BF98" s="64"/>
      <c r="BG98" s="64"/>
      <c r="BH98" s="64"/>
      <c r="BI98" s="64"/>
      <c r="BJ98" s="64"/>
      <c r="BK98" s="64"/>
      <c r="BL98" s="64"/>
      <c r="BM98" s="64"/>
      <c r="BN98" s="64"/>
      <c r="BO98" s="64"/>
      <c r="BP98" s="64"/>
      <c r="BQ98" s="64"/>
      <c r="BR98" s="64"/>
      <c r="BS98" s="64"/>
      <c r="BT98" s="64"/>
      <c r="BU98" s="64"/>
      <c r="BV98" s="64"/>
      <c r="BW98" s="64"/>
      <c r="BX98" s="64"/>
      <c r="BY98" s="64"/>
      <c r="BZ98" s="64"/>
      <c r="CA98" s="64"/>
      <c r="CB98" s="64"/>
      <c r="CC98" s="64"/>
      <c r="CD98" s="64"/>
      <c r="CE98" s="64"/>
      <c r="CF98" s="64"/>
      <c r="CG98" s="64"/>
      <c r="CH98" s="64"/>
      <c r="CI98" s="64"/>
      <c r="CJ98" s="64"/>
      <c r="CK98" s="64"/>
      <c r="CL98" s="64"/>
      <c r="CM98" s="64"/>
      <c r="CN98" s="64"/>
      <c r="CO98" s="64"/>
      <c r="CP98" s="64"/>
      <c r="CQ98" s="64"/>
      <c r="CR98" s="64"/>
      <c r="CS98" s="64"/>
      <c r="CT98" s="64"/>
      <c r="CU98" s="64"/>
      <c r="CV98" s="64"/>
      <c r="CW98" s="64"/>
      <c r="CX98" s="64"/>
      <c r="CY98" s="64"/>
      <c r="CZ98" s="64"/>
      <c r="DA98" s="64"/>
      <c r="DB98" s="64"/>
      <c r="DC98" s="64"/>
      <c r="DD98" s="64"/>
      <c r="DE98" s="64"/>
      <c r="DF98" s="64"/>
      <c r="DG98" s="64"/>
      <c r="DH98" s="64"/>
      <c r="DI98" s="64"/>
      <c r="DJ98" s="64"/>
      <c r="DK98" s="64"/>
      <c r="DL98" s="65"/>
      <c r="DM98" s="65"/>
      <c r="DN98" s="65"/>
      <c r="DO98" s="65"/>
      <c r="DP98" s="65"/>
      <c r="DQ98" s="65"/>
      <c r="DR98" s="65"/>
      <c r="DS98" s="65"/>
      <c r="DT98" s="65"/>
      <c r="DU98" s="65"/>
      <c r="DV98" s="65"/>
      <c r="DW98" s="65"/>
      <c r="DX98" s="65"/>
      <c r="DY98" s="65"/>
      <c r="DZ98" s="65"/>
      <c r="EA98" s="65"/>
      <c r="EB98" s="65"/>
      <c r="EC98" s="65"/>
      <c r="ED98" s="65"/>
      <c r="EE98" s="65"/>
      <c r="EF98" s="65"/>
      <c r="EG98" s="65"/>
      <c r="EH98" s="65"/>
      <c r="EI98" s="65"/>
      <c r="EJ98" s="65"/>
      <c r="EK98" s="65"/>
      <c r="EL98" s="65"/>
      <c r="EM98" s="65"/>
      <c r="EN98" s="65"/>
      <c r="EO98" s="65"/>
      <c r="EP98" s="65"/>
      <c r="EQ98" s="65"/>
      <c r="ER98" s="65"/>
      <c r="ES98" s="65"/>
      <c r="ET98" s="65"/>
      <c r="EU98" s="65"/>
      <c r="EV98" s="65"/>
      <c r="EW98" s="65"/>
      <c r="EX98" s="65"/>
      <c r="EY98" s="65"/>
      <c r="EZ98" s="65"/>
      <c r="FA98" s="65"/>
      <c r="FB98" s="65"/>
      <c r="FC98" s="65"/>
      <c r="FD98" s="65"/>
      <c r="FE98" s="65"/>
      <c r="FF98" s="65"/>
      <c r="FG98" s="65"/>
      <c r="FH98" s="65"/>
      <c r="FI98" s="65"/>
      <c r="FJ98" s="65"/>
      <c r="FK98" s="65"/>
      <c r="FL98" s="65"/>
      <c r="FM98" s="65"/>
      <c r="FN98" s="65"/>
      <c r="FO98" s="65"/>
      <c r="FP98" s="65"/>
      <c r="FQ98" s="65"/>
      <c r="FR98" s="65"/>
      <c r="FS98" s="65"/>
      <c r="FT98" s="65"/>
      <c r="FU98" s="65"/>
      <c r="FV98" s="65"/>
      <c r="FW98" s="65"/>
      <c r="FX98" s="65"/>
      <c r="FY98" s="65"/>
      <c r="FZ98" s="65"/>
      <c r="GA98" s="65"/>
      <c r="GB98" s="65"/>
      <c r="GC98" s="65"/>
      <c r="GD98" s="65"/>
      <c r="GE98" s="65"/>
      <c r="GF98" s="65"/>
      <c r="GG98" s="65"/>
      <c r="GH98" s="65"/>
      <c r="GI98" s="65"/>
      <c r="GJ98" s="65"/>
      <c r="GK98" s="65"/>
      <c r="GL98" s="65"/>
      <c r="GM98" s="65"/>
      <c r="GN98" s="65"/>
      <c r="GO98" s="65"/>
      <c r="GP98" s="65"/>
      <c r="GQ98" s="65"/>
      <c r="GR98" s="65"/>
      <c r="GS98" s="65"/>
      <c r="GT98" s="65"/>
      <c r="GU98" s="65"/>
      <c r="GV98" s="65"/>
      <c r="GW98" s="65"/>
      <c r="GX98" s="65"/>
      <c r="GY98" s="65"/>
      <c r="GZ98" s="65"/>
      <c r="HA98" s="65"/>
      <c r="HB98" s="65"/>
      <c r="HC98" s="65"/>
      <c r="HD98" s="65"/>
      <c r="HE98" s="65"/>
      <c r="HF98" s="65"/>
      <c r="HG98" s="65"/>
      <c r="HH98" s="65"/>
      <c r="HI98" s="65"/>
      <c r="HJ98" s="65"/>
      <c r="HK98" s="65"/>
      <c r="HL98" s="65"/>
      <c r="HM98" s="65"/>
      <c r="HN98" s="65"/>
      <c r="HO98" s="65"/>
      <c r="HP98" s="65"/>
      <c r="HQ98" s="65"/>
      <c r="HR98" s="65"/>
      <c r="HS98" s="65"/>
      <c r="HT98" s="65"/>
      <c r="HU98" s="65"/>
      <c r="HV98" s="65"/>
      <c r="HW98" s="65"/>
      <c r="HX98" s="65"/>
      <c r="HY98" s="65"/>
      <c r="HZ98" s="65"/>
      <c r="IA98" s="65"/>
      <c r="IB98" s="65"/>
      <c r="IC98" s="65"/>
      <c r="ID98" s="65"/>
      <c r="IE98" s="65"/>
      <c r="IF98" s="65"/>
      <c r="IG98" s="65"/>
      <c r="IH98" s="65"/>
      <c r="II98" s="65"/>
      <c r="IJ98" s="65"/>
      <c r="IK98" s="65"/>
      <c r="IL98" s="583"/>
      <c r="IM98" s="584"/>
      <c r="IN98" s="584"/>
      <c r="IO98" s="584"/>
      <c r="IP98" s="584"/>
      <c r="IQ98" s="584"/>
      <c r="IR98" s="584"/>
      <c r="IS98" s="584"/>
      <c r="IT98" s="584"/>
      <c r="IU98" s="584"/>
      <c r="IV98" s="584"/>
      <c r="IW98" s="584"/>
      <c r="IX98" s="584"/>
      <c r="IY98" s="585"/>
    </row>
    <row r="99" spans="1:259" x14ac:dyDescent="0.2">
      <c r="B99" s="1" t="s">
        <v>163</v>
      </c>
      <c r="D99" s="16">
        <f t="shared" ref="D99:BO99" si="963">+D46+D60+D71+D83+D91</f>
        <v>131627476.53999999</v>
      </c>
      <c r="E99" s="16">
        <f t="shared" si="963"/>
        <v>126713238.77000001</v>
      </c>
      <c r="F99" s="16">
        <f t="shared" si="963"/>
        <v>119395395.34999999</v>
      </c>
      <c r="G99" s="16">
        <f t="shared" si="963"/>
        <v>113255159.94600001</v>
      </c>
      <c r="H99" s="16">
        <f t="shared" si="963"/>
        <v>93538254.093808442</v>
      </c>
      <c r="I99" s="16">
        <f t="shared" si="963"/>
        <v>68483107.599999994</v>
      </c>
      <c r="J99" s="16">
        <f t="shared" si="963"/>
        <v>37227989.709999993</v>
      </c>
      <c r="K99" s="16">
        <f t="shared" si="963"/>
        <v>5253019.4900000012</v>
      </c>
      <c r="L99" s="16">
        <f t="shared" si="963"/>
        <v>-24812256.73</v>
      </c>
      <c r="M99" s="16">
        <f t="shared" si="963"/>
        <v>-56318068.539999999</v>
      </c>
      <c r="N99" s="16">
        <f t="shared" si="963"/>
        <v>-76098360.649999991</v>
      </c>
      <c r="O99" s="16">
        <f t="shared" si="963"/>
        <v>-91392881.24000001</v>
      </c>
      <c r="P99" s="16">
        <f t="shared" si="963"/>
        <v>-91384731.440000013</v>
      </c>
      <c r="Q99" s="16">
        <f t="shared" si="963"/>
        <v>-92524118.280000001</v>
      </c>
      <c r="R99" s="16">
        <f t="shared" si="963"/>
        <v>-96073820.339999989</v>
      </c>
      <c r="S99" s="16">
        <f t="shared" si="963"/>
        <v>-98584219.519999996</v>
      </c>
      <c r="T99" s="16">
        <f t="shared" si="963"/>
        <v>-101690940.98</v>
      </c>
      <c r="U99" s="16">
        <f t="shared" si="963"/>
        <v>-92969596.280000001</v>
      </c>
      <c r="V99" s="16">
        <f t="shared" si="963"/>
        <v>-83810712.109999985</v>
      </c>
      <c r="W99" s="16">
        <f t="shared" si="963"/>
        <v>-74412262.290000007</v>
      </c>
      <c r="X99" s="16">
        <f t="shared" si="963"/>
        <v>-64613403.119999997</v>
      </c>
      <c r="Y99" s="16">
        <f t="shared" si="963"/>
        <v>-32975878.84</v>
      </c>
      <c r="Z99" s="16">
        <f t="shared" si="963"/>
        <v>-25213087.25</v>
      </c>
      <c r="AA99" s="16">
        <f t="shared" si="963"/>
        <v>-20432988.909999996</v>
      </c>
      <c r="AB99" s="16">
        <f t="shared" si="963"/>
        <v>-14310454.642276661</v>
      </c>
      <c r="AC99" s="16">
        <f t="shared" si="963"/>
        <v>-10442727.523276662</v>
      </c>
      <c r="AD99" s="16">
        <f t="shared" si="963"/>
        <v>-12220219.093276659</v>
      </c>
      <c r="AE99" s="16">
        <f t="shared" si="963"/>
        <v>-6776625.1832766617</v>
      </c>
      <c r="AF99" s="16">
        <f t="shared" si="963"/>
        <v>-7220409.543276662</v>
      </c>
      <c r="AG99" s="16">
        <f t="shared" si="963"/>
        <v>-9827893.1532766614</v>
      </c>
      <c r="AH99" s="16">
        <f t="shared" si="963"/>
        <v>-11984404.733276661</v>
      </c>
      <c r="AI99" s="16">
        <f t="shared" si="963"/>
        <v>-8769437.833276663</v>
      </c>
      <c r="AJ99" s="16">
        <f t="shared" si="963"/>
        <v>-4074766.3432766628</v>
      </c>
      <c r="AK99" s="16">
        <f t="shared" si="963"/>
        <v>-900927.15327666292</v>
      </c>
      <c r="AL99" s="16">
        <f t="shared" si="963"/>
        <v>1366169.3367233365</v>
      </c>
      <c r="AM99" s="16">
        <f t="shared" si="963"/>
        <v>5626929.3567233356</v>
      </c>
      <c r="AN99" s="16">
        <f t="shared" si="963"/>
        <v>9746946.1567233372</v>
      </c>
      <c r="AO99" s="16">
        <f t="shared" si="963"/>
        <v>11580510.006723337</v>
      </c>
      <c r="AP99" s="16">
        <f t="shared" si="963"/>
        <v>15048460.526723338</v>
      </c>
      <c r="AQ99" s="16">
        <f t="shared" si="963"/>
        <v>18172328.826723333</v>
      </c>
      <c r="AR99" s="16">
        <f t="shared" si="963"/>
        <v>12910597.281843353</v>
      </c>
      <c r="AS99" s="16">
        <f t="shared" si="963"/>
        <v>18860049.311843354</v>
      </c>
      <c r="AT99" s="16">
        <f t="shared" si="963"/>
        <v>19088469.681843355</v>
      </c>
      <c r="AU99" s="16">
        <f t="shared" si="963"/>
        <v>14604850.211843353</v>
      </c>
      <c r="AV99" s="16">
        <f t="shared" si="963"/>
        <v>19329421.971843354</v>
      </c>
      <c r="AW99" s="16">
        <f t="shared" si="963"/>
        <v>22330868.651843354</v>
      </c>
      <c r="AX99" s="16">
        <f t="shared" si="963"/>
        <v>26326428.951843351</v>
      </c>
      <c r="AY99" s="16">
        <f t="shared" si="963"/>
        <v>32753291.281843353</v>
      </c>
      <c r="AZ99" s="16">
        <f t="shared" si="963"/>
        <v>32562605.471843351</v>
      </c>
      <c r="BA99" s="16">
        <f t="shared" si="963"/>
        <v>36836725.49184335</v>
      </c>
      <c r="BB99" s="16">
        <f t="shared" si="963"/>
        <v>30388228.341843352</v>
      </c>
      <c r="BC99" s="16">
        <f t="shared" si="963"/>
        <v>37507566.561843351</v>
      </c>
      <c r="BD99" s="16">
        <f t="shared" si="963"/>
        <v>44993065.611843355</v>
      </c>
      <c r="BE99" s="16">
        <f t="shared" si="963"/>
        <v>57043407.291843355</v>
      </c>
      <c r="BF99" s="16">
        <f t="shared" si="963"/>
        <v>67334810.821843371</v>
      </c>
      <c r="BG99" s="16">
        <f t="shared" si="963"/>
        <v>75886512.771843359</v>
      </c>
      <c r="BH99" s="16">
        <f t="shared" si="963"/>
        <v>75311383.04184337</v>
      </c>
      <c r="BI99" s="16">
        <f t="shared" si="963"/>
        <v>72413535.071843356</v>
      </c>
      <c r="BJ99" s="16">
        <f t="shared" si="963"/>
        <v>65078335.201843351</v>
      </c>
      <c r="BK99" s="16">
        <f t="shared" si="963"/>
        <v>70304574.831843361</v>
      </c>
      <c r="BL99" s="16">
        <f t="shared" si="963"/>
        <v>72972957.55184336</v>
      </c>
      <c r="BM99" s="16">
        <f t="shared" si="963"/>
        <v>77539851.031843364</v>
      </c>
      <c r="BN99" s="16">
        <f t="shared" si="963"/>
        <v>81081382.861843348</v>
      </c>
      <c r="BO99" s="16">
        <f t="shared" si="963"/>
        <v>83652373.721843362</v>
      </c>
      <c r="BP99" s="16">
        <f t="shared" ref="BP99:DV99" si="964">+BP46+BP60+BP71+BP83+BP91</f>
        <v>65707477.891843379</v>
      </c>
      <c r="BQ99" s="16">
        <f t="shared" si="964"/>
        <v>54559384.411843359</v>
      </c>
      <c r="BR99" s="16">
        <f t="shared" si="964"/>
        <v>39821608.341843367</v>
      </c>
      <c r="BS99" s="16">
        <f t="shared" si="964"/>
        <v>15812969.899778802</v>
      </c>
      <c r="BT99" s="16">
        <f t="shared" si="964"/>
        <v>5815935.0097787995</v>
      </c>
      <c r="BU99" s="16">
        <f t="shared" si="964"/>
        <v>-3844153.9102211921</v>
      </c>
      <c r="BV99" s="16">
        <f t="shared" si="964"/>
        <v>-22020482.800221194</v>
      </c>
      <c r="BW99" s="16">
        <f t="shared" si="964"/>
        <v>-32789166.830221198</v>
      </c>
      <c r="BX99" s="16">
        <f t="shared" si="964"/>
        <v>-41603576.48022119</v>
      </c>
      <c r="BY99" s="16">
        <f t="shared" si="964"/>
        <v>-45484199.900221199</v>
      </c>
      <c r="BZ99" s="16">
        <f t="shared" si="964"/>
        <v>-48917401.430221193</v>
      </c>
      <c r="CA99" s="16">
        <f t="shared" si="964"/>
        <v>-61157957.420221195</v>
      </c>
      <c r="CB99" s="16">
        <f t="shared" si="964"/>
        <v>-76088935.840221196</v>
      </c>
      <c r="CC99" s="16">
        <f>+CC46+CC60+CC71+CC83+CC91</f>
        <v>-79120023.280221194</v>
      </c>
      <c r="CD99" s="16">
        <f>+CD46+CD60+CD71+CD83+CD91</f>
        <v>-77863717.590221196</v>
      </c>
      <c r="CE99" s="16">
        <f>+CE46+CE60+CE71+CE83+CE91</f>
        <v>-78824901.600221202</v>
      </c>
      <c r="CF99" s="16">
        <f t="shared" si="964"/>
        <v>-75667446.970221207</v>
      </c>
      <c r="CG99" s="16">
        <f>+CG46+CG60+CG71+CG83+CG91</f>
        <v>-68427831.290221199</v>
      </c>
      <c r="CH99" s="16">
        <f t="shared" si="964"/>
        <v>-53163381.310221203</v>
      </c>
      <c r="CI99" s="16">
        <f t="shared" si="964"/>
        <v>-39300056.870221205</v>
      </c>
      <c r="CJ99" s="16">
        <f t="shared" si="964"/>
        <v>-26763671.92022121</v>
      </c>
      <c r="CK99" s="16">
        <f t="shared" si="964"/>
        <v>-16682521.220221212</v>
      </c>
      <c r="CL99" s="16">
        <f t="shared" si="964"/>
        <v>-18838551.060221214</v>
      </c>
      <c r="CM99" s="16">
        <f t="shared" si="964"/>
        <v>-16190627.370221211</v>
      </c>
      <c r="CN99" s="16">
        <f t="shared" si="964"/>
        <v>-26720091.23202087</v>
      </c>
      <c r="CO99" s="16">
        <f t="shared" si="964"/>
        <v>-16854324.562020872</v>
      </c>
      <c r="CP99" s="16">
        <f t="shared" si="964"/>
        <v>-8891908.5320208762</v>
      </c>
      <c r="CQ99" s="16">
        <f t="shared" si="964"/>
        <v>-10603230.562020876</v>
      </c>
      <c r="CR99" s="16">
        <f t="shared" si="964"/>
        <v>-23839656.292020876</v>
      </c>
      <c r="CS99" s="16">
        <f t="shared" si="964"/>
        <v>-29724671.822020873</v>
      </c>
      <c r="CT99" s="16">
        <f t="shared" si="964"/>
        <v>-43241674.602020882</v>
      </c>
      <c r="CU99" s="16">
        <f t="shared" si="964"/>
        <v>-55655565.532020882</v>
      </c>
      <c r="CV99" s="16">
        <f t="shared" si="964"/>
        <v>-62896831.672020875</v>
      </c>
      <c r="CW99" s="16">
        <f t="shared" si="964"/>
        <v>-61802817.66202087</v>
      </c>
      <c r="CX99" s="16">
        <f t="shared" si="964"/>
        <v>-67486565.632020876</v>
      </c>
      <c r="CY99" s="16">
        <f t="shared" si="964"/>
        <v>-70351268.512020886</v>
      </c>
      <c r="CZ99" s="16">
        <f t="shared" si="964"/>
        <v>-76603333.662020877</v>
      </c>
      <c r="DA99" s="16">
        <f t="shared" si="964"/>
        <v>-65126294.822020888</v>
      </c>
      <c r="DB99" s="16">
        <f t="shared" si="964"/>
        <v>-49587265.61202088</v>
      </c>
      <c r="DC99" s="16">
        <f t="shared" si="964"/>
        <v>-35303419.152020879</v>
      </c>
      <c r="DD99" s="16">
        <f t="shared" si="964"/>
        <v>-20120465.012020878</v>
      </c>
      <c r="DE99" s="16">
        <f t="shared" si="964"/>
        <v>-7823282.5220208755</v>
      </c>
      <c r="DF99" s="16">
        <f t="shared" si="964"/>
        <v>-10896575.172020877</v>
      </c>
      <c r="DG99" s="16">
        <f t="shared" si="964"/>
        <v>-12167968.612020874</v>
      </c>
      <c r="DH99" s="16">
        <f t="shared" si="964"/>
        <v>-7380378.2320208745</v>
      </c>
      <c r="DI99" s="16">
        <f t="shared" si="964"/>
        <v>-2790926.9520208766</v>
      </c>
      <c r="DJ99" s="16">
        <f t="shared" si="964"/>
        <v>-867496.78202087665</v>
      </c>
      <c r="DK99" s="16">
        <f t="shared" si="964"/>
        <v>3545776.6079791239</v>
      </c>
      <c r="DL99" s="18">
        <f t="shared" si="964"/>
        <v>2857262.6279791235</v>
      </c>
      <c r="DM99" s="18">
        <f t="shared" si="964"/>
        <v>1673810.5879791209</v>
      </c>
      <c r="DN99" s="18">
        <f t="shared" si="964"/>
        <v>5991768.4279791228</v>
      </c>
      <c r="DO99" s="18">
        <f t="shared" si="964"/>
        <v>8328102.3879791247</v>
      </c>
      <c r="DP99" s="18">
        <f t="shared" si="964"/>
        <v>1413430.5679791237</v>
      </c>
      <c r="DQ99" s="18">
        <f t="shared" si="964"/>
        <v>-2757576.0920208758</v>
      </c>
      <c r="DR99" s="18">
        <f t="shared" si="964"/>
        <v>-12884555.162020877</v>
      </c>
      <c r="DS99" s="18">
        <f t="shared" si="964"/>
        <v>-14270259.872020874</v>
      </c>
      <c r="DT99" s="18">
        <f t="shared" si="964"/>
        <v>-12723621.542020876</v>
      </c>
      <c r="DU99" s="18">
        <f t="shared" si="964"/>
        <v>-8181391.5420208741</v>
      </c>
      <c r="DV99" s="18">
        <f t="shared" si="964"/>
        <v>-9910219.502020875</v>
      </c>
      <c r="DW99" s="18">
        <f>+DW46+DW60+DW71+DW83+DW91</f>
        <v>-11022601.612020874</v>
      </c>
      <c r="DX99" s="18">
        <f>+DX46+DX60+DX71+DX83+DX91</f>
        <v>-13784478.782020872</v>
      </c>
      <c r="DY99" s="18">
        <f>+DY46+DY60+DY71+DY83+DY91</f>
        <v>-21301256.682020873</v>
      </c>
      <c r="DZ99" s="18">
        <f>+DZ46+DZ60+DZ71+DZ83+DZ91</f>
        <v>-25940163.602020875</v>
      </c>
      <c r="EA99" s="18">
        <f>+EA46+EA60+EA71+EA83+EA91</f>
        <v>-32086431.572020873</v>
      </c>
      <c r="EB99" s="18">
        <f t="shared" ref="EB99:GM99" si="965">+EB46+EB60+EB71+EB83+EB91</f>
        <v>-38589075.922020875</v>
      </c>
      <c r="EC99" s="18">
        <f t="shared" si="965"/>
        <v>-56149898.212020881</v>
      </c>
      <c r="ED99" s="18">
        <f t="shared" si="965"/>
        <v>-61261133.742020875</v>
      </c>
      <c r="EE99" s="18">
        <f t="shared" si="965"/>
        <v>-58955296.602020882</v>
      </c>
      <c r="EF99" s="18">
        <f t="shared" si="965"/>
        <v>-49611017.10202089</v>
      </c>
      <c r="EG99" s="18">
        <f t="shared" si="965"/>
        <v>-45044724.092020877</v>
      </c>
      <c r="EH99" s="18">
        <f t="shared" si="965"/>
        <v>-38326739.67202089</v>
      </c>
      <c r="EI99" s="18">
        <f t="shared" si="965"/>
        <v>-38069958.992020883</v>
      </c>
      <c r="EJ99" s="18">
        <f t="shared" si="965"/>
        <v>-40075539.322020881</v>
      </c>
      <c r="EK99" s="18">
        <f t="shared" si="965"/>
        <v>-35412377.972020887</v>
      </c>
      <c r="EL99" s="18">
        <f t="shared" si="965"/>
        <v>-32587139.442020889</v>
      </c>
      <c r="EM99" s="18">
        <f t="shared" si="965"/>
        <v>-34061985.852020882</v>
      </c>
      <c r="EN99" s="18">
        <f t="shared" si="965"/>
        <v>-32836238.63202088</v>
      </c>
      <c r="EO99" s="18">
        <f t="shared" si="965"/>
        <v>-26869248.752020884</v>
      </c>
      <c r="EP99" s="18">
        <f>+EP46+EP60+EP71+EP83+EP91</f>
        <v>-24192917.292020883</v>
      </c>
      <c r="EQ99" s="18">
        <f>+EQ46+EQ60+EQ71+EQ83+EQ91</f>
        <v>-20969104.222020883</v>
      </c>
      <c r="ER99" s="18">
        <f t="shared" si="965"/>
        <v>-14509263.642020883</v>
      </c>
      <c r="ES99" s="18">
        <f t="shared" si="965"/>
        <v>-10493336.112020886</v>
      </c>
      <c r="ET99" s="18">
        <f t="shared" si="965"/>
        <v>-4370812.4120208845</v>
      </c>
      <c r="EU99" s="18">
        <f t="shared" si="965"/>
        <v>-4650565.1620208845</v>
      </c>
      <c r="EV99" s="18">
        <f>+EV46+EV60+EV71+EV83+EV91</f>
        <v>-5004977.1620208835</v>
      </c>
      <c r="EW99" s="18">
        <f t="shared" si="965"/>
        <v>-3005608.892020883</v>
      </c>
      <c r="EX99" s="18">
        <f t="shared" si="965"/>
        <v>-5937697.8120208848</v>
      </c>
      <c r="EY99" s="18">
        <f t="shared" si="965"/>
        <v>-8177487.4220208833</v>
      </c>
      <c r="EZ99" s="18">
        <f t="shared" si="965"/>
        <v>-5335966.0020208843</v>
      </c>
      <c r="FA99" s="18">
        <f t="shared" si="965"/>
        <v>-2858500.8020208832</v>
      </c>
      <c r="FB99" s="18">
        <f t="shared" si="965"/>
        <v>407463.66797912074</v>
      </c>
      <c r="FC99" s="18">
        <f t="shared" si="965"/>
        <v>3812456.3379791235</v>
      </c>
      <c r="FD99" s="18">
        <f t="shared" si="965"/>
        <v>12539248.037979124</v>
      </c>
      <c r="FE99" s="18">
        <f t="shared" si="965"/>
        <v>20467934.487979122</v>
      </c>
      <c r="FF99" s="18">
        <f t="shared" si="965"/>
        <v>25904921.717979126</v>
      </c>
      <c r="FG99" s="18">
        <f t="shared" si="965"/>
        <v>32392554.427979123</v>
      </c>
      <c r="FH99" s="18">
        <f t="shared" si="965"/>
        <v>36265473.867979124</v>
      </c>
      <c r="FI99" s="18">
        <f t="shared" si="965"/>
        <v>29808744.647979122</v>
      </c>
      <c r="FJ99" s="18">
        <f t="shared" si="965"/>
        <v>21073054.887979124</v>
      </c>
      <c r="FK99" s="18">
        <f t="shared" si="965"/>
        <v>11083794.767979123</v>
      </c>
      <c r="FL99" s="18">
        <f t="shared" si="965"/>
        <v>3259787.1879791198</v>
      </c>
      <c r="FM99" s="18">
        <f t="shared" si="965"/>
        <v>-5545284.952020878</v>
      </c>
      <c r="FN99" s="18">
        <f t="shared" si="965"/>
        <v>-16041772.62202088</v>
      </c>
      <c r="FO99" s="18">
        <f t="shared" si="965"/>
        <v>-17968188.442020878</v>
      </c>
      <c r="FP99" s="18">
        <f t="shared" si="965"/>
        <v>-14889667.952020876</v>
      </c>
      <c r="FQ99" s="18">
        <f t="shared" si="965"/>
        <v>-12276992.622020878</v>
      </c>
      <c r="FR99" s="18">
        <f t="shared" si="965"/>
        <v>-11812739.682020873</v>
      </c>
      <c r="FS99" s="18">
        <f t="shared" si="965"/>
        <v>-8346859.1020208756</v>
      </c>
      <c r="FT99" s="18">
        <f t="shared" si="965"/>
        <v>-10706026.602020871</v>
      </c>
      <c r="FU99" s="18">
        <f t="shared" si="965"/>
        <v>-9863117.3920208756</v>
      </c>
      <c r="FV99" s="18">
        <f t="shared" si="965"/>
        <v>-12589439.862020873</v>
      </c>
      <c r="FW99" s="18">
        <f t="shared" si="965"/>
        <v>-13806810.942020874</v>
      </c>
      <c r="FX99" s="18">
        <f t="shared" si="965"/>
        <v>-12327185.282020876</v>
      </c>
      <c r="FY99" s="18">
        <f t="shared" si="965"/>
        <v>-14478712.402020875</v>
      </c>
      <c r="FZ99" s="18">
        <f t="shared" si="965"/>
        <v>-15206986.822020879</v>
      </c>
      <c r="GA99" s="18">
        <f t="shared" si="965"/>
        <v>-14271394.382020876</v>
      </c>
      <c r="GB99" s="18">
        <f t="shared" si="965"/>
        <v>-11561605.512020877</v>
      </c>
      <c r="GC99" s="18">
        <f t="shared" si="965"/>
        <v>-8745149.1820208784</v>
      </c>
      <c r="GD99" s="18">
        <f t="shared" si="965"/>
        <v>-4815462.6720208758</v>
      </c>
      <c r="GE99" s="18">
        <f t="shared" si="965"/>
        <v>-1846464.5120208773</v>
      </c>
      <c r="GF99" s="18">
        <f t="shared" si="965"/>
        <v>-829523.59202087729</v>
      </c>
      <c r="GG99" s="18">
        <f t="shared" si="965"/>
        <v>1901162.4879791231</v>
      </c>
      <c r="GH99" s="18">
        <f t="shared" si="965"/>
        <v>2784765.2679791246</v>
      </c>
      <c r="GI99" s="18">
        <f t="shared" si="965"/>
        <v>1293123.2379791238</v>
      </c>
      <c r="GJ99" s="18">
        <f t="shared" si="965"/>
        <v>-4601488.532020878</v>
      </c>
      <c r="GK99" s="18">
        <f t="shared" si="965"/>
        <v>-10589822.642020874</v>
      </c>
      <c r="GL99" s="18">
        <f t="shared" si="965"/>
        <v>-14224199.802020878</v>
      </c>
      <c r="GM99" s="18">
        <f t="shared" si="965"/>
        <v>-14410369.332020877</v>
      </c>
      <c r="GN99" s="18">
        <f t="shared" ref="GN99:GO99" si="966">+GN46+GN60+GN71+GN83+GN91</f>
        <v>-10979924.202020876</v>
      </c>
      <c r="GO99" s="18">
        <f t="shared" si="966"/>
        <v>-8730799.3920208775</v>
      </c>
      <c r="GP99" s="18">
        <f t="shared" ref="GP99:HA99" si="967">+GP46+GP60+GP71+GP83+GP91</f>
        <v>-7305835.6020208765</v>
      </c>
      <c r="GQ99" s="18">
        <f t="shared" si="967"/>
        <v>-5784139.5220208783</v>
      </c>
      <c r="GR99" s="18">
        <f t="shared" si="967"/>
        <v>-10004734.222020881</v>
      </c>
      <c r="GS99" s="18">
        <f t="shared" si="967"/>
        <v>-12726506.352020878</v>
      </c>
      <c r="GT99" s="18">
        <f t="shared" si="967"/>
        <v>-16050963.502020879</v>
      </c>
      <c r="GU99" s="18">
        <f t="shared" si="967"/>
        <v>-21635815.832020879</v>
      </c>
      <c r="GV99" s="18">
        <f t="shared" si="967"/>
        <v>-26523193.962020878</v>
      </c>
      <c r="GW99" s="18">
        <f t="shared" si="967"/>
        <v>-33662916.522020884</v>
      </c>
      <c r="GX99" s="18">
        <f t="shared" si="967"/>
        <v>-39290921.592020877</v>
      </c>
      <c r="GY99" s="18">
        <f t="shared" si="967"/>
        <v>-38820826.762020878</v>
      </c>
      <c r="GZ99" s="18">
        <f t="shared" si="967"/>
        <v>-38645217.442020878</v>
      </c>
      <c r="HA99" s="18">
        <f t="shared" si="967"/>
        <v>-37782568.172020882</v>
      </c>
      <c r="HB99" s="18">
        <f t="shared" ref="HB99:HL99" si="968">+HB46+HB60+HB71+HB83+HB91</f>
        <v>-37734842.382020883</v>
      </c>
      <c r="HC99" s="18">
        <f t="shared" si="968"/>
        <v>-35961542.372020885</v>
      </c>
      <c r="HD99" s="18">
        <f t="shared" si="968"/>
        <v>-36403749.222020879</v>
      </c>
      <c r="HE99" s="18">
        <f t="shared" si="968"/>
        <v>-10703205.662020886</v>
      </c>
      <c r="HF99" s="18">
        <f t="shared" si="968"/>
        <v>9921987.4779791106</v>
      </c>
      <c r="HG99" s="18">
        <f t="shared" si="968"/>
        <v>20605824.477979109</v>
      </c>
      <c r="HH99" s="18">
        <f t="shared" si="968"/>
        <v>76655664.3779791</v>
      </c>
      <c r="HI99" s="18">
        <f t="shared" si="968"/>
        <v>137093320.30797911</v>
      </c>
      <c r="HJ99" s="18">
        <f t="shared" si="968"/>
        <v>135597091.05797911</v>
      </c>
      <c r="HK99" s="18">
        <f t="shared" si="968"/>
        <v>139321814.61797908</v>
      </c>
      <c r="HL99" s="18">
        <f t="shared" si="968"/>
        <v>144917457.4079791</v>
      </c>
      <c r="HM99" s="18">
        <f>+HM46+HM60+HM71+HM83+HM91</f>
        <v>149010819.75797912</v>
      </c>
      <c r="HN99" s="18">
        <f t="shared" ref="HN99:HY99" si="969">+HN46+HN60+HN71+HN83+HN91</f>
        <v>153465733.7879791</v>
      </c>
      <c r="HO99" s="18">
        <f t="shared" si="969"/>
        <v>155710167.4079791</v>
      </c>
      <c r="HP99" s="18">
        <f t="shared" si="969"/>
        <v>155143705.45797905</v>
      </c>
      <c r="HQ99" s="18">
        <f t="shared" si="969"/>
        <v>148847954.84797907</v>
      </c>
      <c r="HR99" s="18">
        <f t="shared" si="969"/>
        <v>132766288.20797907</v>
      </c>
      <c r="HS99" s="18">
        <f t="shared" si="969"/>
        <v>117807327.37797906</v>
      </c>
      <c r="HT99" s="18">
        <f t="shared" si="969"/>
        <v>104082576.64797907</v>
      </c>
      <c r="HU99" s="18">
        <f t="shared" si="969"/>
        <v>91337732.857979074</v>
      </c>
      <c r="HV99" s="18">
        <f t="shared" si="969"/>
        <v>83369245.227979079</v>
      </c>
      <c r="HW99" s="18">
        <f t="shared" si="969"/>
        <v>85015926.627979085</v>
      </c>
      <c r="HX99" s="18">
        <f t="shared" si="969"/>
        <v>86932159.75797908</v>
      </c>
      <c r="HY99" s="18">
        <f t="shared" si="969"/>
        <v>92271856.597979054</v>
      </c>
      <c r="HZ99" s="18">
        <f t="shared" ref="HZ99:IK99" si="970">+HZ46+HZ60+HZ71+HZ83+HZ91</f>
        <v>98077713.287979096</v>
      </c>
      <c r="IA99" s="18">
        <f t="shared" si="970"/>
        <v>101906480.02797908</v>
      </c>
      <c r="IB99" s="18">
        <f t="shared" si="970"/>
        <v>104211033.18797909</v>
      </c>
      <c r="IC99" s="18">
        <f t="shared" si="970"/>
        <v>97644686.827979088</v>
      </c>
      <c r="ID99" s="18">
        <f t="shared" si="970"/>
        <v>87655393.25797908</v>
      </c>
      <c r="IE99" s="18">
        <f t="shared" si="970"/>
        <v>78531453.057979092</v>
      </c>
      <c r="IF99" s="18">
        <f t="shared" si="970"/>
        <v>55025858.187979087</v>
      </c>
      <c r="IG99" s="18">
        <f t="shared" si="970"/>
        <v>46786679.837979078</v>
      </c>
      <c r="IH99" s="18">
        <f t="shared" si="970"/>
        <v>43864489.07797908</v>
      </c>
      <c r="II99" s="18">
        <f t="shared" si="970"/>
        <v>46734748.257979088</v>
      </c>
      <c r="IJ99" s="18">
        <f t="shared" si="970"/>
        <v>49424653.93797908</v>
      </c>
      <c r="IK99" s="18">
        <f t="shared" si="970"/>
        <v>53988545.177979082</v>
      </c>
      <c r="IL99" s="560"/>
      <c r="IM99" s="561"/>
      <c r="IN99" s="561"/>
      <c r="IO99" s="561"/>
      <c r="IP99" s="561"/>
      <c r="IQ99" s="561"/>
      <c r="IR99" s="561"/>
      <c r="IS99" s="561"/>
      <c r="IT99" s="561"/>
      <c r="IU99" s="561"/>
      <c r="IV99" s="561"/>
      <c r="IW99" s="561"/>
      <c r="IX99" s="561"/>
      <c r="IY99" s="562"/>
    </row>
    <row r="100" spans="1:259" x14ac:dyDescent="0.2">
      <c r="B100" s="1" t="s">
        <v>167</v>
      </c>
      <c r="D100" s="20">
        <f t="shared" ref="D100:AI100" si="971">+D56+D67+D79+D87+D95</f>
        <v>-4914237.7699999996</v>
      </c>
      <c r="E100" s="20">
        <f t="shared" si="971"/>
        <v>-7317843.4199999897</v>
      </c>
      <c r="F100" s="20">
        <f t="shared" si="971"/>
        <v>-6140235.4040000001</v>
      </c>
      <c r="G100" s="20">
        <f t="shared" si="971"/>
        <v>-19716905.852191567</v>
      </c>
      <c r="H100" s="20">
        <f t="shared" si="971"/>
        <v>-25055146.489887673</v>
      </c>
      <c r="I100" s="20">
        <f t="shared" si="971"/>
        <v>-31255117.88062194</v>
      </c>
      <c r="J100" s="20">
        <f t="shared" si="971"/>
        <v>-31974970.218424674</v>
      </c>
      <c r="K100" s="20">
        <f t="shared" si="971"/>
        <v>-30065276.213278845</v>
      </c>
      <c r="L100" s="20">
        <f t="shared" si="971"/>
        <v>-31505811.804761462</v>
      </c>
      <c r="M100" s="20">
        <f t="shared" si="971"/>
        <v>-19780292.118087612</v>
      </c>
      <c r="N100" s="20">
        <f t="shared" si="971"/>
        <v>-15294520.592978055</v>
      </c>
      <c r="O100" s="20">
        <f t="shared" si="971"/>
        <v>8149.793088992883</v>
      </c>
      <c r="P100" s="20">
        <f t="shared" si="971"/>
        <v>-1139386.8470444507</v>
      </c>
      <c r="Q100" s="20">
        <f t="shared" si="971"/>
        <v>-3549702.0616190117</v>
      </c>
      <c r="R100" s="20">
        <f t="shared" si="971"/>
        <v>-2510399.1757047642</v>
      </c>
      <c r="S100" s="20">
        <f t="shared" si="971"/>
        <v>-3106721.4558403026</v>
      </c>
      <c r="T100" s="20">
        <f t="shared" si="971"/>
        <v>8721344.7103729863</v>
      </c>
      <c r="U100" s="20">
        <f t="shared" si="971"/>
        <v>9158884.1641427577</v>
      </c>
      <c r="V100" s="20">
        <f t="shared" si="971"/>
        <v>9398449.8191184439</v>
      </c>
      <c r="W100" s="20">
        <f t="shared" si="971"/>
        <v>9798859.1686274428</v>
      </c>
      <c r="X100" s="20">
        <f t="shared" si="971"/>
        <v>31637524.289222915</v>
      </c>
      <c r="Y100" s="20">
        <f t="shared" si="971"/>
        <v>7762791.5920669977</v>
      </c>
      <c r="Z100" s="20">
        <f t="shared" si="971"/>
        <v>4780098.336593857</v>
      </c>
      <c r="AA100" s="20">
        <f t="shared" si="971"/>
        <v>6122534.2715927204</v>
      </c>
      <c r="AB100" s="20">
        <f t="shared" si="971"/>
        <v>3867727.1189999986</v>
      </c>
      <c r="AC100" s="20">
        <f t="shared" si="971"/>
        <v>-1777491.5699999994</v>
      </c>
      <c r="AD100" s="20">
        <f t="shared" si="971"/>
        <v>5443593.9099999992</v>
      </c>
      <c r="AE100" s="20">
        <f t="shared" si="971"/>
        <v>-443784.3581546215</v>
      </c>
      <c r="AF100" s="20">
        <f t="shared" si="971"/>
        <v>-2607483.61</v>
      </c>
      <c r="AG100" s="20">
        <f t="shared" si="971"/>
        <v>-2156511.5800000005</v>
      </c>
      <c r="AH100" s="20">
        <f t="shared" si="971"/>
        <v>3214966.9000000013</v>
      </c>
      <c r="AI100" s="20">
        <f t="shared" si="971"/>
        <v>4694671.4899999993</v>
      </c>
      <c r="AJ100" s="20">
        <f t="shared" ref="AJ100:BO100" si="972">+AJ56+AJ67+AJ79+AJ87+AJ95</f>
        <v>3173839.1899999995</v>
      </c>
      <c r="AK100" s="20">
        <f t="shared" si="972"/>
        <v>2267096.4900000002</v>
      </c>
      <c r="AL100" s="20">
        <f t="shared" si="972"/>
        <v>4260760.0199999996</v>
      </c>
      <c r="AM100" s="20">
        <f t="shared" si="972"/>
        <v>4120016.8000000003</v>
      </c>
      <c r="AN100" s="20">
        <f t="shared" si="972"/>
        <v>1833563.8500000003</v>
      </c>
      <c r="AO100" s="20">
        <f t="shared" si="972"/>
        <v>3467950.5200000005</v>
      </c>
      <c r="AP100" s="20">
        <f t="shared" si="972"/>
        <v>3123868.3</v>
      </c>
      <c r="AQ100" s="20">
        <f t="shared" si="972"/>
        <v>-5261731.5419346644</v>
      </c>
      <c r="AR100" s="20">
        <f t="shared" si="972"/>
        <v>5949452.0300000003</v>
      </c>
      <c r="AS100" s="20">
        <f t="shared" si="972"/>
        <v>228420.3699999988</v>
      </c>
      <c r="AT100" s="20">
        <f t="shared" si="972"/>
        <v>-4483619.4699999988</v>
      </c>
      <c r="AU100" s="20">
        <f t="shared" si="972"/>
        <v>4724571.76</v>
      </c>
      <c r="AV100" s="20">
        <f t="shared" si="972"/>
        <v>3001446.6799999997</v>
      </c>
      <c r="AW100" s="20">
        <f t="shared" si="972"/>
        <v>3995560.3</v>
      </c>
      <c r="AX100" s="20">
        <f t="shared" si="972"/>
        <v>6426862.3300000001</v>
      </c>
      <c r="AY100" s="20">
        <f t="shared" si="972"/>
        <v>-190685.81000000011</v>
      </c>
      <c r="AZ100" s="20">
        <f t="shared" si="972"/>
        <v>4274120.0199999996</v>
      </c>
      <c r="BA100" s="20">
        <f t="shared" si="972"/>
        <v>-6448497.1499999994</v>
      </c>
      <c r="BB100" s="20">
        <f t="shared" si="972"/>
        <v>7119338.2200000007</v>
      </c>
      <c r="BC100" s="20">
        <f t="shared" si="972"/>
        <v>7485499.0500000007</v>
      </c>
      <c r="BD100" s="18">
        <f t="shared" si="972"/>
        <v>12050341.68</v>
      </c>
      <c r="BE100" s="18">
        <f t="shared" si="972"/>
        <v>10291403.530000003</v>
      </c>
      <c r="BF100" s="18">
        <f t="shared" si="972"/>
        <v>8551701.9500000011</v>
      </c>
      <c r="BG100" s="18">
        <f t="shared" si="972"/>
        <v>-575129.73000000021</v>
      </c>
      <c r="BH100" s="18">
        <f t="shared" si="972"/>
        <v>-2897847.97</v>
      </c>
      <c r="BI100" s="18">
        <f t="shared" si="972"/>
        <v>-7335199.8699999992</v>
      </c>
      <c r="BJ100" s="18">
        <f t="shared" si="972"/>
        <v>5226239.63</v>
      </c>
      <c r="BK100" s="18">
        <f t="shared" si="972"/>
        <v>2668382.7199999997</v>
      </c>
      <c r="BL100" s="18">
        <f t="shared" si="972"/>
        <v>4566893.4800000004</v>
      </c>
      <c r="BM100" s="18">
        <f t="shared" si="972"/>
        <v>3541531.83</v>
      </c>
      <c r="BN100" s="18">
        <f t="shared" si="972"/>
        <v>2570990.86</v>
      </c>
      <c r="BO100" s="18">
        <f t="shared" si="972"/>
        <v>-17944895.829999991</v>
      </c>
      <c r="BP100" s="18">
        <f t="shared" ref="BP100:CU100" si="973">+BP56+BP67+BP79+BP87+BP95</f>
        <v>-11148093.48</v>
      </c>
      <c r="BQ100" s="18">
        <f t="shared" si="973"/>
        <v>-14737776.07</v>
      </c>
      <c r="BR100" s="18">
        <f t="shared" si="973"/>
        <v>-24008638.539999999</v>
      </c>
      <c r="BS100" s="18">
        <f t="shared" si="973"/>
        <v>-9997034.8900000006</v>
      </c>
      <c r="BT100" s="18">
        <f t="shared" si="973"/>
        <v>-9660088.9199999981</v>
      </c>
      <c r="BU100" s="18">
        <f t="shared" si="973"/>
        <v>-18176328.890000001</v>
      </c>
      <c r="BV100" s="18">
        <f t="shared" si="973"/>
        <v>-10768684.030000001</v>
      </c>
      <c r="BW100" s="18">
        <f t="shared" si="973"/>
        <v>-8814409.6500000004</v>
      </c>
      <c r="BX100" s="18">
        <f t="shared" si="973"/>
        <v>-3880623.4200000032</v>
      </c>
      <c r="BY100" s="18">
        <f t="shared" si="973"/>
        <v>-3433201.5300000007</v>
      </c>
      <c r="BZ100" s="18">
        <f t="shared" si="973"/>
        <v>-12240555.99</v>
      </c>
      <c r="CA100" s="18">
        <f t="shared" si="973"/>
        <v>-14930978.420000004</v>
      </c>
      <c r="CB100" s="18">
        <f t="shared" si="973"/>
        <v>-3031087.4399999995</v>
      </c>
      <c r="CC100" s="18">
        <f t="shared" si="973"/>
        <v>1256305.6899999972</v>
      </c>
      <c r="CD100" s="18">
        <f t="shared" si="973"/>
        <v>-961184.00999999838</v>
      </c>
      <c r="CE100" s="18">
        <f t="shared" si="973"/>
        <v>3157454.6300000013</v>
      </c>
      <c r="CF100" s="18">
        <f t="shared" si="973"/>
        <v>7239615.6799999988</v>
      </c>
      <c r="CG100" s="18">
        <f t="shared" si="973"/>
        <v>15264449.98</v>
      </c>
      <c r="CH100" s="18">
        <f t="shared" si="973"/>
        <v>13863324.439999999</v>
      </c>
      <c r="CI100" s="18">
        <f t="shared" si="973"/>
        <v>12536384.949999999</v>
      </c>
      <c r="CJ100" s="18">
        <f t="shared" si="973"/>
        <v>10081150.699999999</v>
      </c>
      <c r="CK100" s="18">
        <f t="shared" si="973"/>
        <v>-2156029.8400000008</v>
      </c>
      <c r="CL100" s="18">
        <f t="shared" si="973"/>
        <v>2647923.6900000013</v>
      </c>
      <c r="CM100" s="18">
        <f t="shared" si="973"/>
        <v>-10529463.859999996</v>
      </c>
      <c r="CN100" s="18">
        <f t="shared" si="973"/>
        <v>9865766.6699999999</v>
      </c>
      <c r="CO100" s="18">
        <f t="shared" si="973"/>
        <v>7962416.0299999993</v>
      </c>
      <c r="CP100" s="18">
        <f t="shared" si="973"/>
        <v>-1711322.0300000007</v>
      </c>
      <c r="CQ100" s="18">
        <f t="shared" si="973"/>
        <v>-13236425.73</v>
      </c>
      <c r="CR100" s="18">
        <f t="shared" si="973"/>
        <v>-5885015.5300000003</v>
      </c>
      <c r="CS100" s="18">
        <f t="shared" si="973"/>
        <v>-13517002.779999999</v>
      </c>
      <c r="CT100" s="18">
        <f t="shared" si="973"/>
        <v>-12413890.93</v>
      </c>
      <c r="CU100" s="18">
        <f t="shared" si="973"/>
        <v>-7241266.1400000025</v>
      </c>
      <c r="CV100" s="18">
        <f t="shared" ref="CV100:EA100" si="974">+CV56+CV67+CV79+CV87+CV95</f>
        <v>1094014.0100000007</v>
      </c>
      <c r="CW100" s="18">
        <f t="shared" si="974"/>
        <v>-5683747.9699999997</v>
      </c>
      <c r="CX100" s="18">
        <f t="shared" si="974"/>
        <v>-2864702.8800000008</v>
      </c>
      <c r="CY100" s="18">
        <f t="shared" si="974"/>
        <v>-6252065.1500000013</v>
      </c>
      <c r="CZ100" s="18">
        <f t="shared" si="974"/>
        <v>11477038.84</v>
      </c>
      <c r="DA100" s="18">
        <f t="shared" si="974"/>
        <v>15539029.209999997</v>
      </c>
      <c r="DB100" s="18">
        <f t="shared" si="974"/>
        <v>14283846.459999997</v>
      </c>
      <c r="DC100" s="18">
        <f t="shared" si="974"/>
        <v>15182954.140000001</v>
      </c>
      <c r="DD100" s="18">
        <f t="shared" si="974"/>
        <v>12297182.49</v>
      </c>
      <c r="DE100" s="18">
        <f t="shared" si="974"/>
        <v>-3073292.6499999985</v>
      </c>
      <c r="DF100" s="18">
        <f t="shared" si="974"/>
        <v>-1271393.4400000004</v>
      </c>
      <c r="DG100" s="18">
        <f t="shared" si="974"/>
        <v>4787590.38</v>
      </c>
      <c r="DH100" s="18">
        <f t="shared" si="974"/>
        <v>4589451.28</v>
      </c>
      <c r="DI100" s="18">
        <f t="shared" si="974"/>
        <v>1923430.1699999997</v>
      </c>
      <c r="DJ100" s="18">
        <f t="shared" si="974"/>
        <v>4413273.3900000006</v>
      </c>
      <c r="DK100" s="18">
        <f t="shared" si="974"/>
        <v>-688513.98000000056</v>
      </c>
      <c r="DL100" s="18">
        <f t="shared" si="974"/>
        <v>-1183452.040000001</v>
      </c>
      <c r="DM100" s="18">
        <f t="shared" si="974"/>
        <v>4317957.8400000008</v>
      </c>
      <c r="DN100" s="18">
        <f t="shared" si="974"/>
        <v>2336333.9600000009</v>
      </c>
      <c r="DO100" s="18">
        <f t="shared" si="974"/>
        <v>-6914671.8200000003</v>
      </c>
      <c r="DP100" s="18">
        <f t="shared" si="974"/>
        <v>-4171006.6600000006</v>
      </c>
      <c r="DQ100" s="18">
        <f t="shared" si="974"/>
        <v>-10126979.07</v>
      </c>
      <c r="DR100" s="18">
        <f t="shared" si="974"/>
        <v>-1385704.7100000004</v>
      </c>
      <c r="DS100" s="18">
        <f t="shared" si="974"/>
        <v>1546638.3299999998</v>
      </c>
      <c r="DT100" s="18">
        <f t="shared" si="974"/>
        <v>4542230</v>
      </c>
      <c r="DU100" s="18">
        <f t="shared" si="974"/>
        <v>-1728827.9599999995</v>
      </c>
      <c r="DV100" s="18">
        <f t="shared" si="974"/>
        <v>-1112382.1100000001</v>
      </c>
      <c r="DW100" s="18">
        <f t="shared" si="974"/>
        <v>-2761877.1700000009</v>
      </c>
      <c r="DX100" s="18">
        <f t="shared" si="974"/>
        <v>-7516777.9000000041</v>
      </c>
      <c r="DY100" s="18">
        <f t="shared" si="974"/>
        <v>-4638906.92</v>
      </c>
      <c r="DZ100" s="18">
        <f t="shared" si="974"/>
        <v>-6146267.9699999997</v>
      </c>
      <c r="EA100" s="18">
        <f t="shared" si="974"/>
        <v>-6502644.3499999996</v>
      </c>
      <c r="EB100" s="18">
        <f t="shared" ref="EB100:FG100" si="975">+EB56+EB67+EB79+EB87+EB95</f>
        <v>-17560822.289999999</v>
      </c>
      <c r="EC100" s="18">
        <f t="shared" si="975"/>
        <v>-5111235.5300000012</v>
      </c>
      <c r="ED100" s="18">
        <f t="shared" si="975"/>
        <v>2305837.1399999997</v>
      </c>
      <c r="EE100" s="18">
        <f t="shared" si="975"/>
        <v>9344279.5</v>
      </c>
      <c r="EF100" s="18">
        <f t="shared" si="975"/>
        <v>4566293.01</v>
      </c>
      <c r="EG100" s="18">
        <f t="shared" si="975"/>
        <v>6717984.4199999999</v>
      </c>
      <c r="EH100" s="18">
        <f t="shared" si="975"/>
        <v>256780.67999999941</v>
      </c>
      <c r="EI100" s="18">
        <f t="shared" si="975"/>
        <v>-2005580.3299999989</v>
      </c>
      <c r="EJ100" s="18">
        <f t="shared" si="975"/>
        <v>4663161.3499999931</v>
      </c>
      <c r="EK100" s="18">
        <f t="shared" si="975"/>
        <v>2825238.5300000012</v>
      </c>
      <c r="EL100" s="18">
        <f t="shared" si="975"/>
        <v>-1474846.4100000004</v>
      </c>
      <c r="EM100" s="18">
        <f t="shared" si="975"/>
        <v>1225747.2199999997</v>
      </c>
      <c r="EN100" s="18">
        <f t="shared" si="975"/>
        <v>5966989.8800000008</v>
      </c>
      <c r="EO100" s="18">
        <f t="shared" si="975"/>
        <v>2676331.46</v>
      </c>
      <c r="EP100" s="18">
        <f t="shared" si="975"/>
        <v>3223813.07</v>
      </c>
      <c r="EQ100" s="18">
        <f t="shared" si="975"/>
        <v>6459840.5800000001</v>
      </c>
      <c r="ER100" s="18">
        <f t="shared" si="975"/>
        <v>4015927.53</v>
      </c>
      <c r="ES100" s="18">
        <f t="shared" si="975"/>
        <v>6122523.6999999993</v>
      </c>
      <c r="ET100" s="18">
        <f t="shared" si="975"/>
        <v>-279752.75000000041</v>
      </c>
      <c r="EU100" s="18">
        <f t="shared" si="975"/>
        <v>-354412.00000000017</v>
      </c>
      <c r="EV100" s="18">
        <f t="shared" si="975"/>
        <v>1999368.2699999982</v>
      </c>
      <c r="EW100" s="18">
        <f t="shared" si="975"/>
        <v>-2932088.9199999995</v>
      </c>
      <c r="EX100" s="18">
        <f t="shared" si="975"/>
        <v>-2239789.61</v>
      </c>
      <c r="EY100" s="18">
        <f t="shared" si="975"/>
        <v>2841521.42</v>
      </c>
      <c r="EZ100" s="18">
        <f t="shared" si="975"/>
        <v>2477465.2000000007</v>
      </c>
      <c r="FA100" s="18">
        <f t="shared" si="975"/>
        <v>3265964.4699999997</v>
      </c>
      <c r="FB100" s="18">
        <f t="shared" si="975"/>
        <v>3404992.67</v>
      </c>
      <c r="FC100" s="18">
        <f t="shared" si="975"/>
        <v>8726791.6999999993</v>
      </c>
      <c r="FD100" s="18">
        <f t="shared" si="975"/>
        <v>7928686.4500000011</v>
      </c>
      <c r="FE100" s="18">
        <f t="shared" si="975"/>
        <v>5436987.2300000004</v>
      </c>
      <c r="FF100" s="18">
        <f t="shared" si="975"/>
        <v>6487632.71</v>
      </c>
      <c r="FG100" s="18">
        <f t="shared" si="975"/>
        <v>3872919.44</v>
      </c>
      <c r="FH100" s="18">
        <f t="shared" ref="FH100:GO100" si="976">+FH56+FH67+FH79+FH87+FH95</f>
        <v>-6456729.2199999979</v>
      </c>
      <c r="FI100" s="18">
        <f t="shared" si="976"/>
        <v>-8735689.7599999998</v>
      </c>
      <c r="FJ100" s="18">
        <f t="shared" si="976"/>
        <v>-9989260.1199999992</v>
      </c>
      <c r="FK100" s="18">
        <f t="shared" si="976"/>
        <v>-7824007.5800000001</v>
      </c>
      <c r="FL100" s="18">
        <f t="shared" si="976"/>
        <v>-8805072.1399999987</v>
      </c>
      <c r="FM100" s="18">
        <f t="shared" si="976"/>
        <v>-10496487.67</v>
      </c>
      <c r="FN100" s="18">
        <f t="shared" si="976"/>
        <v>-1926415.8199999998</v>
      </c>
      <c r="FO100" s="18">
        <f t="shared" si="976"/>
        <v>3078520.4899999998</v>
      </c>
      <c r="FP100" s="18">
        <f t="shared" si="976"/>
        <v>2612675.33</v>
      </c>
      <c r="FQ100" s="18">
        <f t="shared" si="976"/>
        <v>464252.93999999994</v>
      </c>
      <c r="FR100" s="18">
        <f t="shared" si="976"/>
        <v>3465880.58</v>
      </c>
      <c r="FS100" s="18">
        <f t="shared" si="976"/>
        <v>-2359167.4999999995</v>
      </c>
      <c r="FT100" s="18">
        <f t="shared" si="976"/>
        <v>842909.21000000322</v>
      </c>
      <c r="FU100" s="18">
        <f t="shared" si="976"/>
        <v>-2726322.47</v>
      </c>
      <c r="FV100" s="18">
        <f t="shared" si="976"/>
        <v>-1217371.080000001</v>
      </c>
      <c r="FW100" s="18">
        <f t="shared" si="976"/>
        <v>1479625.66</v>
      </c>
      <c r="FX100" s="18">
        <f t="shared" si="976"/>
        <v>-2151527.12</v>
      </c>
      <c r="FY100" s="18">
        <f t="shared" si="976"/>
        <v>-728274.42000000062</v>
      </c>
      <c r="FZ100" s="18">
        <f t="shared" si="976"/>
        <v>935592.43999999866</v>
      </c>
      <c r="GA100" s="18">
        <f t="shared" si="976"/>
        <v>2709788.87</v>
      </c>
      <c r="GB100" s="18">
        <f t="shared" si="976"/>
        <v>2816456.3299999996</v>
      </c>
      <c r="GC100" s="18">
        <f t="shared" si="976"/>
        <v>3929686.51</v>
      </c>
      <c r="GD100" s="18">
        <f t="shared" si="976"/>
        <v>2968998.1599999992</v>
      </c>
      <c r="GE100" s="18">
        <f t="shared" si="976"/>
        <v>1016940.9200000005</v>
      </c>
      <c r="GF100" s="18">
        <f t="shared" si="976"/>
        <v>2730686.0800000019</v>
      </c>
      <c r="GG100" s="18">
        <f t="shared" si="976"/>
        <v>883602.78000000166</v>
      </c>
      <c r="GH100" s="18">
        <f t="shared" si="976"/>
        <v>-1491642.03</v>
      </c>
      <c r="GI100" s="18">
        <f t="shared" si="976"/>
        <v>-5894611.7700000005</v>
      </c>
      <c r="GJ100" s="18">
        <f t="shared" si="976"/>
        <v>-5988334.1100000003</v>
      </c>
      <c r="GK100" s="18">
        <f t="shared" si="976"/>
        <v>-3634377.16</v>
      </c>
      <c r="GL100" s="18">
        <f t="shared" si="976"/>
        <v>-186169.5300000002</v>
      </c>
      <c r="GM100" s="18">
        <f t="shared" si="976"/>
        <v>3430445.1300000004</v>
      </c>
      <c r="GN100" s="18">
        <f t="shared" si="976"/>
        <v>2249124.810000001</v>
      </c>
      <c r="GO100" s="18">
        <f t="shared" si="976"/>
        <v>1424963.7899999998</v>
      </c>
      <c r="GP100" s="18">
        <f t="shared" ref="GP100:HA100" si="977">+GP56+GP67+GP79+GP87+GP95</f>
        <v>1521696.0799999996</v>
      </c>
      <c r="GQ100" s="18">
        <f t="shared" si="977"/>
        <v>-4220594.7</v>
      </c>
      <c r="GR100" s="18">
        <f t="shared" si="977"/>
        <v>-2721772.1300000013</v>
      </c>
      <c r="GS100" s="18">
        <f t="shared" si="977"/>
        <v>-3324457.1500000004</v>
      </c>
      <c r="GT100" s="18">
        <f t="shared" si="977"/>
        <v>-5584852.3299999991</v>
      </c>
      <c r="GU100" s="18">
        <f t="shared" si="977"/>
        <v>-4887378.129999999</v>
      </c>
      <c r="GV100" s="18">
        <f t="shared" si="977"/>
        <v>-7139722.5599999996</v>
      </c>
      <c r="GW100" s="18">
        <f t="shared" si="977"/>
        <v>-5628005.0700000012</v>
      </c>
      <c r="GX100" s="18">
        <f t="shared" si="977"/>
        <v>470094.83000000066</v>
      </c>
      <c r="GY100" s="18">
        <f t="shared" si="977"/>
        <v>175609.32000000088</v>
      </c>
      <c r="GZ100" s="18">
        <f t="shared" si="977"/>
        <v>862649.2699999999</v>
      </c>
      <c r="HA100" s="18">
        <f t="shared" si="977"/>
        <v>47725.789999999281</v>
      </c>
      <c r="HB100" s="18">
        <f t="shared" ref="HB100:HL100" si="978">+HB56+HB67+HB79+HB87+HB95</f>
        <v>1773300.0100000002</v>
      </c>
      <c r="HC100" s="18">
        <f t="shared" si="978"/>
        <v>-442206.85000000021</v>
      </c>
      <c r="HD100" s="18">
        <f t="shared" si="978"/>
        <v>25700543.559999991</v>
      </c>
      <c r="HE100" s="18">
        <f t="shared" si="978"/>
        <v>20625193.140000001</v>
      </c>
      <c r="HF100" s="18">
        <f t="shared" si="978"/>
        <v>10683837</v>
      </c>
      <c r="HG100" s="18">
        <f t="shared" si="978"/>
        <v>56049839.899999991</v>
      </c>
      <c r="HH100" s="18">
        <f t="shared" si="978"/>
        <v>60437655.930000007</v>
      </c>
      <c r="HI100" s="18">
        <f t="shared" si="978"/>
        <v>-1496229.2500000009</v>
      </c>
      <c r="HJ100" s="18">
        <f t="shared" si="978"/>
        <v>3724723.5599999996</v>
      </c>
      <c r="HK100" s="18">
        <f t="shared" si="978"/>
        <v>5595642.79</v>
      </c>
      <c r="HL100" s="18">
        <f t="shared" si="978"/>
        <v>4093362.3499999996</v>
      </c>
      <c r="HM100" s="18">
        <f>+HM56+HM67+HM79+HM87+HM95</f>
        <v>4454914.03</v>
      </c>
      <c r="HN100" s="18">
        <f t="shared" ref="HN100:HY100" si="979">+HN56+HN67+HN79+HN87+HN95</f>
        <v>2244433.62</v>
      </c>
      <c r="HO100" s="18">
        <f t="shared" si="979"/>
        <v>-566461.95000000019</v>
      </c>
      <c r="HP100" s="18">
        <f t="shared" si="979"/>
        <v>-6295750.609999992</v>
      </c>
      <c r="HQ100" s="18">
        <f t="shared" si="979"/>
        <v>-16081666.639999999</v>
      </c>
      <c r="HR100" s="18">
        <f t="shared" si="979"/>
        <v>-14958960.829999998</v>
      </c>
      <c r="HS100" s="18">
        <f t="shared" si="979"/>
        <v>-13724750.729999999</v>
      </c>
      <c r="HT100" s="18">
        <f t="shared" si="979"/>
        <v>-12744843.789999999</v>
      </c>
      <c r="HU100" s="18">
        <f t="shared" si="979"/>
        <v>-7968487.6299999999</v>
      </c>
      <c r="HV100" s="18">
        <f t="shared" si="979"/>
        <v>1646681.4000000004</v>
      </c>
      <c r="HW100" s="18">
        <f t="shared" si="979"/>
        <v>1916233.13</v>
      </c>
      <c r="HX100" s="18">
        <f t="shared" si="979"/>
        <v>5339696.84</v>
      </c>
      <c r="HY100" s="18">
        <f t="shared" si="979"/>
        <v>5805856.6900000004</v>
      </c>
      <c r="HZ100" s="18">
        <f t="shared" ref="HZ100:IK100" si="980">+HZ56+HZ67+HZ79+HZ87+HZ95</f>
        <v>3828766.7400000007</v>
      </c>
      <c r="IA100" s="18">
        <f t="shared" si="980"/>
        <v>2304553.1599999997</v>
      </c>
      <c r="IB100" s="18">
        <f t="shared" si="980"/>
        <v>-6566346.3600000022</v>
      </c>
      <c r="IC100" s="18">
        <f t="shared" si="980"/>
        <v>-9989293.5700000003</v>
      </c>
      <c r="ID100" s="18">
        <f t="shared" si="980"/>
        <v>-9123940.1999999993</v>
      </c>
      <c r="IE100" s="18">
        <f t="shared" si="980"/>
        <v>-23505594.870000001</v>
      </c>
      <c r="IF100" s="18">
        <f t="shared" si="980"/>
        <v>-8239178.3500000006</v>
      </c>
      <c r="IG100" s="18">
        <f t="shared" si="980"/>
        <v>-2922190.76</v>
      </c>
      <c r="IH100" s="18">
        <f t="shared" si="980"/>
        <v>2870259.1799999997</v>
      </c>
      <c r="II100" s="18">
        <f t="shared" si="980"/>
        <v>2689905.68</v>
      </c>
      <c r="IJ100" s="18">
        <f t="shared" si="980"/>
        <v>4563891.2399999993</v>
      </c>
      <c r="IK100" s="18">
        <f t="shared" si="980"/>
        <v>1967807.5999999999</v>
      </c>
      <c r="IL100" s="560"/>
      <c r="IM100" s="561"/>
      <c r="IN100" s="561"/>
      <c r="IO100" s="561"/>
      <c r="IP100" s="561"/>
      <c r="IQ100" s="561"/>
      <c r="IR100" s="561"/>
      <c r="IS100" s="561"/>
      <c r="IT100" s="561"/>
      <c r="IU100" s="561"/>
      <c r="IV100" s="561"/>
      <c r="IW100" s="561"/>
      <c r="IX100" s="561"/>
      <c r="IY100" s="562"/>
    </row>
    <row r="101" spans="1:259" ht="12" thickBot="1" x14ac:dyDescent="0.25">
      <c r="B101" s="1" t="s">
        <v>168</v>
      </c>
      <c r="D101" s="66">
        <f t="shared" ref="D101:AI101" si="981">+D57+D68+D80+D88+D96</f>
        <v>126713238.77000001</v>
      </c>
      <c r="E101" s="66">
        <f t="shared" si="981"/>
        <v>119395395.34999999</v>
      </c>
      <c r="F101" s="66">
        <f t="shared" si="981"/>
        <v>113255159.94600001</v>
      </c>
      <c r="G101" s="66">
        <f t="shared" si="981"/>
        <v>93538254.093808442</v>
      </c>
      <c r="H101" s="66">
        <f t="shared" si="981"/>
        <v>68483107.603920758</v>
      </c>
      <c r="I101" s="66">
        <f t="shared" si="981"/>
        <v>37227989.719378047</v>
      </c>
      <c r="J101" s="66">
        <f t="shared" si="981"/>
        <v>5253019.4915753147</v>
      </c>
      <c r="K101" s="66">
        <f t="shared" si="981"/>
        <v>-24812256.723278839</v>
      </c>
      <c r="L101" s="66">
        <f t="shared" si="981"/>
        <v>-56318068.534761466</v>
      </c>
      <c r="M101" s="66">
        <f t="shared" si="981"/>
        <v>-76098360.658087611</v>
      </c>
      <c r="N101" s="66">
        <f t="shared" si="981"/>
        <v>-91392881.242978066</v>
      </c>
      <c r="O101" s="66">
        <f t="shared" si="981"/>
        <v>-91384731.446911022</v>
      </c>
      <c r="P101" s="66">
        <f t="shared" si="981"/>
        <v>-92524118.287044451</v>
      </c>
      <c r="Q101" s="66">
        <f t="shared" si="981"/>
        <v>-96073820.341619015</v>
      </c>
      <c r="R101" s="66">
        <f t="shared" si="981"/>
        <v>-98584219.515704766</v>
      </c>
      <c r="S101" s="66">
        <f t="shared" si="981"/>
        <v>-101690940.9758403</v>
      </c>
      <c r="T101" s="66">
        <f t="shared" si="981"/>
        <v>-92969596.269627005</v>
      </c>
      <c r="U101" s="66">
        <f t="shared" si="981"/>
        <v>-83810712.115857214</v>
      </c>
      <c r="V101" s="66">
        <f t="shared" si="981"/>
        <v>-74412262.290881559</v>
      </c>
      <c r="W101" s="66">
        <f t="shared" si="981"/>
        <v>-64613403.121372566</v>
      </c>
      <c r="X101" s="66">
        <f t="shared" si="981"/>
        <v>-32975878.830777097</v>
      </c>
      <c r="Y101" s="66">
        <f t="shared" si="981"/>
        <v>-25213087.247932993</v>
      </c>
      <c r="Z101" s="66">
        <f t="shared" si="981"/>
        <v>-20432988.913406141</v>
      </c>
      <c r="AA101" s="66">
        <f t="shared" si="981"/>
        <v>-14310454.638407277</v>
      </c>
      <c r="AB101" s="66">
        <f t="shared" si="981"/>
        <v>-10442727.523276662</v>
      </c>
      <c r="AC101" s="66">
        <f t="shared" si="981"/>
        <v>-12220219.093276659</v>
      </c>
      <c r="AD101" s="66">
        <f t="shared" si="981"/>
        <v>-6776625.1832766598</v>
      </c>
      <c r="AE101" s="66">
        <f t="shared" si="981"/>
        <v>-7220409.5414312817</v>
      </c>
      <c r="AF101" s="66">
        <f t="shared" si="981"/>
        <v>-9827893.1532766614</v>
      </c>
      <c r="AG101" s="66">
        <f t="shared" si="981"/>
        <v>-11984404.733276661</v>
      </c>
      <c r="AH101" s="66">
        <f t="shared" si="981"/>
        <v>-8769437.8332766611</v>
      </c>
      <c r="AI101" s="66">
        <f t="shared" si="981"/>
        <v>-4074766.3432766628</v>
      </c>
      <c r="AJ101" s="66">
        <f t="shared" ref="AJ101:BO101" si="982">+AJ57+AJ68+AJ80+AJ88+AJ96</f>
        <v>-900927.15327666292</v>
      </c>
      <c r="AK101" s="66">
        <f t="shared" si="982"/>
        <v>1366169.3367233365</v>
      </c>
      <c r="AL101" s="66">
        <f t="shared" si="982"/>
        <v>5626929.3567233356</v>
      </c>
      <c r="AM101" s="66">
        <f t="shared" si="982"/>
        <v>9746946.1567233372</v>
      </c>
      <c r="AN101" s="66">
        <f t="shared" si="982"/>
        <v>11580510.006723337</v>
      </c>
      <c r="AO101" s="66">
        <f t="shared" si="982"/>
        <v>15048460.526723338</v>
      </c>
      <c r="AP101" s="66">
        <f t="shared" si="982"/>
        <v>18172328.826723333</v>
      </c>
      <c r="AQ101" s="66">
        <f t="shared" si="982"/>
        <v>12910597.284788672</v>
      </c>
      <c r="AR101" s="66">
        <f t="shared" si="982"/>
        <v>18860049.311843354</v>
      </c>
      <c r="AS101" s="66">
        <f t="shared" si="982"/>
        <v>19088469.681843355</v>
      </c>
      <c r="AT101" s="66">
        <f t="shared" si="982"/>
        <v>14604850.211843353</v>
      </c>
      <c r="AU101" s="66">
        <f t="shared" si="982"/>
        <v>19329421.971843354</v>
      </c>
      <c r="AV101" s="66">
        <f t="shared" si="982"/>
        <v>22330868.651843354</v>
      </c>
      <c r="AW101" s="66">
        <f t="shared" si="982"/>
        <v>26326428.951843351</v>
      </c>
      <c r="AX101" s="66">
        <f t="shared" si="982"/>
        <v>32753291.281843353</v>
      </c>
      <c r="AY101" s="66">
        <f t="shared" si="982"/>
        <v>32562605.471843351</v>
      </c>
      <c r="AZ101" s="66">
        <f t="shared" si="982"/>
        <v>36836725.49184335</v>
      </c>
      <c r="BA101" s="66">
        <f t="shared" si="982"/>
        <v>30388228.341843352</v>
      </c>
      <c r="BB101" s="66">
        <f t="shared" si="982"/>
        <v>37507566.561843351</v>
      </c>
      <c r="BC101" s="66">
        <f t="shared" si="982"/>
        <v>44993065.611843355</v>
      </c>
      <c r="BD101" s="66">
        <f t="shared" si="982"/>
        <v>57043407.291843355</v>
      </c>
      <c r="BE101" s="66">
        <f t="shared" si="982"/>
        <v>67334810.821843371</v>
      </c>
      <c r="BF101" s="66">
        <f t="shared" si="982"/>
        <v>75886512.771843359</v>
      </c>
      <c r="BG101" s="66">
        <f t="shared" si="982"/>
        <v>75311383.04184337</v>
      </c>
      <c r="BH101" s="66">
        <f t="shared" si="982"/>
        <v>72413535.071843356</v>
      </c>
      <c r="BI101" s="66">
        <f t="shared" si="982"/>
        <v>65078335.201843351</v>
      </c>
      <c r="BJ101" s="66">
        <f t="shared" si="982"/>
        <v>70304574.831843361</v>
      </c>
      <c r="BK101" s="66">
        <f t="shared" si="982"/>
        <v>72972957.55184336</v>
      </c>
      <c r="BL101" s="66">
        <f t="shared" si="982"/>
        <v>77539851.031843364</v>
      </c>
      <c r="BM101" s="66">
        <f t="shared" si="982"/>
        <v>81081382.861843348</v>
      </c>
      <c r="BN101" s="66">
        <f t="shared" si="982"/>
        <v>83652373.721843362</v>
      </c>
      <c r="BO101" s="66">
        <f t="shared" si="982"/>
        <v>65707477.891843379</v>
      </c>
      <c r="BP101" s="66">
        <f t="shared" ref="BP101:CU101" si="983">+BP57+BP68+BP80+BP88+BP96</f>
        <v>54559384.411843374</v>
      </c>
      <c r="BQ101" s="66">
        <f t="shared" si="983"/>
        <v>39821608.341843367</v>
      </c>
      <c r="BR101" s="66">
        <f t="shared" si="983"/>
        <v>15812969.899778809</v>
      </c>
      <c r="BS101" s="66">
        <f t="shared" si="983"/>
        <v>5815935.0097787995</v>
      </c>
      <c r="BT101" s="66">
        <f t="shared" si="983"/>
        <v>-3844153.9102211995</v>
      </c>
      <c r="BU101" s="66">
        <f t="shared" si="983"/>
        <v>-22020482.800221194</v>
      </c>
      <c r="BV101" s="66">
        <f t="shared" si="983"/>
        <v>-32789166.830221191</v>
      </c>
      <c r="BW101" s="66">
        <f t="shared" si="983"/>
        <v>-41603576.48022119</v>
      </c>
      <c r="BX101" s="66">
        <f t="shared" si="983"/>
        <v>-45484199.900221199</v>
      </c>
      <c r="BY101" s="66">
        <f t="shared" si="983"/>
        <v>-48917401.430221193</v>
      </c>
      <c r="BZ101" s="66">
        <f t="shared" si="983"/>
        <v>-61157957.420221195</v>
      </c>
      <c r="CA101" s="66">
        <f t="shared" si="983"/>
        <v>-76088935.840221196</v>
      </c>
      <c r="CB101" s="66">
        <f t="shared" si="983"/>
        <v>-79120023.280221194</v>
      </c>
      <c r="CC101" s="66">
        <f t="shared" si="983"/>
        <v>-77863717.590221211</v>
      </c>
      <c r="CD101" s="66">
        <f t="shared" si="983"/>
        <v>-78824901.600221202</v>
      </c>
      <c r="CE101" s="66">
        <f t="shared" si="983"/>
        <v>-75667446.970221207</v>
      </c>
      <c r="CF101" s="66">
        <f t="shared" si="983"/>
        <v>-68427831.290221199</v>
      </c>
      <c r="CG101" s="66">
        <f t="shared" si="983"/>
        <v>-53163381.310221203</v>
      </c>
      <c r="CH101" s="66">
        <f t="shared" si="983"/>
        <v>-39300056.870221205</v>
      </c>
      <c r="CI101" s="66">
        <f t="shared" si="983"/>
        <v>-26763671.92022121</v>
      </c>
      <c r="CJ101" s="66">
        <f t="shared" si="983"/>
        <v>-16682521.220221212</v>
      </c>
      <c r="CK101" s="67">
        <f t="shared" si="983"/>
        <v>-18838551.060221218</v>
      </c>
      <c r="CL101" s="67">
        <f t="shared" si="983"/>
        <v>-16190627.370221211</v>
      </c>
      <c r="CM101" s="67">
        <f t="shared" si="983"/>
        <v>-26720091.230221208</v>
      </c>
      <c r="CN101" s="67">
        <f t="shared" si="983"/>
        <v>-16854324.562020872</v>
      </c>
      <c r="CO101" s="67">
        <f t="shared" si="983"/>
        <v>-8891908.5320208762</v>
      </c>
      <c r="CP101" s="67">
        <f t="shared" si="983"/>
        <v>-10603230.562020876</v>
      </c>
      <c r="CQ101" s="67">
        <f t="shared" si="983"/>
        <v>-23839656.292020872</v>
      </c>
      <c r="CR101" s="67">
        <f t="shared" si="983"/>
        <v>-29724671.822020873</v>
      </c>
      <c r="CS101" s="67">
        <f t="shared" si="983"/>
        <v>-43241674.602020882</v>
      </c>
      <c r="CT101" s="67">
        <f t="shared" si="983"/>
        <v>-55655565.532020882</v>
      </c>
      <c r="CU101" s="67">
        <f t="shared" si="983"/>
        <v>-62896831.672020875</v>
      </c>
      <c r="CV101" s="67">
        <f t="shared" ref="CV101:EA101" si="984">+CV57+CV68+CV80+CV88+CV96</f>
        <v>-61802817.66202087</v>
      </c>
      <c r="CW101" s="67">
        <f t="shared" si="984"/>
        <v>-67486565.632020876</v>
      </c>
      <c r="CX101" s="67">
        <f t="shared" si="984"/>
        <v>-70351268.512020886</v>
      </c>
      <c r="CY101" s="67">
        <f t="shared" si="984"/>
        <v>-76603333.662020877</v>
      </c>
      <c r="CZ101" s="67">
        <f t="shared" si="984"/>
        <v>-65126294.822020888</v>
      </c>
      <c r="DA101" s="67">
        <f t="shared" si="984"/>
        <v>-49587265.612020895</v>
      </c>
      <c r="DB101" s="67">
        <f t="shared" si="984"/>
        <v>-35303419.152020879</v>
      </c>
      <c r="DC101" s="67">
        <f t="shared" si="984"/>
        <v>-20120465.012020878</v>
      </c>
      <c r="DD101" s="67">
        <f t="shared" si="984"/>
        <v>-7823282.5220208792</v>
      </c>
      <c r="DE101" s="67">
        <f t="shared" si="984"/>
        <v>-10896575.172020873</v>
      </c>
      <c r="DF101" s="67">
        <f t="shared" si="984"/>
        <v>-12167968.612020874</v>
      </c>
      <c r="DG101" s="67">
        <f t="shared" si="984"/>
        <v>-7380378.2320208745</v>
      </c>
      <c r="DH101" s="67">
        <f t="shared" si="984"/>
        <v>-2790926.9520208747</v>
      </c>
      <c r="DI101" s="67">
        <f t="shared" si="984"/>
        <v>-867496.78202087665</v>
      </c>
      <c r="DJ101" s="67">
        <f t="shared" si="984"/>
        <v>3545776.6079791239</v>
      </c>
      <c r="DK101" s="67">
        <f t="shared" si="984"/>
        <v>2857262.6279791235</v>
      </c>
      <c r="DL101" s="68">
        <f t="shared" si="984"/>
        <v>1673810.5879791209</v>
      </c>
      <c r="DM101" s="68">
        <f t="shared" si="984"/>
        <v>5991768.427979121</v>
      </c>
      <c r="DN101" s="68">
        <f t="shared" si="984"/>
        <v>8328102.3879791247</v>
      </c>
      <c r="DO101" s="68">
        <f t="shared" si="984"/>
        <v>1413430.5679791237</v>
      </c>
      <c r="DP101" s="68">
        <f t="shared" si="984"/>
        <v>-2757576.0920208758</v>
      </c>
      <c r="DQ101" s="68">
        <f t="shared" si="984"/>
        <v>-12884555.162020877</v>
      </c>
      <c r="DR101" s="68">
        <f t="shared" si="984"/>
        <v>-14270259.872020876</v>
      </c>
      <c r="DS101" s="68">
        <f t="shared" si="984"/>
        <v>-12723621.542020876</v>
      </c>
      <c r="DT101" s="68">
        <f t="shared" si="984"/>
        <v>-8181391.5420208741</v>
      </c>
      <c r="DU101" s="68">
        <f t="shared" si="984"/>
        <v>-9910219.502020875</v>
      </c>
      <c r="DV101" s="68">
        <f t="shared" si="984"/>
        <v>-11022601.612020874</v>
      </c>
      <c r="DW101" s="68">
        <f t="shared" si="984"/>
        <v>-13784478.782020872</v>
      </c>
      <c r="DX101" s="68">
        <f t="shared" si="984"/>
        <v>-21301256.682020877</v>
      </c>
      <c r="DY101" s="68">
        <f t="shared" si="984"/>
        <v>-25940163.602020875</v>
      </c>
      <c r="DZ101" s="68">
        <f t="shared" si="984"/>
        <v>-32086431.572020881</v>
      </c>
      <c r="EA101" s="68">
        <f t="shared" si="984"/>
        <v>-38589075.922020867</v>
      </c>
      <c r="EB101" s="68">
        <f t="shared" ref="EB101:FG101" si="985">+EB57+EB68+EB80+EB88+EB96</f>
        <v>-56149898.212020881</v>
      </c>
      <c r="EC101" s="68">
        <f t="shared" si="985"/>
        <v>-61261133.742020875</v>
      </c>
      <c r="ED101" s="68">
        <f t="shared" si="985"/>
        <v>-58955296.602020882</v>
      </c>
      <c r="EE101" s="68">
        <f t="shared" si="985"/>
        <v>-49611017.10202089</v>
      </c>
      <c r="EF101" s="68">
        <f t="shared" si="985"/>
        <v>-45044724.092020877</v>
      </c>
      <c r="EG101" s="68">
        <f t="shared" si="985"/>
        <v>-38326739.67202089</v>
      </c>
      <c r="EH101" s="68">
        <f t="shared" si="985"/>
        <v>-38069958.992020883</v>
      </c>
      <c r="EI101" s="68">
        <f t="shared" si="985"/>
        <v>-40075539.322020881</v>
      </c>
      <c r="EJ101" s="68">
        <f t="shared" si="985"/>
        <v>-35412377.972020894</v>
      </c>
      <c r="EK101" s="68">
        <f t="shared" si="985"/>
        <v>-32587139.442020889</v>
      </c>
      <c r="EL101" s="68">
        <f t="shared" si="985"/>
        <v>-34061985.852020882</v>
      </c>
      <c r="EM101" s="68">
        <f t="shared" si="985"/>
        <v>-32836238.63202088</v>
      </c>
      <c r="EN101" s="68">
        <f t="shared" si="985"/>
        <v>-26869248.752020884</v>
      </c>
      <c r="EO101" s="68">
        <f t="shared" si="985"/>
        <v>-24192917.292020883</v>
      </c>
      <c r="EP101" s="68">
        <f t="shared" si="985"/>
        <v>-20969104.222020883</v>
      </c>
      <c r="EQ101" s="68">
        <f t="shared" si="985"/>
        <v>-14509263.642020879</v>
      </c>
      <c r="ER101" s="68">
        <f t="shared" si="985"/>
        <v>-10493336.112020886</v>
      </c>
      <c r="ES101" s="68">
        <f t="shared" si="985"/>
        <v>-4370812.4120208845</v>
      </c>
      <c r="ET101" s="68">
        <f t="shared" si="985"/>
        <v>-4650565.1620208845</v>
      </c>
      <c r="EU101" s="68">
        <f t="shared" si="985"/>
        <v>-5004977.1620208835</v>
      </c>
      <c r="EV101" s="68">
        <f t="shared" si="985"/>
        <v>-3005608.8920208849</v>
      </c>
      <c r="EW101" s="68">
        <f t="shared" si="985"/>
        <v>-5937697.812020883</v>
      </c>
      <c r="EX101" s="68">
        <f t="shared" si="985"/>
        <v>-8177487.4220208833</v>
      </c>
      <c r="EY101" s="68">
        <f t="shared" si="985"/>
        <v>-5335966.0020208843</v>
      </c>
      <c r="EZ101" s="68">
        <f t="shared" si="985"/>
        <v>-2858500.8020208832</v>
      </c>
      <c r="FA101" s="68">
        <f t="shared" si="985"/>
        <v>407463.66797912074</v>
      </c>
      <c r="FB101" s="68">
        <f t="shared" si="985"/>
        <v>3812456.3379791197</v>
      </c>
      <c r="FC101" s="68">
        <f t="shared" si="985"/>
        <v>12539248.037979124</v>
      </c>
      <c r="FD101" s="68">
        <f t="shared" si="985"/>
        <v>20467934.487979122</v>
      </c>
      <c r="FE101" s="68">
        <f t="shared" si="985"/>
        <v>25904921.717979126</v>
      </c>
      <c r="FF101" s="68">
        <f t="shared" si="985"/>
        <v>32392554.427979123</v>
      </c>
      <c r="FG101" s="68">
        <f t="shared" si="985"/>
        <v>36265473.867979124</v>
      </c>
      <c r="FH101" s="68">
        <f t="shared" ref="FH101:GO101" si="986">+FH57+FH68+FH80+FH88+FH96</f>
        <v>29808744.647979122</v>
      </c>
      <c r="FI101" s="68">
        <f t="shared" si="986"/>
        <v>21073054.887979124</v>
      </c>
      <c r="FJ101" s="68">
        <f t="shared" si="986"/>
        <v>11083794.767979123</v>
      </c>
      <c r="FK101" s="68">
        <f t="shared" si="986"/>
        <v>3259787.1879791198</v>
      </c>
      <c r="FL101" s="68">
        <f t="shared" si="986"/>
        <v>-5545284.9520208798</v>
      </c>
      <c r="FM101" s="68">
        <f t="shared" si="986"/>
        <v>-16041772.62202088</v>
      </c>
      <c r="FN101" s="68">
        <f t="shared" si="986"/>
        <v>-17968188.442020878</v>
      </c>
      <c r="FO101" s="68">
        <f t="shared" si="986"/>
        <v>-14889667.952020876</v>
      </c>
      <c r="FP101" s="68">
        <f t="shared" si="986"/>
        <v>-12276992.622020878</v>
      </c>
      <c r="FQ101" s="68">
        <f t="shared" si="986"/>
        <v>-11812739.682020873</v>
      </c>
      <c r="FR101" s="68">
        <f t="shared" si="986"/>
        <v>-8346859.1020208756</v>
      </c>
      <c r="FS101" s="68">
        <f t="shared" si="986"/>
        <v>-10706026.602020871</v>
      </c>
      <c r="FT101" s="68">
        <f t="shared" si="986"/>
        <v>-9863117.3920208719</v>
      </c>
      <c r="FU101" s="68">
        <f t="shared" si="986"/>
        <v>-12589439.862020873</v>
      </c>
      <c r="FV101" s="68">
        <f t="shared" si="986"/>
        <v>-13806810.942020874</v>
      </c>
      <c r="FW101" s="68">
        <f t="shared" si="986"/>
        <v>-12327185.282020876</v>
      </c>
      <c r="FX101" s="68">
        <f t="shared" si="986"/>
        <v>-14478712.402020875</v>
      </c>
      <c r="FY101" s="68">
        <f t="shared" si="986"/>
        <v>-15206986.822020879</v>
      </c>
      <c r="FZ101" s="68">
        <f t="shared" si="986"/>
        <v>-14271394.382020876</v>
      </c>
      <c r="GA101" s="68">
        <f t="shared" si="986"/>
        <v>-11561605.512020877</v>
      </c>
      <c r="GB101" s="68">
        <f t="shared" si="986"/>
        <v>-8745149.1820208784</v>
      </c>
      <c r="GC101" s="68">
        <f t="shared" si="986"/>
        <v>-4815462.6720208758</v>
      </c>
      <c r="GD101" s="68">
        <f t="shared" si="986"/>
        <v>-1846464.5120208773</v>
      </c>
      <c r="GE101" s="68">
        <f t="shared" si="986"/>
        <v>-829523.59202087729</v>
      </c>
      <c r="GF101" s="68">
        <f t="shared" si="986"/>
        <v>1901162.4879791213</v>
      </c>
      <c r="GG101" s="68">
        <f t="shared" si="986"/>
        <v>2784765.2679791246</v>
      </c>
      <c r="GH101" s="68">
        <f t="shared" si="986"/>
        <v>1293123.2379791257</v>
      </c>
      <c r="GI101" s="68">
        <f t="shared" si="986"/>
        <v>-4601488.532020878</v>
      </c>
      <c r="GJ101" s="68">
        <f t="shared" si="986"/>
        <v>-10589822.642020877</v>
      </c>
      <c r="GK101" s="68">
        <f t="shared" si="986"/>
        <v>-14224199.802020878</v>
      </c>
      <c r="GL101" s="68">
        <f t="shared" si="986"/>
        <v>-14410369.332020877</v>
      </c>
      <c r="GM101" s="68">
        <f t="shared" si="986"/>
        <v>-10979924.202020878</v>
      </c>
      <c r="GN101" s="68">
        <f t="shared" si="986"/>
        <v>-8730799.3920208775</v>
      </c>
      <c r="GO101" s="68">
        <f t="shared" si="986"/>
        <v>-7305835.6020208765</v>
      </c>
      <c r="GP101" s="68">
        <f t="shared" ref="GP101:HA101" si="987">+GP57+GP68+GP80+GP88+GP96</f>
        <v>-5784139.5220208783</v>
      </c>
      <c r="GQ101" s="68">
        <f t="shared" si="987"/>
        <v>-10004734.222020881</v>
      </c>
      <c r="GR101" s="68">
        <f t="shared" si="987"/>
        <v>-12726506.35202088</v>
      </c>
      <c r="GS101" s="68">
        <f t="shared" si="987"/>
        <v>-16050963.502020879</v>
      </c>
      <c r="GT101" s="68">
        <f t="shared" si="987"/>
        <v>-21635815.832020879</v>
      </c>
      <c r="GU101" s="68">
        <f t="shared" si="987"/>
        <v>-26523193.962020878</v>
      </c>
      <c r="GV101" s="68">
        <f t="shared" si="987"/>
        <v>-33662916.522020884</v>
      </c>
      <c r="GW101" s="68">
        <f t="shared" si="987"/>
        <v>-39290921.592020877</v>
      </c>
      <c r="GX101" s="68">
        <f t="shared" si="987"/>
        <v>-38820826.762020878</v>
      </c>
      <c r="GY101" s="68">
        <f t="shared" si="987"/>
        <v>-38645217.442020878</v>
      </c>
      <c r="GZ101" s="68">
        <f t="shared" si="987"/>
        <v>-37782568.172020882</v>
      </c>
      <c r="HA101" s="68">
        <f t="shared" si="987"/>
        <v>-37734842.382020883</v>
      </c>
      <c r="HB101" s="68">
        <f t="shared" ref="HB101:HM101" si="988">+HB57+HB68+HB80+HB88+HB96</f>
        <v>-35961542.372020885</v>
      </c>
      <c r="HC101" s="68">
        <f t="shared" si="988"/>
        <v>-36403749.222020879</v>
      </c>
      <c r="HD101" s="68">
        <f t="shared" si="988"/>
        <v>-10703205.662020886</v>
      </c>
      <c r="HE101" s="68">
        <f t="shared" si="988"/>
        <v>9921987.477979118</v>
      </c>
      <c r="HF101" s="68">
        <f t="shared" si="988"/>
        <v>20605824.477979109</v>
      </c>
      <c r="HG101" s="68">
        <f t="shared" si="988"/>
        <v>76655664.3779791</v>
      </c>
      <c r="HH101" s="68">
        <f t="shared" si="988"/>
        <v>137093320.30797911</v>
      </c>
      <c r="HI101" s="68">
        <f t="shared" si="988"/>
        <v>135597091.05797911</v>
      </c>
      <c r="HJ101" s="68">
        <f t="shared" si="988"/>
        <v>139321814.61797908</v>
      </c>
      <c r="HK101" s="68">
        <f t="shared" si="988"/>
        <v>144917457.4079791</v>
      </c>
      <c r="HL101" s="68">
        <f t="shared" si="988"/>
        <v>149010819.75797912</v>
      </c>
      <c r="HM101" s="68">
        <f t="shared" si="988"/>
        <v>153465733.78797907</v>
      </c>
      <c r="HN101" s="68">
        <f t="shared" ref="HN101:HY101" si="989">+HN57+HN68+HN80+HN88+HN96</f>
        <v>155710167.4079791</v>
      </c>
      <c r="HO101" s="68">
        <f t="shared" si="989"/>
        <v>155143705.45797905</v>
      </c>
      <c r="HP101" s="68">
        <f t="shared" si="989"/>
        <v>148847954.84797907</v>
      </c>
      <c r="HQ101" s="68">
        <f t="shared" si="989"/>
        <v>132766288.20797907</v>
      </c>
      <c r="HR101" s="68">
        <f t="shared" si="989"/>
        <v>117807327.37797906</v>
      </c>
      <c r="HS101" s="68">
        <f t="shared" si="989"/>
        <v>104082576.64797907</v>
      </c>
      <c r="HT101" s="68">
        <f t="shared" si="989"/>
        <v>91337732.857979074</v>
      </c>
      <c r="HU101" s="68">
        <f t="shared" si="989"/>
        <v>83369245.227979079</v>
      </c>
      <c r="HV101" s="68">
        <f t="shared" si="989"/>
        <v>85015926.627979085</v>
      </c>
      <c r="HW101" s="68">
        <f t="shared" si="989"/>
        <v>86932159.75797908</v>
      </c>
      <c r="HX101" s="68">
        <f t="shared" si="989"/>
        <v>92271856.597979054</v>
      </c>
      <c r="HY101" s="68">
        <f t="shared" si="989"/>
        <v>98077713.287979096</v>
      </c>
      <c r="HZ101" s="68">
        <f t="shared" ref="HZ101:IK101" si="990">+HZ57+HZ68+HZ80+HZ88+HZ96</f>
        <v>101906480.02797908</v>
      </c>
      <c r="IA101" s="68">
        <f t="shared" si="990"/>
        <v>104211033.18797909</v>
      </c>
      <c r="IB101" s="68">
        <f t="shared" si="990"/>
        <v>97644686.827979088</v>
      </c>
      <c r="IC101" s="68">
        <f t="shared" si="990"/>
        <v>87655393.25797908</v>
      </c>
      <c r="ID101" s="68">
        <f t="shared" si="990"/>
        <v>78531453.057979092</v>
      </c>
      <c r="IE101" s="68">
        <f t="shared" si="990"/>
        <v>55025858.187979095</v>
      </c>
      <c r="IF101" s="68">
        <f t="shared" si="990"/>
        <v>46786679.837979078</v>
      </c>
      <c r="IG101" s="68">
        <f t="shared" si="990"/>
        <v>43864489.077979073</v>
      </c>
      <c r="IH101" s="68">
        <f t="shared" si="990"/>
        <v>46734748.257979088</v>
      </c>
      <c r="II101" s="68">
        <f t="shared" si="990"/>
        <v>49424653.93797908</v>
      </c>
      <c r="IJ101" s="68">
        <f t="shared" si="990"/>
        <v>53988545.177979082</v>
      </c>
      <c r="IK101" s="68">
        <f t="shared" si="990"/>
        <v>55956352.777979083</v>
      </c>
      <c r="IL101" s="586"/>
      <c r="IM101" s="587"/>
      <c r="IN101" s="587"/>
      <c r="IO101" s="587"/>
      <c r="IP101" s="587"/>
      <c r="IQ101" s="587"/>
      <c r="IR101" s="587"/>
      <c r="IS101" s="587"/>
      <c r="IT101" s="587"/>
      <c r="IU101" s="587"/>
      <c r="IV101" s="587"/>
      <c r="IW101" s="587"/>
      <c r="IX101" s="587"/>
      <c r="IY101" s="588"/>
    </row>
    <row r="102" spans="1:259" ht="18" customHeight="1" thickTop="1" x14ac:dyDescent="0.2">
      <c r="A102" s="1" t="s">
        <v>194</v>
      </c>
      <c r="D102" s="15">
        <f t="shared" ref="D102:AA102" si="991">+D57</f>
        <v>59812470.350000001</v>
      </c>
      <c r="E102" s="15">
        <f t="shared" si="991"/>
        <v>120745657.28</v>
      </c>
      <c r="F102" s="15">
        <f t="shared" si="991"/>
        <v>116400172.34</v>
      </c>
      <c r="G102" s="15">
        <f t="shared" si="991"/>
        <v>105985135.08006337</v>
      </c>
      <c r="H102" s="15">
        <f t="shared" si="991"/>
        <v>92410074.882628947</v>
      </c>
      <c r="I102" s="15">
        <f t="shared" si="991"/>
        <v>73649281.133495629</v>
      </c>
      <c r="J102" s="15">
        <f t="shared" si="991"/>
        <v>54385898.571054831</v>
      </c>
      <c r="K102" s="15">
        <f t="shared" si="991"/>
        <v>37849031.228008136</v>
      </c>
      <c r="L102" s="15">
        <f t="shared" si="991"/>
        <v>19641296.89888484</v>
      </c>
      <c r="M102" s="15">
        <f t="shared" si="991"/>
        <v>7841036.4775772225</v>
      </c>
      <c r="N102" s="15">
        <f t="shared" si="991"/>
        <v>-1010074.6028453317</v>
      </c>
      <c r="O102" s="15">
        <f t="shared" si="991"/>
        <v>-869527.96</v>
      </c>
      <c r="P102" s="15">
        <f t="shared" si="991"/>
        <v>-903317.99</v>
      </c>
      <c r="Q102" s="15">
        <f t="shared" si="991"/>
        <v>-937108.02</v>
      </c>
      <c r="R102" s="15">
        <f t="shared" si="991"/>
        <v>-404021.02</v>
      </c>
      <c r="S102" s="15">
        <f t="shared" si="991"/>
        <v>-167814.39000000004</v>
      </c>
      <c r="T102" s="15">
        <f t="shared" si="991"/>
        <v>7284028.3326132959</v>
      </c>
      <c r="U102" s="15">
        <f t="shared" si="991"/>
        <v>16456818.117644336</v>
      </c>
      <c r="V102" s="15">
        <f t="shared" si="991"/>
        <v>-83020072.083796158</v>
      </c>
      <c r="W102" s="15">
        <f t="shared" si="991"/>
        <v>-74655652.509488285</v>
      </c>
      <c r="X102" s="15">
        <f t="shared" si="991"/>
        <v>-67370116.098532259</v>
      </c>
      <c r="Y102" s="15">
        <f t="shared" si="991"/>
        <v>-23540349.660309456</v>
      </c>
      <c r="Z102" s="15">
        <f t="shared" si="991"/>
        <v>-21389993.739909839</v>
      </c>
      <c r="AA102" s="15">
        <f t="shared" si="991"/>
        <v>-20155529.386130616</v>
      </c>
      <c r="AB102" s="15">
        <f>+AB57</f>
        <v>-19157897.949999999</v>
      </c>
      <c r="AC102" s="15">
        <f>+AC57</f>
        <v>-17677541.829999998</v>
      </c>
      <c r="AD102" s="15">
        <f>+AD57</f>
        <v>-16440523.599999998</v>
      </c>
      <c r="AE102" s="15">
        <f t="shared" ref="AE102:AP102" si="992">+AE57</f>
        <v>-9467391.0081546195</v>
      </c>
      <c r="AF102" s="15">
        <f t="shared" si="992"/>
        <v>-8097534.0999999996</v>
      </c>
      <c r="AG102" s="15">
        <f t="shared" si="992"/>
        <v>-6589680.9100000001</v>
      </c>
      <c r="AH102" s="15">
        <f t="shared" si="992"/>
        <v>-5015530.6099999994</v>
      </c>
      <c r="AI102" s="15">
        <f t="shared" si="992"/>
        <v>-3737067.5300000003</v>
      </c>
      <c r="AJ102" s="15">
        <f t="shared" si="992"/>
        <v>-2649582.36</v>
      </c>
      <c r="AK102" s="15">
        <f t="shared" si="992"/>
        <v>-1998438.8199999998</v>
      </c>
      <c r="AL102" s="15">
        <f t="shared" si="992"/>
        <v>-1478820.69</v>
      </c>
      <c r="AM102" s="15">
        <f t="shared" si="992"/>
        <v>-1094126.3299999998</v>
      </c>
      <c r="AN102" s="15">
        <f t="shared" si="992"/>
        <v>-775943.88000000012</v>
      </c>
      <c r="AO102" s="15">
        <f t="shared" si="992"/>
        <v>-417583.8</v>
      </c>
      <c r="AP102" s="15">
        <f t="shared" si="992"/>
        <v>24831.340000000026</v>
      </c>
      <c r="AQ102" s="15">
        <f>+AQ57</f>
        <v>8843522.0329453163</v>
      </c>
      <c r="AR102" s="15">
        <f>+AR57</f>
        <v>7798610.8599999994</v>
      </c>
      <c r="AS102" s="15">
        <f>+AS57</f>
        <v>6502736.5099999998</v>
      </c>
      <c r="AT102" s="15">
        <f t="shared" ref="AT102:DE102" si="993">+AT57</f>
        <v>5072724.59</v>
      </c>
      <c r="AU102" s="15">
        <f t="shared" si="993"/>
        <v>3940228.01</v>
      </c>
      <c r="AV102" s="15">
        <f>+AV57</f>
        <v>3103055.42</v>
      </c>
      <c r="AW102" s="15">
        <f t="shared" si="993"/>
        <v>2348258.41</v>
      </c>
      <c r="AX102" s="15">
        <f t="shared" si="993"/>
        <v>1932732.7900000003</v>
      </c>
      <c r="AY102" s="15">
        <f t="shared" si="993"/>
        <v>1572373.78</v>
      </c>
      <c r="AZ102" s="15">
        <f t="shared" si="993"/>
        <v>1290114.3700000001</v>
      </c>
      <c r="BA102" s="15">
        <f t="shared" si="993"/>
        <v>990401.12000000011</v>
      </c>
      <c r="BB102" s="15">
        <f t="shared" si="993"/>
        <v>615834.31000000006</v>
      </c>
      <c r="BC102" s="15">
        <f t="shared" si="993"/>
        <v>30581310.789999999</v>
      </c>
      <c r="BD102" s="16">
        <f t="shared" si="993"/>
        <v>26559645.299999997</v>
      </c>
      <c r="BE102" s="16">
        <f t="shared" si="993"/>
        <v>21781178.890000001</v>
      </c>
      <c r="BF102" s="16">
        <f t="shared" si="993"/>
        <v>17469056</v>
      </c>
      <c r="BG102" s="16">
        <f t="shared" si="993"/>
        <v>13039483.300000001</v>
      </c>
      <c r="BH102" s="16">
        <f t="shared" si="993"/>
        <v>9224436.5100000016</v>
      </c>
      <c r="BI102" s="16">
        <f t="shared" si="993"/>
        <v>6581711.9000000004</v>
      </c>
      <c r="BJ102" s="16">
        <f t="shared" si="993"/>
        <v>4861599.01</v>
      </c>
      <c r="BK102" s="16">
        <f t="shared" si="993"/>
        <v>3724037.84</v>
      </c>
      <c r="BL102" s="16">
        <f t="shared" si="993"/>
        <v>2782475.2199999997</v>
      </c>
      <c r="BM102" s="16">
        <f t="shared" si="993"/>
        <v>1795259.86</v>
      </c>
      <c r="BN102" s="16">
        <f t="shared" si="993"/>
        <v>577870.62000000011</v>
      </c>
      <c r="BO102" s="16">
        <f t="shared" si="993"/>
        <v>69846585.370000005</v>
      </c>
      <c r="BP102" s="16">
        <f t="shared" si="993"/>
        <v>65742726.470000006</v>
      </c>
      <c r="BQ102" s="16">
        <f t="shared" si="993"/>
        <v>60654038.82</v>
      </c>
      <c r="BR102" s="16">
        <f t="shared" si="993"/>
        <v>54761597.620000005</v>
      </c>
      <c r="BS102" s="16">
        <f t="shared" si="993"/>
        <v>50569240.469999999</v>
      </c>
      <c r="BT102" s="16">
        <f t="shared" si="993"/>
        <v>46886948.269999996</v>
      </c>
      <c r="BU102" s="16">
        <f t="shared" si="993"/>
        <v>44140413.130000003</v>
      </c>
      <c r="BV102" s="16">
        <f t="shared" si="993"/>
        <v>42319665.150000006</v>
      </c>
      <c r="BW102" s="16">
        <f t="shared" si="993"/>
        <v>41080896.57</v>
      </c>
      <c r="BX102" s="16">
        <f t="shared" si="993"/>
        <v>40230459.299999997</v>
      </c>
      <c r="BY102" s="16">
        <f t="shared" si="993"/>
        <v>39297519.009999998</v>
      </c>
      <c r="BZ102" s="16">
        <f t="shared" si="993"/>
        <v>37968909.449999996</v>
      </c>
      <c r="CA102" s="16">
        <f t="shared" si="993"/>
        <v>-55736249.280000001</v>
      </c>
      <c r="CB102" s="16">
        <f t="shared" si="993"/>
        <v>-49394191.270000003</v>
      </c>
      <c r="CC102" s="16">
        <f>+CC57</f>
        <v>-40643132.850000009</v>
      </c>
      <c r="CD102" s="16">
        <f>+CD57</f>
        <v>-30961309.350000001</v>
      </c>
      <c r="CE102" s="16">
        <f>+CE57</f>
        <v>-23643546.32</v>
      </c>
      <c r="CF102" s="16">
        <f t="shared" si="993"/>
        <v>-16092033.010000002</v>
      </c>
      <c r="CG102" s="16">
        <f>+CG57</f>
        <v>-10075018.710000001</v>
      </c>
      <c r="CH102" s="16">
        <f t="shared" si="993"/>
        <v>-6543801.0600000005</v>
      </c>
      <c r="CI102" s="16">
        <f t="shared" si="993"/>
        <v>-3540656.8699999996</v>
      </c>
      <c r="CJ102" s="16">
        <f t="shared" si="993"/>
        <v>-1610029.9500000002</v>
      </c>
      <c r="CK102" s="16">
        <f t="shared" si="993"/>
        <v>742229.96999999951</v>
      </c>
      <c r="CL102" s="16">
        <f t="shared" si="993"/>
        <v>3063647.17</v>
      </c>
      <c r="CM102" s="16">
        <f t="shared" si="993"/>
        <v>-15502796.248200336</v>
      </c>
      <c r="CN102" s="16">
        <f t="shared" si="993"/>
        <v>-13965541.16</v>
      </c>
      <c r="CO102" s="16">
        <f t="shared" si="993"/>
        <v>-11228537.449999999</v>
      </c>
      <c r="CP102" s="16">
        <f t="shared" si="993"/>
        <v>-8537179.5299999993</v>
      </c>
      <c r="CQ102" s="16">
        <f t="shared" si="993"/>
        <v>-6356424.9499999993</v>
      </c>
      <c r="CR102" s="16">
        <f t="shared" si="993"/>
        <v>-4077308.62</v>
      </c>
      <c r="CS102" s="16">
        <f t="shared" si="993"/>
        <v>-2636575.52</v>
      </c>
      <c r="CT102" s="16">
        <f t="shared" si="993"/>
        <v>-1677845.5899999999</v>
      </c>
      <c r="CU102" s="16">
        <f t="shared" si="993"/>
        <v>-21810226.350000001</v>
      </c>
      <c r="CV102" s="16">
        <f t="shared" si="993"/>
        <v>-20812350.23</v>
      </c>
      <c r="CW102" s="16">
        <f t="shared" si="993"/>
        <v>-19513898.210000001</v>
      </c>
      <c r="CX102" s="16">
        <f t="shared" si="993"/>
        <v>-18279061.960000001</v>
      </c>
      <c r="CY102" s="16">
        <f t="shared" si="993"/>
        <v>-76477619.510000005</v>
      </c>
      <c r="CZ102" s="16">
        <f t="shared" si="993"/>
        <v>-67705823.180000007</v>
      </c>
      <c r="DA102" s="16">
        <f t="shared" si="993"/>
        <v>-53687985.870000012</v>
      </c>
      <c r="DB102" s="16">
        <f t="shared" si="993"/>
        <v>-44043096.25</v>
      </c>
      <c r="DC102" s="16">
        <f t="shared" si="993"/>
        <v>-35629286.380000003</v>
      </c>
      <c r="DD102" s="16">
        <f t="shared" si="993"/>
        <v>-27002796.470000003</v>
      </c>
      <c r="DE102" s="16">
        <f t="shared" si="993"/>
        <v>-19928628.959999997</v>
      </c>
      <c r="DF102" s="16">
        <f t="shared" ref="DF102:DV102" si="994">+DF57</f>
        <v>-14491586.59</v>
      </c>
      <c r="DG102" s="16">
        <f>+DG57</f>
        <v>-11550805.43</v>
      </c>
      <c r="DH102" s="69">
        <f t="shared" si="994"/>
        <v>-9450506.0499999989</v>
      </c>
      <c r="DI102" s="69">
        <f t="shared" si="994"/>
        <v>-7126068.8400000008</v>
      </c>
      <c r="DJ102" s="69">
        <f t="shared" si="994"/>
        <v>-4813752.1999999993</v>
      </c>
      <c r="DK102" s="69">
        <f t="shared" si="994"/>
        <v>-483397.36000000034</v>
      </c>
      <c r="DL102" s="70">
        <f t="shared" si="994"/>
        <v>-14932396.970000001</v>
      </c>
      <c r="DM102" s="70">
        <f t="shared" si="994"/>
        <v>-12666303.120000001</v>
      </c>
      <c r="DN102" s="70">
        <f t="shared" si="994"/>
        <v>-10334601</v>
      </c>
      <c r="DO102" s="70">
        <f t="shared" si="994"/>
        <v>-8031333.0099999998</v>
      </c>
      <c r="DP102" s="70">
        <f t="shared" si="994"/>
        <v>-6058509.5099999998</v>
      </c>
      <c r="DQ102" s="70">
        <f t="shared" si="994"/>
        <v>-4230306.4800000004</v>
      </c>
      <c r="DR102" s="70">
        <f t="shared" si="994"/>
        <v>-3121583.6200000006</v>
      </c>
      <c r="DS102" s="70">
        <f t="shared" si="994"/>
        <v>-2391342.38</v>
      </c>
      <c r="DT102" s="70">
        <f t="shared" si="994"/>
        <v>-1815587.2799999998</v>
      </c>
      <c r="DU102" s="70">
        <f t="shared" si="994"/>
        <v>-1064507.8999999999</v>
      </c>
      <c r="DV102" s="70">
        <f t="shared" si="994"/>
        <v>-481655.39999999991</v>
      </c>
      <c r="DW102" s="70">
        <f>+DW57</f>
        <v>748012.39999999956</v>
      </c>
      <c r="DX102" s="70">
        <f>+DX57</f>
        <v>-19639623.070000004</v>
      </c>
      <c r="DY102" s="70">
        <f>+DY57</f>
        <v>-16272242.300000001</v>
      </c>
      <c r="DZ102" s="70">
        <f>+DZ57</f>
        <v>-12771007.200000001</v>
      </c>
      <c r="EA102" s="70">
        <f>+EA57</f>
        <v>-9953493.2299999986</v>
      </c>
      <c r="EB102" s="70">
        <f t="shared" ref="EB102:GM102" si="995">+EB57</f>
        <v>-6756305.9900000002</v>
      </c>
      <c r="EC102" s="70">
        <f t="shared" si="995"/>
        <v>-5042015.5600000005</v>
      </c>
      <c r="ED102" s="70">
        <f t="shared" si="995"/>
        <v>-3768029.9799999995</v>
      </c>
      <c r="EE102" s="70">
        <f t="shared" si="995"/>
        <v>-2783986.75</v>
      </c>
      <c r="EF102" s="70">
        <f t="shared" si="995"/>
        <v>-2029132.17</v>
      </c>
      <c r="EG102" s="70">
        <f t="shared" si="995"/>
        <v>-1352525.21</v>
      </c>
      <c r="EH102" s="70">
        <f t="shared" si="995"/>
        <v>-575027.89999999991</v>
      </c>
      <c r="EI102" s="70">
        <f t="shared" si="995"/>
        <v>1000711.18</v>
      </c>
      <c r="EJ102" s="70">
        <f t="shared" si="995"/>
        <v>-31140785.500000004</v>
      </c>
      <c r="EK102" s="70">
        <f t="shared" si="995"/>
        <v>-26231978.699999999</v>
      </c>
      <c r="EL102" s="70">
        <f t="shared" si="995"/>
        <v>-20504782.59</v>
      </c>
      <c r="EM102" s="70">
        <f t="shared" si="995"/>
        <v>-16411918.289999999</v>
      </c>
      <c r="EN102" s="70">
        <f t="shared" si="995"/>
        <v>-12697280.41</v>
      </c>
      <c r="EO102" s="70">
        <f t="shared" si="995"/>
        <v>-9978409.8399999999</v>
      </c>
      <c r="EP102" s="70">
        <f t="shared" si="995"/>
        <v>-8168400.21</v>
      </c>
      <c r="EQ102" s="70">
        <f t="shared" si="995"/>
        <v>-7022427.5299999993</v>
      </c>
      <c r="ER102" s="70">
        <f t="shared" si="995"/>
        <v>-5986236.6299999999</v>
      </c>
      <c r="ES102" s="70">
        <f t="shared" si="995"/>
        <v>-5105492.17</v>
      </c>
      <c r="ET102" s="70">
        <f t="shared" si="995"/>
        <v>-3777616.62</v>
      </c>
      <c r="EU102" s="70">
        <f t="shared" si="995"/>
        <v>-963409.42000000039</v>
      </c>
      <c r="EV102" s="70">
        <f t="shared" si="995"/>
        <v>-9693499.4500000011</v>
      </c>
      <c r="EW102" s="70">
        <f t="shared" si="995"/>
        <v>-7879246.6099999994</v>
      </c>
      <c r="EX102" s="70">
        <f t="shared" si="995"/>
        <v>-6301236.8800000008</v>
      </c>
      <c r="EY102" s="70">
        <f t="shared" si="995"/>
        <v>-4712989.1399999997</v>
      </c>
      <c r="EZ102" s="70">
        <f t="shared" si="995"/>
        <v>-3510242.9999999995</v>
      </c>
      <c r="FA102" s="70">
        <f t="shared" si="995"/>
        <v>-2684396.83</v>
      </c>
      <c r="FB102" s="70">
        <f t="shared" si="995"/>
        <v>-2153144.5100000002</v>
      </c>
      <c r="FC102" s="70">
        <f t="shared" si="995"/>
        <v>-1764801.3499999999</v>
      </c>
      <c r="FD102" s="70">
        <f t="shared" si="995"/>
        <v>-1448211.08</v>
      </c>
      <c r="FE102" s="70">
        <f t="shared" si="995"/>
        <v>-1135251.46</v>
      </c>
      <c r="FF102" s="70">
        <f t="shared" si="995"/>
        <v>-786311.75</v>
      </c>
      <c r="FG102" s="70">
        <f t="shared" si="995"/>
        <v>-221204.17000000004</v>
      </c>
      <c r="FH102" s="70">
        <f t="shared" si="995"/>
        <v>27061218.109999999</v>
      </c>
      <c r="FI102" s="70">
        <f t="shared" si="995"/>
        <v>23412921.899999999</v>
      </c>
      <c r="FJ102" s="70">
        <f t="shared" si="995"/>
        <v>19936038.219999999</v>
      </c>
      <c r="FK102" s="70">
        <f t="shared" si="995"/>
        <v>17269315.489999998</v>
      </c>
      <c r="FL102" s="70">
        <f t="shared" si="995"/>
        <v>14679658.999999998</v>
      </c>
      <c r="FM102" s="70">
        <f t="shared" si="995"/>
        <v>12474547.369999999</v>
      </c>
      <c r="FN102" s="70">
        <f t="shared" si="995"/>
        <v>11158429.039999999</v>
      </c>
      <c r="FO102" s="70">
        <f t="shared" si="995"/>
        <v>10282606.84</v>
      </c>
      <c r="FP102" s="70">
        <f t="shared" si="995"/>
        <v>9554955.3399999999</v>
      </c>
      <c r="FQ102" s="70">
        <f t="shared" si="995"/>
        <v>8788246.5</v>
      </c>
      <c r="FR102" s="70">
        <f t="shared" si="995"/>
        <v>7739045.3200000003</v>
      </c>
      <c r="FS102" s="70">
        <f t="shared" si="995"/>
        <v>6221622.2400000002</v>
      </c>
      <c r="FT102" s="70">
        <f t="shared" si="995"/>
        <v>-30801284.299999997</v>
      </c>
      <c r="FU102" s="70">
        <f t="shared" si="995"/>
        <v>-26110357.289999999</v>
      </c>
      <c r="FV102" s="70">
        <f t="shared" si="995"/>
        <v>-21663884.100000001</v>
      </c>
      <c r="FW102" s="70">
        <f t="shared" si="995"/>
        <v>-18214914.07</v>
      </c>
      <c r="FX102" s="70">
        <f t="shared" si="995"/>
        <v>-14862274.48</v>
      </c>
      <c r="FY102" s="70">
        <f t="shared" si="995"/>
        <v>-13014861.050000001</v>
      </c>
      <c r="FZ102" s="70">
        <f t="shared" si="995"/>
        <v>-11568934.270000001</v>
      </c>
      <c r="GA102" s="70">
        <f t="shared" si="995"/>
        <v>-10440344.869999999</v>
      </c>
      <c r="GB102" s="70">
        <f t="shared" si="995"/>
        <v>-9361905.3399999999</v>
      </c>
      <c r="GC102" s="70">
        <f t="shared" si="995"/>
        <v>-8468763.2400000002</v>
      </c>
      <c r="GD102" s="70">
        <f t="shared" si="995"/>
        <v>-7298125.0200000005</v>
      </c>
      <c r="GE102" s="70">
        <f t="shared" si="995"/>
        <v>-5245650.0399999991</v>
      </c>
      <c r="GF102" s="70">
        <f t="shared" si="995"/>
        <v>-14721121.850000001</v>
      </c>
      <c r="GG102" s="70">
        <f t="shared" si="995"/>
        <v>-12301313.699999999</v>
      </c>
      <c r="GH102" s="70">
        <f t="shared" si="995"/>
        <v>-9661396.4699999988</v>
      </c>
      <c r="GI102" s="70">
        <f t="shared" si="995"/>
        <v>-7566544.6900000004</v>
      </c>
      <c r="GJ102" s="70">
        <f t="shared" si="995"/>
        <v>-5696755.1000000006</v>
      </c>
      <c r="GK102" s="70">
        <f t="shared" si="995"/>
        <v>-4352651.9899999993</v>
      </c>
      <c r="GL102" s="70">
        <f t="shared" si="995"/>
        <v>-3446460.47</v>
      </c>
      <c r="GM102" s="70">
        <f t="shared" si="995"/>
        <v>-2863852.8200000003</v>
      </c>
      <c r="GN102" s="70">
        <f t="shared" ref="GN102:GO102" si="996">+GN57</f>
        <v>-2375869.96</v>
      </c>
      <c r="GO102" s="70">
        <f t="shared" si="996"/>
        <v>-1943145.47</v>
      </c>
      <c r="GP102" s="70">
        <f t="shared" ref="GP102:HA102" si="997">+GP57</f>
        <v>-1399305.01</v>
      </c>
      <c r="GQ102" s="70">
        <f t="shared" si="997"/>
        <v>-239839.06000000006</v>
      </c>
      <c r="GR102" s="70">
        <f t="shared" si="997"/>
        <v>-13815978.180000002</v>
      </c>
      <c r="GS102" s="70">
        <f t="shared" si="997"/>
        <v>-11542868.6</v>
      </c>
      <c r="GT102" s="70">
        <f t="shared" si="997"/>
        <v>-9516850.6699999999</v>
      </c>
      <c r="GU102" s="70">
        <f t="shared" si="997"/>
        <v>-7473564.5499999998</v>
      </c>
      <c r="GV102" s="70">
        <f t="shared" si="997"/>
        <v>-5626654.9900000002</v>
      </c>
      <c r="GW102" s="70">
        <f t="shared" si="997"/>
        <v>-4372607</v>
      </c>
      <c r="GX102" s="70">
        <f t="shared" si="997"/>
        <v>-3709484.55</v>
      </c>
      <c r="GY102" s="70">
        <f t="shared" si="997"/>
        <v>-3061543.07</v>
      </c>
      <c r="GZ102" s="70">
        <f t="shared" si="997"/>
        <v>-2677560.54</v>
      </c>
      <c r="HA102" s="70">
        <f t="shared" si="997"/>
        <v>-2202586.48</v>
      </c>
      <c r="HB102" s="70">
        <f t="shared" ref="HB102:HM102" si="998">+HB57</f>
        <v>-1670799.58</v>
      </c>
      <c r="HC102" s="70">
        <f t="shared" si="998"/>
        <v>-565205.04</v>
      </c>
      <c r="HD102" s="70">
        <f t="shared" si="998"/>
        <v>-49919518.18</v>
      </c>
      <c r="HE102" s="70">
        <f t="shared" si="998"/>
        <v>-42678709.519999996</v>
      </c>
      <c r="HF102" s="70">
        <f t="shared" si="998"/>
        <v>-35706213.530000001</v>
      </c>
      <c r="HG102" s="70">
        <f t="shared" si="998"/>
        <v>-27413225.32</v>
      </c>
      <c r="HH102" s="70">
        <f t="shared" si="998"/>
        <v>-21188847.949999999</v>
      </c>
      <c r="HI102" s="70">
        <f t="shared" si="998"/>
        <v>-17220457.289999999</v>
      </c>
      <c r="HJ102" s="70">
        <f t="shared" si="998"/>
        <v>34681552.340000004</v>
      </c>
      <c r="HK102" s="70">
        <f t="shared" si="998"/>
        <v>34974948.470000006</v>
      </c>
      <c r="HL102" s="70">
        <f t="shared" si="998"/>
        <v>35257309.439999998</v>
      </c>
      <c r="HM102" s="70">
        <f t="shared" si="998"/>
        <v>35538163.629999995</v>
      </c>
      <c r="HN102" s="70">
        <f t="shared" ref="HN102:HY102" si="999">+HN57</f>
        <v>35844111.800000004</v>
      </c>
      <c r="HO102" s="70">
        <f t="shared" si="999"/>
        <v>36328156.189999998</v>
      </c>
      <c r="HP102" s="70">
        <f t="shared" si="999"/>
        <v>130951433.55000001</v>
      </c>
      <c r="HQ102" s="70">
        <f t="shared" si="999"/>
        <v>118886801.42</v>
      </c>
      <c r="HR102" s="70">
        <f t="shared" si="999"/>
        <v>106530267.33</v>
      </c>
      <c r="HS102" s="70">
        <f t="shared" si="999"/>
        <v>95134164.109999999</v>
      </c>
      <c r="HT102" s="70">
        <f t="shared" si="999"/>
        <v>84298532.390000001</v>
      </c>
      <c r="HU102" s="70">
        <f t="shared" si="999"/>
        <v>77898019.030000001</v>
      </c>
      <c r="HV102" s="70">
        <f t="shared" si="999"/>
        <v>76097873.780000001</v>
      </c>
      <c r="HW102" s="70">
        <f t="shared" si="999"/>
        <v>74688459.799999997</v>
      </c>
      <c r="HX102" s="70">
        <f t="shared" si="999"/>
        <v>73731921.409999996</v>
      </c>
      <c r="HY102" s="70">
        <f t="shared" si="999"/>
        <v>72823684.840000004</v>
      </c>
      <c r="HZ102" s="70">
        <f t="shared" ref="HZ102:IK102" si="1000">+HZ57</f>
        <v>71735018.450000003</v>
      </c>
      <c r="IA102" s="70">
        <f t="shared" si="1000"/>
        <v>71365725.230000004</v>
      </c>
      <c r="IB102" s="70">
        <f t="shared" si="1000"/>
        <v>83046842.450000003</v>
      </c>
      <c r="IC102" s="70">
        <f t="shared" si="1000"/>
        <v>77425214.900000006</v>
      </c>
      <c r="ID102" s="70">
        <f t="shared" si="1000"/>
        <v>71707219.260000005</v>
      </c>
      <c r="IE102" s="70">
        <f t="shared" si="1000"/>
        <v>65599116.960000008</v>
      </c>
      <c r="IF102" s="70">
        <f t="shared" si="1000"/>
        <v>60319531.759999998</v>
      </c>
      <c r="IG102" s="70">
        <f t="shared" si="1000"/>
        <v>57224935.519999996</v>
      </c>
      <c r="IH102" s="70">
        <f t="shared" si="1000"/>
        <v>55030584.43</v>
      </c>
      <c r="II102" s="70">
        <f t="shared" si="1000"/>
        <v>53663335.810000002</v>
      </c>
      <c r="IJ102" s="70">
        <f t="shared" si="1000"/>
        <v>52677748.490000002</v>
      </c>
      <c r="IK102" s="70">
        <f t="shared" si="1000"/>
        <v>51627440.400000006</v>
      </c>
      <c r="IL102" s="589"/>
      <c r="IM102" s="590"/>
      <c r="IN102" s="590"/>
      <c r="IO102" s="590"/>
      <c r="IP102" s="590"/>
      <c r="IQ102" s="590"/>
      <c r="IR102" s="590"/>
      <c r="IS102" s="590"/>
      <c r="IT102" s="590"/>
      <c r="IU102" s="590"/>
      <c r="IV102" s="590"/>
      <c r="IW102" s="590"/>
      <c r="IX102" s="590"/>
      <c r="IY102" s="591"/>
    </row>
    <row r="103" spans="1:259" ht="12" thickBot="1" x14ac:dyDescent="0.25">
      <c r="A103" s="1" t="s">
        <v>195</v>
      </c>
      <c r="D103" s="71">
        <f t="shared" ref="D103:AA103" si="1001">D101-D102</f>
        <v>66900768.420000009</v>
      </c>
      <c r="E103" s="71">
        <f t="shared" si="1001"/>
        <v>-1350261.9300000072</v>
      </c>
      <c r="F103" s="71">
        <f t="shared" si="1001"/>
        <v>-3145012.3939999938</v>
      </c>
      <c r="G103" s="71">
        <f t="shared" si="1001"/>
        <v>-12446880.98625493</v>
      </c>
      <c r="H103" s="71">
        <f t="shared" si="1001"/>
        <v>-23926967.27870819</v>
      </c>
      <c r="I103" s="71">
        <f t="shared" si="1001"/>
        <v>-36421291.414117582</v>
      </c>
      <c r="J103" s="71">
        <f t="shared" si="1001"/>
        <v>-49132879.079479516</v>
      </c>
      <c r="K103" s="71">
        <f t="shared" si="1001"/>
        <v>-62661287.951286972</v>
      </c>
      <c r="L103" s="71">
        <f t="shared" si="1001"/>
        <v>-75959365.433646306</v>
      </c>
      <c r="M103" s="71">
        <f t="shared" si="1001"/>
        <v>-83939397.135664836</v>
      </c>
      <c r="N103" s="71">
        <f t="shared" si="1001"/>
        <v>-90382806.64013274</v>
      </c>
      <c r="O103" s="71">
        <f t="shared" si="1001"/>
        <v>-90515203.486911029</v>
      </c>
      <c r="P103" s="71">
        <f t="shared" si="1001"/>
        <v>-91620800.297044456</v>
      </c>
      <c r="Q103" s="71">
        <f t="shared" si="1001"/>
        <v>-95136712.321619019</v>
      </c>
      <c r="R103" s="71">
        <f t="shared" si="1001"/>
        <v>-98180198.49570477</v>
      </c>
      <c r="S103" s="71">
        <f t="shared" si="1001"/>
        <v>-101523126.5858403</v>
      </c>
      <c r="T103" s="71">
        <f t="shared" si="1001"/>
        <v>-100253624.60224029</v>
      </c>
      <c r="U103" s="71">
        <f t="shared" si="1001"/>
        <v>-100267530.23350155</v>
      </c>
      <c r="V103" s="71">
        <f t="shared" si="1001"/>
        <v>8607809.7929145992</v>
      </c>
      <c r="W103" s="71">
        <f t="shared" si="1001"/>
        <v>10042249.388115719</v>
      </c>
      <c r="X103" s="71">
        <f t="shared" si="1001"/>
        <v>34394237.267755166</v>
      </c>
      <c r="Y103" s="71">
        <f t="shared" si="1001"/>
        <v>-1672737.5876235366</v>
      </c>
      <c r="Z103" s="71">
        <f t="shared" si="1001"/>
        <v>957004.82650369778</v>
      </c>
      <c r="AA103" s="71">
        <f t="shared" si="1001"/>
        <v>5845074.7477233391</v>
      </c>
      <c r="AB103" s="71">
        <f>AB101-AB102</f>
        <v>8715170.4267233368</v>
      </c>
      <c r="AC103" s="71">
        <f>AC101-AC102</f>
        <v>5457322.7367233392</v>
      </c>
      <c r="AD103" s="71">
        <f>AD101-AD102</f>
        <v>9663898.416723337</v>
      </c>
      <c r="AE103" s="71">
        <f t="shared" ref="AE103:AP103" si="1002">AE101-AE102</f>
        <v>2246981.4667233378</v>
      </c>
      <c r="AF103" s="71">
        <f t="shared" si="1002"/>
        <v>-1730359.0532766618</v>
      </c>
      <c r="AG103" s="71">
        <f t="shared" si="1002"/>
        <v>-5394723.8232766613</v>
      </c>
      <c r="AH103" s="71">
        <f t="shared" si="1002"/>
        <v>-3753907.2232766617</v>
      </c>
      <c r="AI103" s="71">
        <f t="shared" si="1002"/>
        <v>-337698.81327666249</v>
      </c>
      <c r="AJ103" s="71">
        <f t="shared" si="1002"/>
        <v>1748655.2067233371</v>
      </c>
      <c r="AK103" s="71">
        <f t="shared" si="1002"/>
        <v>3364608.1567233363</v>
      </c>
      <c r="AL103" s="71">
        <f t="shared" si="1002"/>
        <v>7105750.046723336</v>
      </c>
      <c r="AM103" s="71">
        <f t="shared" si="1002"/>
        <v>10841072.486723337</v>
      </c>
      <c r="AN103" s="71">
        <f t="shared" si="1002"/>
        <v>12356453.886723338</v>
      </c>
      <c r="AO103" s="71">
        <f t="shared" si="1002"/>
        <v>15466044.326723339</v>
      </c>
      <c r="AP103" s="71">
        <f t="shared" si="1002"/>
        <v>18147497.486723334</v>
      </c>
      <c r="AQ103" s="71">
        <f>AQ101-AQ102</f>
        <v>4067075.2518433556</v>
      </c>
      <c r="AR103" s="71">
        <f>AR101-AR102</f>
        <v>11061438.451843355</v>
      </c>
      <c r="AS103" s="71">
        <f>AS101-AS102</f>
        <v>12585733.171843356</v>
      </c>
      <c r="AT103" s="71">
        <f t="shared" ref="AT103:DE103" si="1003">AT101-AT102</f>
        <v>9532125.6218433529</v>
      </c>
      <c r="AU103" s="71">
        <f t="shared" si="1003"/>
        <v>15389193.961843355</v>
      </c>
      <c r="AV103" s="71">
        <f t="shared" si="1003"/>
        <v>19227813.231843352</v>
      </c>
      <c r="AW103" s="71">
        <f t="shared" si="1003"/>
        <v>23978170.541843351</v>
      </c>
      <c r="AX103" s="71">
        <f t="shared" si="1003"/>
        <v>30820558.491843354</v>
      </c>
      <c r="AY103" s="71">
        <f t="shared" si="1003"/>
        <v>30990231.691843349</v>
      </c>
      <c r="AZ103" s="71">
        <f t="shared" si="1003"/>
        <v>35546611.121843353</v>
      </c>
      <c r="BA103" s="71">
        <f t="shared" si="1003"/>
        <v>29397827.221843351</v>
      </c>
      <c r="BB103" s="71">
        <f t="shared" si="1003"/>
        <v>36891732.251843348</v>
      </c>
      <c r="BC103" s="71">
        <f t="shared" si="1003"/>
        <v>14411754.821843356</v>
      </c>
      <c r="BD103" s="71">
        <f t="shared" si="1003"/>
        <v>30483761.991843358</v>
      </c>
      <c r="BE103" s="71">
        <f t="shared" si="1003"/>
        <v>45553631.93184337</v>
      </c>
      <c r="BF103" s="71">
        <f t="shared" si="1003"/>
        <v>58417456.771843359</v>
      </c>
      <c r="BG103" s="71">
        <f t="shared" si="1003"/>
        <v>62271899.741843373</v>
      </c>
      <c r="BH103" s="71">
        <f t="shared" si="1003"/>
        <v>63189098.561843351</v>
      </c>
      <c r="BI103" s="71">
        <f t="shared" si="1003"/>
        <v>58496623.301843353</v>
      </c>
      <c r="BJ103" s="71">
        <f t="shared" si="1003"/>
        <v>65442975.821843363</v>
      </c>
      <c r="BK103" s="71">
        <f t="shared" si="1003"/>
        <v>69248919.711843356</v>
      </c>
      <c r="BL103" s="71">
        <f t="shared" si="1003"/>
        <v>74757375.811843365</v>
      </c>
      <c r="BM103" s="71">
        <f t="shared" si="1003"/>
        <v>79286123.001843348</v>
      </c>
      <c r="BN103" s="71">
        <f t="shared" si="1003"/>
        <v>83074503.101843357</v>
      </c>
      <c r="BO103" s="71">
        <f t="shared" si="1003"/>
        <v>-4139107.4781566262</v>
      </c>
      <c r="BP103" s="71">
        <f t="shared" si="1003"/>
        <v>-11183342.058156632</v>
      </c>
      <c r="BQ103" s="71">
        <f t="shared" si="1003"/>
        <v>-20832430.478156634</v>
      </c>
      <c r="BR103" s="71">
        <f t="shared" si="1003"/>
        <v>-38948627.720221192</v>
      </c>
      <c r="BS103" s="71">
        <f t="shared" si="1003"/>
        <v>-44753305.460221201</v>
      </c>
      <c r="BT103" s="71">
        <f t="shared" si="1003"/>
        <v>-50731102.180221193</v>
      </c>
      <c r="BU103" s="71">
        <f t="shared" si="1003"/>
        <v>-66160895.9302212</v>
      </c>
      <c r="BV103" s="71">
        <f t="shared" si="1003"/>
        <v>-75108831.980221197</v>
      </c>
      <c r="BW103" s="71">
        <f t="shared" si="1003"/>
        <v>-82684473.05022119</v>
      </c>
      <c r="BX103" s="71">
        <f t="shared" si="1003"/>
        <v>-85714659.200221196</v>
      </c>
      <c r="BY103" s="71">
        <f t="shared" si="1003"/>
        <v>-88214920.44022119</v>
      </c>
      <c r="BZ103" s="71">
        <f t="shared" si="1003"/>
        <v>-99126866.870221198</v>
      </c>
      <c r="CA103" s="71">
        <f t="shared" si="1003"/>
        <v>-20352686.560221195</v>
      </c>
      <c r="CB103" s="71">
        <f t="shared" si="1003"/>
        <v>-29725832.010221191</v>
      </c>
      <c r="CC103" s="71">
        <f>CC101-CC102</f>
        <v>-37220584.740221202</v>
      </c>
      <c r="CD103" s="71">
        <f>CD101-CD102</f>
        <v>-47863592.2502212</v>
      </c>
      <c r="CE103" s="71">
        <f t="shared" si="1003"/>
        <v>-52023900.650221206</v>
      </c>
      <c r="CF103" s="71">
        <f t="shared" si="1003"/>
        <v>-52335798.280221194</v>
      </c>
      <c r="CG103" s="71">
        <f t="shared" si="1003"/>
        <v>-43088362.600221202</v>
      </c>
      <c r="CH103" s="71">
        <f t="shared" si="1003"/>
        <v>-32756255.810221203</v>
      </c>
      <c r="CI103" s="71">
        <f t="shared" si="1003"/>
        <v>-23223015.050221208</v>
      </c>
      <c r="CJ103" s="71">
        <f t="shared" si="1003"/>
        <v>-15072491.270221211</v>
      </c>
      <c r="CK103" s="34">
        <f t="shared" si="1003"/>
        <v>-19580781.030221216</v>
      </c>
      <c r="CL103" s="34">
        <f t="shared" si="1003"/>
        <v>-19254274.540221211</v>
      </c>
      <c r="CM103" s="34">
        <f t="shared" si="1003"/>
        <v>-11217294.982020872</v>
      </c>
      <c r="CN103" s="34">
        <f t="shared" si="1003"/>
        <v>-2888783.4020208716</v>
      </c>
      <c r="CO103" s="34">
        <f t="shared" si="1003"/>
        <v>2336628.9179791231</v>
      </c>
      <c r="CP103" s="34">
        <f t="shared" si="1003"/>
        <v>-2066051.0320208762</v>
      </c>
      <c r="CQ103" s="34">
        <f t="shared" si="1003"/>
        <v>-17483231.342020873</v>
      </c>
      <c r="CR103" s="34">
        <f t="shared" si="1003"/>
        <v>-25647363.202020872</v>
      </c>
      <c r="CS103" s="34">
        <f t="shared" si="1003"/>
        <v>-40605099.082020879</v>
      </c>
      <c r="CT103" s="34">
        <f t="shared" si="1003"/>
        <v>-53977719.942020878</v>
      </c>
      <c r="CU103" s="34">
        <f t="shared" si="1003"/>
        <v>-41086605.322020873</v>
      </c>
      <c r="CV103" s="34">
        <f t="shared" si="1003"/>
        <v>-40990467.432020873</v>
      </c>
      <c r="CW103" s="34">
        <f t="shared" si="1003"/>
        <v>-47972667.422020875</v>
      </c>
      <c r="CX103" s="34">
        <f t="shared" si="1003"/>
        <v>-52072206.552020885</v>
      </c>
      <c r="CY103" s="34">
        <f t="shared" si="1003"/>
        <v>-125714.15202087164</v>
      </c>
      <c r="CZ103" s="34">
        <f t="shared" si="1003"/>
        <v>2579528.3579791188</v>
      </c>
      <c r="DA103" s="34">
        <f t="shared" si="1003"/>
        <v>4100720.2579791173</v>
      </c>
      <c r="DB103" s="34">
        <f t="shared" si="1003"/>
        <v>8739677.0979791209</v>
      </c>
      <c r="DC103" s="34">
        <f t="shared" si="1003"/>
        <v>15508821.367979124</v>
      </c>
      <c r="DD103" s="34">
        <f t="shared" si="1003"/>
        <v>19179513.947979122</v>
      </c>
      <c r="DE103" s="34">
        <f t="shared" si="1003"/>
        <v>9032053.7879791241</v>
      </c>
      <c r="DF103" s="34">
        <f t="shared" ref="DF103:DV103" si="1004">DF101-DF102</f>
        <v>2323617.9779791255</v>
      </c>
      <c r="DG103" s="34">
        <f t="shared" si="1004"/>
        <v>4170427.1979791252</v>
      </c>
      <c r="DH103" s="16">
        <f t="shared" si="1004"/>
        <v>6659579.0979791246</v>
      </c>
      <c r="DI103" s="16">
        <f t="shared" si="1004"/>
        <v>6258572.0579791237</v>
      </c>
      <c r="DJ103" s="16">
        <f t="shared" si="1004"/>
        <v>8359528.8079791237</v>
      </c>
      <c r="DK103" s="16">
        <f t="shared" si="1004"/>
        <v>3340659.9879791238</v>
      </c>
      <c r="DL103" s="18">
        <f t="shared" si="1004"/>
        <v>16606207.557979122</v>
      </c>
      <c r="DM103" s="18">
        <f t="shared" si="1004"/>
        <v>18658071.547979124</v>
      </c>
      <c r="DN103" s="18">
        <f t="shared" si="1004"/>
        <v>18662703.387979124</v>
      </c>
      <c r="DO103" s="18">
        <f t="shared" si="1004"/>
        <v>9444763.5779791232</v>
      </c>
      <c r="DP103" s="18">
        <f t="shared" si="1004"/>
        <v>3300933.417979124</v>
      </c>
      <c r="DQ103" s="18">
        <f t="shared" si="1004"/>
        <v>-8654248.6820208766</v>
      </c>
      <c r="DR103" s="18">
        <f t="shared" si="1004"/>
        <v>-11148676.252020875</v>
      </c>
      <c r="DS103" s="18">
        <f t="shared" si="1004"/>
        <v>-10332279.162020877</v>
      </c>
      <c r="DT103" s="18">
        <f t="shared" si="1004"/>
        <v>-6365804.2620208748</v>
      </c>
      <c r="DU103" s="18">
        <f t="shared" si="1004"/>
        <v>-8845711.6020208746</v>
      </c>
      <c r="DV103" s="18">
        <f t="shared" si="1004"/>
        <v>-10540946.212020874</v>
      </c>
      <c r="DW103" s="18">
        <f>DW101-DW102</f>
        <v>-14532491.182020873</v>
      </c>
      <c r="DX103" s="18">
        <f>DX101-DX102</f>
        <v>-1661633.6120208725</v>
      </c>
      <c r="DY103" s="18">
        <f>DY101-DY102</f>
        <v>-9667921.3020208739</v>
      </c>
      <c r="DZ103" s="18">
        <f>DZ101-DZ102</f>
        <v>-19315424.372020878</v>
      </c>
      <c r="EA103" s="18">
        <f>EA101-EA102</f>
        <v>-28635582.692020871</v>
      </c>
      <c r="EB103" s="18">
        <f t="shared" ref="EB103:GM103" si="1005">EB101-EB102</f>
        <v>-49393592.222020879</v>
      </c>
      <c r="EC103" s="18">
        <f t="shared" si="1005"/>
        <v>-56219118.182020873</v>
      </c>
      <c r="ED103" s="18">
        <f t="shared" si="1005"/>
        <v>-55187266.622020885</v>
      </c>
      <c r="EE103" s="18">
        <f t="shared" si="1005"/>
        <v>-46827030.35202089</v>
      </c>
      <c r="EF103" s="18">
        <f t="shared" si="1005"/>
        <v>-43015591.922020875</v>
      </c>
      <c r="EG103" s="18">
        <f t="shared" si="1005"/>
        <v>-36974214.462020889</v>
      </c>
      <c r="EH103" s="18">
        <f t="shared" si="1005"/>
        <v>-37494931.092020884</v>
      </c>
      <c r="EI103" s="18">
        <f t="shared" si="1005"/>
        <v>-41076250.502020881</v>
      </c>
      <c r="EJ103" s="18">
        <f t="shared" si="1005"/>
        <v>-4271592.4720208906</v>
      </c>
      <c r="EK103" s="18">
        <f t="shared" si="1005"/>
        <v>-6355160.7420208901</v>
      </c>
      <c r="EL103" s="18">
        <f t="shared" si="1005"/>
        <v>-13557203.262020882</v>
      </c>
      <c r="EM103" s="18">
        <f t="shared" si="1005"/>
        <v>-16424320.34202088</v>
      </c>
      <c r="EN103" s="18">
        <f t="shared" si="1005"/>
        <v>-14171968.342020884</v>
      </c>
      <c r="EO103" s="18">
        <f t="shared" si="1005"/>
        <v>-14214507.452020884</v>
      </c>
      <c r="EP103" s="18">
        <f t="shared" si="1005"/>
        <v>-12800704.012020882</v>
      </c>
      <c r="EQ103" s="18">
        <f t="shared" si="1005"/>
        <v>-7486836.11202088</v>
      </c>
      <c r="ER103" s="18">
        <f t="shared" si="1005"/>
        <v>-4507099.4820208857</v>
      </c>
      <c r="ES103" s="18">
        <f t="shared" si="1005"/>
        <v>734679.75797911547</v>
      </c>
      <c r="ET103" s="18">
        <f t="shared" si="1005"/>
        <v>-872948.54202088434</v>
      </c>
      <c r="EU103" s="18">
        <f t="shared" si="1005"/>
        <v>-4041567.7420208831</v>
      </c>
      <c r="EV103" s="18">
        <f t="shared" si="1005"/>
        <v>6687890.5579791162</v>
      </c>
      <c r="EW103" s="18">
        <f t="shared" si="1005"/>
        <v>1941548.7979791164</v>
      </c>
      <c r="EX103" s="18">
        <f t="shared" si="1005"/>
        <v>-1876250.5420208825</v>
      </c>
      <c r="EY103" s="18">
        <f t="shared" si="1005"/>
        <v>-622976.86202088464</v>
      </c>
      <c r="EZ103" s="18">
        <f t="shared" si="1005"/>
        <v>651742.19797911635</v>
      </c>
      <c r="FA103" s="18">
        <f t="shared" si="1005"/>
        <v>3091860.4979791208</v>
      </c>
      <c r="FB103" s="18">
        <f t="shared" si="1005"/>
        <v>5965600.84797912</v>
      </c>
      <c r="FC103" s="18">
        <f t="shared" si="1005"/>
        <v>14304049.387979124</v>
      </c>
      <c r="FD103" s="18">
        <f t="shared" si="1005"/>
        <v>21916145.56797912</v>
      </c>
      <c r="FE103" s="18">
        <f t="shared" si="1005"/>
        <v>27040173.177979127</v>
      </c>
      <c r="FF103" s="18">
        <f t="shared" si="1005"/>
        <v>33178866.177979123</v>
      </c>
      <c r="FG103" s="18">
        <f t="shared" si="1005"/>
        <v>36486678.037979126</v>
      </c>
      <c r="FH103" s="18">
        <f t="shared" si="1005"/>
        <v>2747526.5379791223</v>
      </c>
      <c r="FI103" s="18">
        <f t="shared" si="1005"/>
        <v>-2339867.0120208748</v>
      </c>
      <c r="FJ103" s="18">
        <f t="shared" si="1005"/>
        <v>-8852243.4520208761</v>
      </c>
      <c r="FK103" s="18">
        <f t="shared" si="1005"/>
        <v>-14009528.302020878</v>
      </c>
      <c r="FL103" s="18">
        <f t="shared" si="1005"/>
        <v>-20224943.952020876</v>
      </c>
      <c r="FM103" s="18">
        <f t="shared" si="1005"/>
        <v>-28516319.992020879</v>
      </c>
      <c r="FN103" s="18">
        <f t="shared" si="1005"/>
        <v>-29126617.482020877</v>
      </c>
      <c r="FO103" s="18">
        <f t="shared" si="1005"/>
        <v>-25172274.792020876</v>
      </c>
      <c r="FP103" s="18">
        <f t="shared" si="1005"/>
        <v>-21831947.962020878</v>
      </c>
      <c r="FQ103" s="18">
        <f t="shared" si="1005"/>
        <v>-20600986.182020873</v>
      </c>
      <c r="FR103" s="18">
        <f t="shared" si="1005"/>
        <v>-16085904.422020875</v>
      </c>
      <c r="FS103" s="18">
        <f t="shared" si="1005"/>
        <v>-16927648.842020869</v>
      </c>
      <c r="FT103" s="18">
        <f t="shared" si="1005"/>
        <v>20938166.907979123</v>
      </c>
      <c r="FU103" s="18">
        <f t="shared" si="1005"/>
        <v>13520917.427979127</v>
      </c>
      <c r="FV103" s="18">
        <f t="shared" si="1005"/>
        <v>7857073.157979127</v>
      </c>
      <c r="FW103" s="18">
        <f t="shared" si="1005"/>
        <v>5887728.7879791241</v>
      </c>
      <c r="FX103" s="18">
        <f t="shared" si="1005"/>
        <v>383562.07797912508</v>
      </c>
      <c r="FY103" s="18">
        <f t="shared" si="1005"/>
        <v>-2192125.7720208783</v>
      </c>
      <c r="FZ103" s="18">
        <f t="shared" si="1005"/>
        <v>-2702460.1120208744</v>
      </c>
      <c r="GA103" s="18">
        <f t="shared" si="1005"/>
        <v>-1121260.6420208775</v>
      </c>
      <c r="GB103" s="18">
        <f t="shared" si="1005"/>
        <v>616756.15797912143</v>
      </c>
      <c r="GC103" s="18">
        <f t="shared" si="1005"/>
        <v>3653300.5679791244</v>
      </c>
      <c r="GD103" s="18">
        <f t="shared" si="1005"/>
        <v>5451660.5079791229</v>
      </c>
      <c r="GE103" s="18">
        <f t="shared" si="1005"/>
        <v>4416126.4479791215</v>
      </c>
      <c r="GF103" s="18">
        <f t="shared" si="1005"/>
        <v>16622284.337979123</v>
      </c>
      <c r="GG103" s="18">
        <f t="shared" si="1005"/>
        <v>15086078.967979124</v>
      </c>
      <c r="GH103" s="18">
        <f t="shared" si="1005"/>
        <v>10954519.707979124</v>
      </c>
      <c r="GI103" s="18">
        <f t="shared" si="1005"/>
        <v>2965056.1579791224</v>
      </c>
      <c r="GJ103" s="18">
        <f t="shared" si="1005"/>
        <v>-4893067.5420208769</v>
      </c>
      <c r="GK103" s="18">
        <f t="shared" si="1005"/>
        <v>-9871547.8120208792</v>
      </c>
      <c r="GL103" s="18">
        <f t="shared" si="1005"/>
        <v>-10963908.862020876</v>
      </c>
      <c r="GM103" s="18">
        <f t="shared" si="1005"/>
        <v>-8116071.3820208777</v>
      </c>
      <c r="GN103" s="18">
        <f t="shared" ref="GN103:GO103" si="1006">GN101-GN102</f>
        <v>-6354929.4320208775</v>
      </c>
      <c r="GO103" s="18">
        <f t="shared" si="1006"/>
        <v>-5362690.1320208767</v>
      </c>
      <c r="GP103" s="18">
        <f t="shared" ref="GP103:HA103" si="1007">GP101-GP102</f>
        <v>-4384834.5120208785</v>
      </c>
      <c r="GQ103" s="18">
        <f t="shared" si="1007"/>
        <v>-9764895.1620208807</v>
      </c>
      <c r="GR103" s="18">
        <f t="shared" si="1007"/>
        <v>1089471.8279791214</v>
      </c>
      <c r="GS103" s="18">
        <f t="shared" si="1007"/>
        <v>-4508094.9020208791</v>
      </c>
      <c r="GT103" s="18">
        <f t="shared" si="1007"/>
        <v>-12118965.162020879</v>
      </c>
      <c r="GU103" s="18">
        <f t="shared" si="1007"/>
        <v>-19049629.412020877</v>
      </c>
      <c r="GV103" s="18">
        <f t="shared" si="1007"/>
        <v>-28036261.532020882</v>
      </c>
      <c r="GW103" s="18">
        <f t="shared" si="1007"/>
        <v>-34918314.592020877</v>
      </c>
      <c r="GX103" s="18">
        <f t="shared" si="1007"/>
        <v>-35111342.212020881</v>
      </c>
      <c r="GY103" s="18">
        <f t="shared" si="1007"/>
        <v>-35583674.372020878</v>
      </c>
      <c r="GZ103" s="18">
        <f t="shared" si="1007"/>
        <v>-35105007.632020883</v>
      </c>
      <c r="HA103" s="18">
        <f t="shared" si="1007"/>
        <v>-35532255.902020887</v>
      </c>
      <c r="HB103" s="18">
        <f t="shared" ref="HB103:HM103" si="1008">HB101-HB102</f>
        <v>-34290742.792020887</v>
      </c>
      <c r="HC103" s="18">
        <f t="shared" si="1008"/>
        <v>-35838544.18202088</v>
      </c>
      <c r="HD103" s="18">
        <f t="shared" si="1008"/>
        <v>39216312.517979115</v>
      </c>
      <c r="HE103" s="18">
        <f t="shared" si="1008"/>
        <v>52600696.997979112</v>
      </c>
      <c r="HF103" s="18">
        <f t="shared" si="1008"/>
        <v>56312038.00797911</v>
      </c>
      <c r="HG103" s="18">
        <f t="shared" si="1008"/>
        <v>104068889.69797909</v>
      </c>
      <c r="HH103" s="18">
        <f t="shared" si="1008"/>
        <v>158282168.25797909</v>
      </c>
      <c r="HI103" s="18">
        <f t="shared" si="1008"/>
        <v>152817548.3479791</v>
      </c>
      <c r="HJ103" s="18">
        <f t="shared" si="1008"/>
        <v>104640262.27797908</v>
      </c>
      <c r="HK103" s="18">
        <f t="shared" si="1008"/>
        <v>109942508.9379791</v>
      </c>
      <c r="HL103" s="18">
        <f t="shared" si="1008"/>
        <v>113753510.31797913</v>
      </c>
      <c r="HM103" s="18">
        <f t="shared" si="1008"/>
        <v>117927570.15797907</v>
      </c>
      <c r="HN103" s="18">
        <f t="shared" ref="HN103:HY103" si="1009">HN101-HN102</f>
        <v>119866055.60797909</v>
      </c>
      <c r="HO103" s="18">
        <f t="shared" si="1009"/>
        <v>118815549.26797906</v>
      </c>
      <c r="HP103" s="18">
        <f t="shared" si="1009"/>
        <v>17896521.297979057</v>
      </c>
      <c r="HQ103" s="18">
        <f t="shared" si="1009"/>
        <v>13879486.787979066</v>
      </c>
      <c r="HR103" s="18">
        <f t="shared" si="1009"/>
        <v>11277060.047979057</v>
      </c>
      <c r="HS103" s="18">
        <f t="shared" si="1009"/>
        <v>8948412.5379790664</v>
      </c>
      <c r="HT103" s="18">
        <f t="shared" si="1009"/>
        <v>7039200.4679790735</v>
      </c>
      <c r="HU103" s="18">
        <f t="shared" si="1009"/>
        <v>5471226.1979790777</v>
      </c>
      <c r="HV103" s="18">
        <f t="shared" si="1009"/>
        <v>8918052.8479790837</v>
      </c>
      <c r="HW103" s="18">
        <f t="shared" si="1009"/>
        <v>12243699.957979083</v>
      </c>
      <c r="HX103" s="18">
        <f t="shared" si="1009"/>
        <v>18539935.187979057</v>
      </c>
      <c r="HY103" s="18">
        <f t="shared" si="1009"/>
        <v>25254028.447979093</v>
      </c>
      <c r="HZ103" s="18">
        <f t="shared" ref="HZ103:IK103" si="1010">HZ101-HZ102</f>
        <v>30171461.577979073</v>
      </c>
      <c r="IA103" s="18">
        <f t="shared" si="1010"/>
        <v>32845307.957979083</v>
      </c>
      <c r="IB103" s="18">
        <f t="shared" si="1010"/>
        <v>14597844.377979085</v>
      </c>
      <c r="IC103" s="18">
        <f t="shared" si="1010"/>
        <v>10230178.357979074</v>
      </c>
      <c r="ID103" s="18">
        <f t="shared" si="1010"/>
        <v>6824233.7979790866</v>
      </c>
      <c r="IE103" s="18">
        <f t="shared" si="1010"/>
        <v>-10573258.772020914</v>
      </c>
      <c r="IF103" s="18">
        <f t="shared" si="1010"/>
        <v>-13532851.92202092</v>
      </c>
      <c r="IG103" s="18">
        <f t="shared" si="1010"/>
        <v>-13360446.442020923</v>
      </c>
      <c r="IH103" s="18">
        <f t="shared" si="1010"/>
        <v>-8295836.1720209122</v>
      </c>
      <c r="II103" s="18">
        <f t="shared" si="1010"/>
        <v>-4238681.8720209226</v>
      </c>
      <c r="IJ103" s="18">
        <f t="shared" si="1010"/>
        <v>1310796.6879790798</v>
      </c>
      <c r="IK103" s="18">
        <f t="shared" si="1010"/>
        <v>4328912.3779790774</v>
      </c>
      <c r="IL103" s="592"/>
      <c r="IM103" s="593"/>
      <c r="IN103" s="593"/>
      <c r="IO103" s="593"/>
      <c r="IP103" s="593"/>
      <c r="IQ103" s="593"/>
      <c r="IR103" s="593"/>
      <c r="IS103" s="593"/>
      <c r="IT103" s="593"/>
      <c r="IU103" s="593"/>
      <c r="IV103" s="593"/>
      <c r="IW103" s="593"/>
      <c r="IX103" s="593"/>
      <c r="IY103" s="594"/>
    </row>
    <row r="104" spans="1:259" ht="12" thickTop="1" x14ac:dyDescent="0.2"/>
    <row r="105" spans="1:259" x14ac:dyDescent="0.2">
      <c r="C105" s="72"/>
      <c r="BU105" s="73"/>
      <c r="BV105" s="73"/>
      <c r="BW105" s="73"/>
      <c r="BX105" s="73"/>
      <c r="BY105" s="73"/>
      <c r="BZ105" s="73"/>
      <c r="CA105" s="73"/>
      <c r="CB105" s="73"/>
      <c r="CC105" s="73"/>
      <c r="CD105" s="73"/>
      <c r="CE105" s="73"/>
      <c r="CF105" s="73"/>
      <c r="CG105" s="73"/>
      <c r="CH105" s="73"/>
      <c r="CI105" s="73"/>
      <c r="CJ105" s="73"/>
      <c r="CK105" s="73"/>
      <c r="CL105" s="73"/>
      <c r="CM105" s="73"/>
      <c r="CN105" s="73"/>
      <c r="CO105" s="73"/>
      <c r="CP105" s="73"/>
      <c r="CQ105" s="73"/>
      <c r="CR105" s="73"/>
      <c r="CS105" s="73"/>
      <c r="CT105" s="73"/>
      <c r="CU105" s="73"/>
      <c r="CV105" s="73"/>
      <c r="CW105" s="73"/>
      <c r="CX105" s="73"/>
      <c r="CY105" s="73"/>
      <c r="CZ105" s="73"/>
      <c r="DA105" s="73"/>
      <c r="DB105" s="73"/>
      <c r="DC105" s="73"/>
      <c r="DD105" s="73"/>
      <c r="DE105" s="73"/>
      <c r="DF105" s="73"/>
      <c r="DG105" s="73"/>
      <c r="DH105" s="73"/>
      <c r="DI105" s="73"/>
      <c r="DK105" s="73"/>
      <c r="DL105" s="74"/>
    </row>
    <row r="106" spans="1:259" x14ac:dyDescent="0.2">
      <c r="BU106" s="73"/>
      <c r="BV106" s="73"/>
      <c r="BW106" s="73"/>
      <c r="BX106" s="73"/>
      <c r="BY106" s="73"/>
      <c r="BZ106" s="73"/>
      <c r="CA106" s="73"/>
      <c r="CB106" s="73"/>
      <c r="CC106" s="73"/>
      <c r="CD106" s="73"/>
      <c r="CE106" s="73"/>
      <c r="CF106" s="73"/>
      <c r="CG106" s="73"/>
      <c r="CH106" s="73"/>
      <c r="CI106" s="73"/>
      <c r="CJ106" s="73"/>
      <c r="CK106" s="73"/>
      <c r="CL106" s="73"/>
      <c r="CM106" s="73"/>
      <c r="CN106" s="73"/>
      <c r="CO106" s="73"/>
      <c r="CP106" s="73"/>
      <c r="CQ106" s="73"/>
      <c r="CR106" s="73"/>
      <c r="CS106" s="73"/>
      <c r="CT106" s="73"/>
      <c r="CU106" s="73"/>
      <c r="CV106" s="73"/>
      <c r="CW106" s="73"/>
      <c r="CX106" s="73"/>
      <c r="CY106" s="73"/>
      <c r="CZ106" s="73"/>
      <c r="DA106" s="73"/>
      <c r="DB106" s="73"/>
      <c r="DC106" s="73"/>
      <c r="DD106" s="73"/>
      <c r="DE106" s="73"/>
      <c r="DF106" s="73"/>
      <c r="DG106" s="73"/>
      <c r="DH106" s="73"/>
      <c r="DI106" s="73"/>
      <c r="DK106" s="73"/>
      <c r="DL106" s="73"/>
    </row>
    <row r="107" spans="1:259" x14ac:dyDescent="0.2">
      <c r="BY107" s="73"/>
      <c r="BZ107" s="38"/>
      <c r="CA107" s="38"/>
      <c r="CL107" s="75"/>
      <c r="CM107" s="75"/>
      <c r="CN107" s="75"/>
      <c r="CO107" s="75"/>
      <c r="CP107" s="75"/>
      <c r="CQ107" s="75"/>
      <c r="CR107" s="75"/>
      <c r="CS107" s="75"/>
      <c r="CT107" s="75"/>
      <c r="CU107" s="75"/>
      <c r="CV107" s="75"/>
      <c r="CW107" s="75"/>
      <c r="CX107" s="75"/>
      <c r="CY107" s="75"/>
      <c r="CZ107" s="75"/>
      <c r="DA107" s="75"/>
      <c r="DB107" s="75"/>
      <c r="DC107" s="75"/>
      <c r="DD107" s="75"/>
      <c r="DE107" s="75"/>
      <c r="DF107" s="75"/>
      <c r="DG107" s="75"/>
      <c r="DH107" s="75"/>
      <c r="DI107" s="75"/>
      <c r="DK107" s="75"/>
    </row>
    <row r="108" spans="1:259" x14ac:dyDescent="0.2">
      <c r="A108" s="7"/>
      <c r="D108" s="15"/>
      <c r="E108" s="15"/>
      <c r="F108" s="15"/>
      <c r="G108" s="15"/>
      <c r="H108" s="15"/>
      <c r="I108" s="15"/>
      <c r="J108" s="15"/>
      <c r="K108" s="15"/>
      <c r="L108" s="15"/>
      <c r="M108" s="15"/>
      <c r="N108" s="15"/>
      <c r="O108" s="15"/>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6"/>
      <c r="BA108" s="16"/>
      <c r="BB108" s="16"/>
      <c r="BC108" s="16"/>
      <c r="BD108" s="16"/>
      <c r="BE108" s="16"/>
      <c r="BF108" s="16"/>
      <c r="BG108" s="16"/>
      <c r="BH108" s="16"/>
      <c r="BI108" s="16"/>
      <c r="BJ108" s="16"/>
      <c r="BK108" s="16"/>
      <c r="BL108" s="16"/>
      <c r="BM108" s="16"/>
      <c r="BN108" s="16"/>
      <c r="BO108" s="16"/>
      <c r="BP108" s="16"/>
      <c r="BQ108" s="16"/>
      <c r="BR108" s="16"/>
      <c r="BS108" s="16"/>
      <c r="BT108" s="16"/>
      <c r="BU108" s="16"/>
      <c r="BV108" s="16"/>
      <c r="BW108" s="16"/>
      <c r="BX108" s="16"/>
      <c r="BY108" s="73"/>
      <c r="BZ108" s="38"/>
      <c r="CA108" s="38"/>
      <c r="CB108" s="16"/>
      <c r="CC108" s="16"/>
      <c r="CD108" s="16"/>
      <c r="CE108" s="16"/>
      <c r="CF108" s="16"/>
      <c r="CG108" s="16"/>
      <c r="CH108" s="16"/>
      <c r="CI108" s="16"/>
      <c r="CJ108" s="16"/>
      <c r="CK108" s="16"/>
      <c r="CL108" s="16"/>
      <c r="CM108" s="16"/>
      <c r="CN108" s="16"/>
      <c r="CO108" s="16"/>
      <c r="CP108" s="16"/>
      <c r="CQ108" s="16"/>
      <c r="CR108" s="16"/>
      <c r="CS108" s="16"/>
      <c r="CT108" s="16"/>
      <c r="CU108" s="16"/>
      <c r="CV108" s="16"/>
      <c r="CW108" s="16"/>
      <c r="CX108" s="16"/>
      <c r="CY108" s="16"/>
      <c r="CZ108" s="16"/>
      <c r="DA108" s="16"/>
      <c r="DB108" s="16"/>
      <c r="DC108" s="16"/>
      <c r="DD108" s="16"/>
      <c r="DE108" s="16"/>
      <c r="DF108" s="16"/>
      <c r="DG108" s="16"/>
      <c r="DH108" s="16"/>
      <c r="DI108" s="16"/>
      <c r="DJ108" s="16"/>
      <c r="DK108" s="16"/>
    </row>
    <row r="109" spans="1:259" x14ac:dyDescent="0.2">
      <c r="B109" s="6"/>
      <c r="C109" s="6"/>
      <c r="D109" s="16"/>
      <c r="E109" s="16"/>
      <c r="F109" s="16"/>
      <c r="G109" s="16"/>
      <c r="H109" s="16"/>
      <c r="I109" s="16"/>
      <c r="J109" s="16"/>
      <c r="K109" s="16"/>
      <c r="L109" s="16"/>
      <c r="M109" s="16"/>
      <c r="N109" s="16"/>
      <c r="O109" s="16"/>
      <c r="P109" s="16"/>
      <c r="Q109" s="16"/>
      <c r="R109" s="16"/>
      <c r="S109" s="16"/>
      <c r="T109" s="16"/>
      <c r="U109" s="16"/>
      <c r="V109" s="16"/>
      <c r="W109" s="16"/>
      <c r="X109" s="16"/>
      <c r="Y109" s="16"/>
      <c r="Z109" s="16"/>
      <c r="AA109" s="16"/>
      <c r="AB109" s="16"/>
      <c r="AC109" s="16"/>
      <c r="AD109" s="16"/>
      <c r="AE109" s="16"/>
      <c r="AF109" s="16"/>
      <c r="AG109" s="16"/>
      <c r="AH109" s="16"/>
      <c r="AI109" s="16"/>
      <c r="AJ109" s="16"/>
      <c r="AK109" s="16"/>
      <c r="AL109" s="16"/>
      <c r="AM109" s="16"/>
      <c r="AN109" s="16"/>
      <c r="AO109" s="16"/>
      <c r="AP109" s="16"/>
      <c r="AQ109" s="16"/>
      <c r="AR109" s="16"/>
      <c r="AS109" s="16"/>
      <c r="AT109" s="16"/>
      <c r="AU109" s="16"/>
      <c r="AV109" s="16"/>
      <c r="AW109" s="16"/>
      <c r="AX109" s="16"/>
      <c r="AY109" s="16"/>
      <c r="AZ109" s="16"/>
      <c r="BA109" s="16"/>
      <c r="BB109" s="16"/>
      <c r="BC109" s="16"/>
      <c r="BD109" s="16"/>
      <c r="BE109" s="16"/>
      <c r="BF109" s="16"/>
      <c r="BG109" s="16"/>
      <c r="BH109" s="16"/>
      <c r="BI109" s="16"/>
      <c r="BJ109" s="16"/>
      <c r="BK109" s="16"/>
      <c r="BL109" s="16"/>
      <c r="BM109" s="16"/>
      <c r="BN109" s="16"/>
      <c r="BO109" s="16"/>
      <c r="BP109" s="16"/>
      <c r="BQ109" s="16"/>
      <c r="BR109" s="16"/>
      <c r="BS109" s="16"/>
      <c r="BT109" s="16"/>
      <c r="BU109" s="16"/>
      <c r="BV109" s="16"/>
      <c r="BW109" s="16"/>
      <c r="BX109" s="16"/>
      <c r="BY109" s="73"/>
      <c r="BZ109" s="38"/>
      <c r="CA109" s="38"/>
      <c r="CB109" s="16"/>
      <c r="CC109" s="16"/>
      <c r="CD109" s="16"/>
      <c r="CE109" s="16"/>
      <c r="CF109" s="16"/>
      <c r="CG109" s="16"/>
      <c r="CH109" s="16"/>
      <c r="CI109" s="16"/>
      <c r="CJ109" s="16"/>
      <c r="CK109" s="16"/>
      <c r="CL109" s="16"/>
      <c r="CM109" s="16"/>
      <c r="CN109" s="16"/>
      <c r="CO109" s="16"/>
      <c r="CP109" s="16"/>
      <c r="CQ109" s="16"/>
      <c r="CR109" s="16"/>
      <c r="CS109" s="16"/>
      <c r="CT109" s="16"/>
      <c r="CU109" s="16"/>
      <c r="CV109" s="16"/>
      <c r="CW109" s="16"/>
      <c r="CX109" s="16"/>
      <c r="CY109" s="16"/>
      <c r="CZ109" s="16"/>
      <c r="DA109" s="16"/>
      <c r="DB109" s="16"/>
      <c r="DC109" s="16"/>
      <c r="DD109" s="16"/>
      <c r="DE109" s="16"/>
      <c r="DF109" s="16"/>
      <c r="DG109" s="16"/>
      <c r="DH109" s="16"/>
      <c r="DI109" s="16"/>
      <c r="DJ109" s="16"/>
      <c r="DK109" s="16"/>
      <c r="DL109" s="16"/>
      <c r="DM109" s="16"/>
    </row>
    <row r="110" spans="1:259" x14ac:dyDescent="0.2">
      <c r="B110" s="6"/>
      <c r="C110" s="6"/>
      <c r="D110" s="6"/>
      <c r="E110" s="6"/>
      <c r="F110" s="6"/>
      <c r="G110" s="6"/>
      <c r="H110" s="6"/>
      <c r="I110" s="6"/>
      <c r="AD110" s="38"/>
      <c r="AE110" s="38"/>
      <c r="BY110" s="73"/>
      <c r="BZ110" s="38"/>
      <c r="CA110" s="38"/>
    </row>
    <row r="111" spans="1:259" x14ac:dyDescent="0.2">
      <c r="B111" s="6"/>
      <c r="C111" s="6"/>
      <c r="D111" s="76"/>
      <c r="E111" s="76"/>
      <c r="F111" s="76"/>
      <c r="G111" s="76"/>
      <c r="H111" s="76"/>
      <c r="I111" s="6"/>
      <c r="AD111" s="38"/>
      <c r="AE111" s="38"/>
      <c r="BY111" s="73"/>
      <c r="BZ111" s="38"/>
      <c r="CA111" s="38"/>
    </row>
    <row r="112" spans="1:259" x14ac:dyDescent="0.2">
      <c r="B112" s="6"/>
      <c r="C112" s="6"/>
      <c r="D112" s="58"/>
      <c r="E112" s="58"/>
      <c r="F112" s="58"/>
      <c r="G112" s="58"/>
      <c r="H112" s="58"/>
      <c r="I112" s="6"/>
      <c r="AD112" s="38"/>
      <c r="AE112" s="38"/>
      <c r="BY112" s="73"/>
      <c r="BZ112" s="38"/>
      <c r="CA112" s="38"/>
    </row>
    <row r="113" spans="2:79" x14ac:dyDescent="0.2">
      <c r="B113" s="6"/>
      <c r="C113" s="6"/>
      <c r="D113" s="58"/>
      <c r="E113" s="58"/>
      <c r="F113" s="58"/>
      <c r="G113" s="58"/>
      <c r="H113" s="58"/>
      <c r="I113" s="6"/>
      <c r="BY113" s="73"/>
      <c r="BZ113" s="38"/>
      <c r="CA113" s="38"/>
    </row>
    <row r="114" spans="2:79" x14ac:dyDescent="0.2">
      <c r="B114" s="6"/>
      <c r="C114" s="6"/>
      <c r="D114" s="58"/>
      <c r="E114" s="58"/>
      <c r="F114" s="58"/>
      <c r="G114" s="58"/>
      <c r="H114" s="58"/>
      <c r="I114" s="6"/>
      <c r="BZ114" s="38"/>
      <c r="CA114" s="38"/>
    </row>
    <row r="115" spans="2:79" x14ac:dyDescent="0.2">
      <c r="B115" s="6"/>
      <c r="C115" s="6"/>
      <c r="D115" s="58"/>
      <c r="E115" s="58"/>
      <c r="F115" s="58"/>
      <c r="G115" s="58"/>
      <c r="H115" s="58"/>
      <c r="I115" s="6"/>
      <c r="BZ115" s="38"/>
      <c r="CA115" s="38"/>
    </row>
    <row r="116" spans="2:79" x14ac:dyDescent="0.2">
      <c r="B116" s="6"/>
      <c r="C116" s="6"/>
      <c r="D116" s="6"/>
      <c r="E116" s="6"/>
      <c r="F116" s="6"/>
      <c r="G116" s="6"/>
      <c r="H116" s="6"/>
      <c r="I116" s="6"/>
      <c r="CA116" s="38"/>
    </row>
    <row r="117" spans="2:79" x14ac:dyDescent="0.2">
      <c r="B117" s="6"/>
      <c r="C117" s="6"/>
      <c r="D117" s="76"/>
      <c r="E117" s="76"/>
      <c r="F117" s="76"/>
      <c r="G117" s="76"/>
      <c r="H117" s="76"/>
      <c r="I117" s="6"/>
      <c r="CA117" s="38"/>
    </row>
    <row r="118" spans="2:79" x14ac:dyDescent="0.2">
      <c r="B118" s="6"/>
      <c r="C118" s="6"/>
      <c r="D118" s="58"/>
      <c r="E118" s="58"/>
      <c r="F118" s="58"/>
      <c r="G118" s="58"/>
      <c r="H118" s="58"/>
      <c r="I118" s="6"/>
    </row>
    <row r="119" spans="2:79" x14ac:dyDescent="0.2">
      <c r="B119" s="6"/>
      <c r="C119" s="6"/>
      <c r="D119" s="58"/>
      <c r="E119" s="58"/>
      <c r="F119" s="58"/>
      <c r="G119" s="58"/>
      <c r="H119" s="58"/>
      <c r="I119" s="6"/>
    </row>
    <row r="120" spans="2:79" x14ac:dyDescent="0.2">
      <c r="B120" s="6"/>
      <c r="C120" s="6"/>
      <c r="D120" s="58"/>
      <c r="E120" s="58"/>
      <c r="F120" s="58"/>
      <c r="G120" s="58"/>
      <c r="H120" s="58"/>
      <c r="I120" s="6"/>
    </row>
    <row r="121" spans="2:79" x14ac:dyDescent="0.2">
      <c r="B121" s="6"/>
      <c r="C121" s="6"/>
      <c r="D121" s="58"/>
      <c r="E121" s="58"/>
      <c r="F121" s="58"/>
      <c r="G121" s="58"/>
      <c r="H121" s="58"/>
      <c r="I121" s="6"/>
    </row>
    <row r="122" spans="2:79" x14ac:dyDescent="0.2">
      <c r="B122" s="6"/>
      <c r="C122" s="6"/>
      <c r="D122" s="58"/>
      <c r="E122" s="58"/>
      <c r="F122" s="58"/>
      <c r="G122" s="58"/>
      <c r="H122" s="58"/>
      <c r="I122" s="6"/>
    </row>
    <row r="123" spans="2:79" x14ac:dyDescent="0.2">
      <c r="B123" s="6"/>
      <c r="C123" s="6"/>
      <c r="D123" s="6"/>
      <c r="E123" s="6"/>
      <c r="F123" s="6"/>
      <c r="G123" s="6"/>
      <c r="H123" s="6"/>
      <c r="I123" s="6"/>
    </row>
    <row r="124" spans="2:79" x14ac:dyDescent="0.2">
      <c r="B124" s="6"/>
      <c r="C124" s="6"/>
      <c r="D124" s="6"/>
      <c r="E124" s="6"/>
      <c r="F124" s="6"/>
      <c r="G124" s="6"/>
      <c r="H124" s="6"/>
      <c r="I124" s="6"/>
    </row>
    <row r="125" spans="2:79" x14ac:dyDescent="0.2">
      <c r="B125" s="6"/>
      <c r="C125" s="6"/>
      <c r="D125" s="76"/>
      <c r="E125" s="76"/>
      <c r="F125" s="76"/>
      <c r="G125" s="76"/>
      <c r="H125" s="76"/>
      <c r="I125" s="6"/>
    </row>
    <row r="126" spans="2:79" x14ac:dyDescent="0.2">
      <c r="B126" s="6"/>
      <c r="C126" s="6"/>
      <c r="D126" s="77"/>
      <c r="E126" s="77"/>
      <c r="F126" s="77"/>
      <c r="G126" s="77"/>
      <c r="H126" s="77"/>
      <c r="I126" s="6"/>
    </row>
    <row r="127" spans="2:79" x14ac:dyDescent="0.2">
      <c r="B127" s="6"/>
      <c r="C127" s="6"/>
      <c r="D127" s="77"/>
      <c r="E127" s="77"/>
      <c r="F127" s="77"/>
      <c r="G127" s="77"/>
      <c r="H127" s="77"/>
      <c r="I127" s="6"/>
    </row>
    <row r="128" spans="2:79" x14ac:dyDescent="0.2">
      <c r="B128" s="6"/>
      <c r="C128" s="6"/>
      <c r="D128" s="77"/>
      <c r="E128" s="77"/>
      <c r="F128" s="77"/>
      <c r="G128" s="77"/>
      <c r="H128" s="77"/>
      <c r="I128" s="6"/>
    </row>
    <row r="129" spans="2:9" x14ac:dyDescent="0.2">
      <c r="B129" s="6"/>
      <c r="C129" s="6"/>
      <c r="D129" s="77"/>
      <c r="E129" s="77"/>
      <c r="F129" s="77"/>
      <c r="G129" s="77"/>
      <c r="H129" s="77"/>
      <c r="I129" s="6"/>
    </row>
    <row r="130" spans="2:9" x14ac:dyDescent="0.2">
      <c r="B130" s="6"/>
      <c r="C130" s="6"/>
      <c r="D130" s="58"/>
      <c r="E130" s="58"/>
      <c r="F130" s="58"/>
      <c r="G130" s="58"/>
      <c r="H130" s="58"/>
      <c r="I130" s="6"/>
    </row>
    <row r="131" spans="2:9" x14ac:dyDescent="0.2">
      <c r="B131" s="6"/>
      <c r="C131" s="6"/>
      <c r="D131" s="6"/>
      <c r="E131" s="6"/>
      <c r="F131" s="6"/>
      <c r="G131" s="6"/>
      <c r="H131" s="6"/>
      <c r="I131" s="6"/>
    </row>
    <row r="132" spans="2:9" x14ac:dyDescent="0.2">
      <c r="B132" s="6"/>
      <c r="C132" s="6"/>
      <c r="D132" s="49"/>
      <c r="E132" s="49"/>
      <c r="F132" s="49"/>
      <c r="G132" s="49"/>
      <c r="H132" s="49"/>
      <c r="I132" s="6"/>
    </row>
    <row r="133" spans="2:9" x14ac:dyDescent="0.2">
      <c r="B133" s="58"/>
      <c r="C133" s="6"/>
      <c r="D133" s="78"/>
      <c r="E133" s="78"/>
      <c r="F133" s="78"/>
      <c r="G133" s="78"/>
      <c r="H133" s="78"/>
      <c r="I133" s="6"/>
    </row>
    <row r="134" spans="2:9" x14ac:dyDescent="0.2">
      <c r="B134" s="77"/>
      <c r="C134" s="6"/>
      <c r="D134" s="6"/>
      <c r="E134" s="6"/>
      <c r="F134" s="6"/>
      <c r="G134" s="6"/>
      <c r="H134" s="6"/>
      <c r="I134" s="6"/>
    </row>
    <row r="135" spans="2:9" x14ac:dyDescent="0.2">
      <c r="B135" s="77"/>
      <c r="C135" s="6"/>
      <c r="D135" s="49"/>
      <c r="E135" s="49"/>
      <c r="F135" s="49"/>
      <c r="G135" s="49"/>
      <c r="H135" s="49"/>
      <c r="I135" s="6"/>
    </row>
  </sheetData>
  <mergeCells count="2">
    <mergeCell ref="IZ2:JK2"/>
    <mergeCell ref="IL2:IY2"/>
  </mergeCells>
  <pageMargins left="0.4" right="0.41" top="1.1000000000000001" bottom="0.75" header="0.5" footer="0.5"/>
  <pageSetup scale="51" fitToWidth="7" fitToHeight="2" orientation="landscape" r:id="rId1"/>
  <headerFooter alignWithMargins="0">
    <oddHeader xml:space="preserve">&amp;C&amp;"Arial,Bold"Puget Sound Energy
Actual and Projected 191 Accounts
</oddHeader>
    <oddFooter>&amp;CPage &amp;P of &amp;N&amp;R&amp;F
&amp;A</oddFooter>
  </headerFooter>
  <rowBreaks count="1" manualBreakCount="1">
    <brk id="58" max="246" man="1"/>
  </rowBreaks>
  <colBreaks count="2" manualBreakCount="2">
    <brk id="245" min="1" max="102" man="1"/>
    <brk id="259" min="1" max="102" man="1"/>
  </colBreaks>
  <customProperties>
    <customPr name="_pios_id" r:id="rId2"/>
  </customProperties>
  <drawing r:id="rId3"/>
  <legacyDrawing r:id="rId4"/>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R42"/>
  <sheetViews>
    <sheetView workbookViewId="0">
      <selection activeCell="I16" sqref="I16"/>
    </sheetView>
  </sheetViews>
  <sheetFormatPr defaultColWidth="9.140625" defaultRowHeight="11.25" x14ac:dyDescent="0.2"/>
  <cols>
    <col min="1" max="1" width="26.28515625" style="37" customWidth="1"/>
    <col min="2" max="15" width="10.7109375" style="37" bestFit="1" customWidth="1"/>
    <col min="16" max="16" width="14" style="37" bestFit="1" customWidth="1"/>
    <col min="17" max="17" width="13.42578125" style="37" bestFit="1" customWidth="1"/>
    <col min="18" max="16384" width="9.140625" style="37"/>
  </cols>
  <sheetData>
    <row r="1" spans="1:17" x14ac:dyDescent="0.2">
      <c r="A1" s="642" t="str">
        <f>'106 Tracker Amort Balances'!A1:E1</f>
        <v>Puget Sound Energy</v>
      </c>
      <c r="B1" s="643"/>
      <c r="C1" s="643"/>
      <c r="D1" s="643"/>
      <c r="E1" s="643"/>
      <c r="F1" s="643"/>
      <c r="G1" s="643"/>
      <c r="H1" s="643"/>
      <c r="I1" s="643"/>
      <c r="J1" s="643"/>
      <c r="K1" s="643"/>
      <c r="L1" s="643"/>
      <c r="M1" s="643"/>
      <c r="N1" s="643"/>
      <c r="O1" s="643"/>
      <c r="P1" s="643"/>
    </row>
    <row r="2" spans="1:17" x14ac:dyDescent="0.2">
      <c r="A2" s="642" t="str">
        <f>'106 Tracker Amort Balances'!A2:E2</f>
        <v xml:space="preserve">PGA Deferral Amortization 106 Tracker Filing </v>
      </c>
      <c r="B2" s="643"/>
      <c r="C2" s="643"/>
      <c r="D2" s="643"/>
      <c r="E2" s="643"/>
      <c r="F2" s="643"/>
      <c r="G2" s="643"/>
      <c r="H2" s="643"/>
      <c r="I2" s="643"/>
      <c r="J2" s="643"/>
      <c r="K2" s="643"/>
      <c r="L2" s="643"/>
      <c r="M2" s="643"/>
      <c r="N2" s="643"/>
      <c r="O2" s="643"/>
      <c r="P2" s="643"/>
    </row>
    <row r="3" spans="1:17" x14ac:dyDescent="0.2">
      <c r="A3" s="644" t="s">
        <v>231</v>
      </c>
      <c r="B3" s="613"/>
      <c r="C3" s="613"/>
      <c r="D3" s="613"/>
      <c r="E3" s="613"/>
      <c r="F3" s="613"/>
      <c r="G3" s="613"/>
      <c r="H3" s="613"/>
      <c r="I3" s="613"/>
      <c r="J3" s="613"/>
      <c r="K3" s="613"/>
      <c r="L3" s="613"/>
      <c r="M3" s="613"/>
      <c r="N3" s="613"/>
      <c r="O3" s="613"/>
      <c r="P3" s="613"/>
    </row>
    <row r="4" spans="1:17" x14ac:dyDescent="0.2">
      <c r="A4" s="642" t="str">
        <f>'106 Tracker Amort Balances'!A4:E4</f>
        <v>Effective November 1, 2021</v>
      </c>
      <c r="B4" s="643"/>
      <c r="C4" s="643"/>
      <c r="D4" s="643"/>
      <c r="E4" s="643"/>
      <c r="F4" s="643"/>
      <c r="G4" s="643"/>
      <c r="H4" s="643"/>
      <c r="I4" s="643"/>
      <c r="J4" s="643"/>
      <c r="K4" s="643"/>
      <c r="L4" s="643"/>
      <c r="M4" s="643"/>
      <c r="N4" s="643"/>
      <c r="O4" s="643"/>
      <c r="P4" s="643"/>
    </row>
    <row r="5" spans="1:17" ht="12.75" customHeight="1" x14ac:dyDescent="0.2">
      <c r="A5" s="300"/>
      <c r="B5" s="301"/>
      <c r="C5" s="301"/>
      <c r="D5" s="301"/>
      <c r="E5" s="301"/>
      <c r="F5" s="301"/>
      <c r="J5" s="301"/>
      <c r="K5" s="301"/>
      <c r="L5" s="301"/>
      <c r="M5" s="301"/>
      <c r="N5" s="301"/>
      <c r="O5" s="301"/>
      <c r="P5" s="301"/>
    </row>
    <row r="6" spans="1:17" x14ac:dyDescent="0.2">
      <c r="A6" s="83"/>
      <c r="B6" s="636" t="s">
        <v>321</v>
      </c>
      <c r="C6" s="645"/>
      <c r="D6" s="645"/>
      <c r="E6" s="645"/>
      <c r="F6" s="645"/>
      <c r="G6" s="645"/>
      <c r="H6" s="645"/>
      <c r="I6" s="613"/>
      <c r="J6" s="613"/>
      <c r="K6" s="613"/>
      <c r="L6" s="613"/>
      <c r="M6" s="613"/>
      <c r="N6" s="613"/>
      <c r="O6" s="613"/>
    </row>
    <row r="7" spans="1:17" x14ac:dyDescent="0.2">
      <c r="A7" s="83"/>
      <c r="G7" s="644" t="s">
        <v>429</v>
      </c>
      <c r="H7" s="644"/>
      <c r="I7" s="644"/>
      <c r="P7" s="41"/>
    </row>
    <row r="8" spans="1:17" x14ac:dyDescent="0.2">
      <c r="B8" s="302">
        <v>44440</v>
      </c>
      <c r="C8" s="303">
        <f>EDATE(B8,1)</f>
        <v>44470</v>
      </c>
      <c r="D8" s="303">
        <f t="shared" ref="D8:O8" si="0">EDATE(C8,1)</f>
        <v>44501</v>
      </c>
      <c r="E8" s="303">
        <f t="shared" si="0"/>
        <v>44531</v>
      </c>
      <c r="F8" s="303">
        <f t="shared" si="0"/>
        <v>44562</v>
      </c>
      <c r="G8" s="303">
        <f t="shared" si="0"/>
        <v>44593</v>
      </c>
      <c r="H8" s="303">
        <f t="shared" si="0"/>
        <v>44621</v>
      </c>
      <c r="I8" s="303">
        <f t="shared" si="0"/>
        <v>44652</v>
      </c>
      <c r="J8" s="303">
        <f t="shared" si="0"/>
        <v>44682</v>
      </c>
      <c r="K8" s="303">
        <f t="shared" si="0"/>
        <v>44713</v>
      </c>
      <c r="L8" s="303">
        <f t="shared" si="0"/>
        <v>44743</v>
      </c>
      <c r="M8" s="303">
        <f t="shared" si="0"/>
        <v>44774</v>
      </c>
      <c r="N8" s="303">
        <f t="shared" si="0"/>
        <v>44805</v>
      </c>
      <c r="O8" s="303">
        <f t="shared" si="0"/>
        <v>44835</v>
      </c>
      <c r="P8" s="304" t="s">
        <v>408</v>
      </c>
      <c r="Q8" s="305"/>
    </row>
    <row r="9" spans="1:17" ht="12" thickBot="1" x14ac:dyDescent="0.25">
      <c r="A9" s="83" t="s">
        <v>232</v>
      </c>
      <c r="D9" s="41"/>
    </row>
    <row r="10" spans="1:17" ht="12" thickTop="1" x14ac:dyDescent="0.2">
      <c r="A10" s="37" t="s">
        <v>233</v>
      </c>
      <c r="B10" s="595"/>
      <c r="C10" s="596"/>
      <c r="D10" s="596"/>
      <c r="E10" s="596"/>
      <c r="F10" s="596"/>
      <c r="G10" s="596"/>
      <c r="H10" s="596"/>
      <c r="I10" s="596"/>
      <c r="J10" s="596"/>
      <c r="K10" s="596"/>
      <c r="L10" s="596"/>
      <c r="M10" s="596"/>
      <c r="N10" s="596"/>
      <c r="O10" s="597"/>
      <c r="P10" s="108">
        <f>SUM(D10:O10)</f>
        <v>0</v>
      </c>
    </row>
    <row r="11" spans="1:17" x14ac:dyDescent="0.2">
      <c r="A11" s="37" t="s">
        <v>234</v>
      </c>
      <c r="B11" s="598"/>
      <c r="C11" s="599"/>
      <c r="D11" s="599"/>
      <c r="E11" s="599"/>
      <c r="F11" s="599"/>
      <c r="G11" s="599"/>
      <c r="H11" s="599"/>
      <c r="I11" s="599"/>
      <c r="J11" s="599"/>
      <c r="K11" s="599"/>
      <c r="L11" s="599"/>
      <c r="M11" s="599"/>
      <c r="N11" s="599"/>
      <c r="O11" s="600"/>
      <c r="P11" s="306">
        <f>SUM(D11:O11)</f>
        <v>0</v>
      </c>
      <c r="Q11" s="108"/>
    </row>
    <row r="12" spans="1:17" ht="12" thickBot="1" x14ac:dyDescent="0.25">
      <c r="A12" s="37" t="s">
        <v>235</v>
      </c>
      <c r="B12" s="601"/>
      <c r="C12" s="602"/>
      <c r="D12" s="602"/>
      <c r="E12" s="602"/>
      <c r="F12" s="602"/>
      <c r="G12" s="602"/>
      <c r="H12" s="602"/>
      <c r="I12" s="602"/>
      <c r="J12" s="602"/>
      <c r="K12" s="602"/>
      <c r="L12" s="602"/>
      <c r="M12" s="602"/>
      <c r="N12" s="602"/>
      <c r="O12" s="603"/>
      <c r="P12" s="108">
        <f>SUM(P10:P11)</f>
        <v>0</v>
      </c>
    </row>
    <row r="13" spans="1:17" ht="12" thickTop="1" x14ac:dyDescent="0.2">
      <c r="A13" s="307"/>
      <c r="B13" s="308"/>
      <c r="C13" s="308"/>
      <c r="D13" s="108"/>
      <c r="E13" s="108"/>
      <c r="F13" s="108"/>
      <c r="G13" s="108"/>
      <c r="H13" s="108"/>
      <c r="I13" s="108"/>
      <c r="J13" s="108"/>
      <c r="K13" s="108"/>
      <c r="L13" s="108"/>
      <c r="M13" s="108"/>
      <c r="N13" s="108"/>
      <c r="O13" s="108"/>
      <c r="P13" s="41"/>
    </row>
    <row r="14" spans="1:17" x14ac:dyDescent="0.2">
      <c r="B14" s="303"/>
      <c r="C14" s="303"/>
      <c r="D14" s="303"/>
      <c r="E14" s="303"/>
      <c r="F14" s="303"/>
      <c r="G14" s="303"/>
      <c r="H14" s="303"/>
      <c r="I14" s="303"/>
      <c r="J14" s="303"/>
      <c r="K14" s="303"/>
      <c r="L14" s="303"/>
      <c r="M14" s="303"/>
      <c r="N14" s="303"/>
      <c r="O14" s="303"/>
      <c r="P14" s="305"/>
    </row>
    <row r="15" spans="1:17" x14ac:dyDescent="0.2">
      <c r="B15" s="303"/>
      <c r="C15" s="303"/>
      <c r="D15" s="303"/>
      <c r="E15" s="303"/>
      <c r="F15" s="303"/>
      <c r="G15" s="303"/>
      <c r="H15" s="309"/>
      <c r="I15" s="309"/>
      <c r="J15" s="309"/>
      <c r="K15" s="309"/>
      <c r="L15" s="309"/>
      <c r="M15" s="309"/>
      <c r="N15" s="309"/>
      <c r="O15" s="309"/>
      <c r="P15" s="305"/>
      <c r="Q15" s="309"/>
    </row>
    <row r="16" spans="1:17" x14ac:dyDescent="0.2">
      <c r="B16" s="303"/>
      <c r="C16" s="303"/>
      <c r="D16" s="303"/>
      <c r="E16" s="303"/>
      <c r="F16" s="303"/>
      <c r="G16" s="303"/>
      <c r="H16" s="303"/>
      <c r="I16" s="303"/>
      <c r="J16" s="303"/>
      <c r="K16" s="303"/>
      <c r="L16" s="303"/>
      <c r="M16" s="303"/>
      <c r="N16" s="303"/>
      <c r="O16" s="303"/>
      <c r="P16" s="305"/>
    </row>
    <row r="17" spans="1:18" x14ac:dyDescent="0.2">
      <c r="A17" s="310" t="s">
        <v>236</v>
      </c>
      <c r="B17" s="311"/>
      <c r="C17" s="311"/>
      <c r="D17" s="311"/>
      <c r="E17" s="311"/>
      <c r="F17" s="311"/>
      <c r="G17" s="311"/>
      <c r="H17" s="311"/>
      <c r="I17" s="311"/>
      <c r="J17" s="311"/>
      <c r="K17" s="311"/>
      <c r="L17" s="311"/>
      <c r="M17" s="311"/>
      <c r="N17" s="311"/>
      <c r="O17" s="311"/>
      <c r="P17" s="108"/>
    </row>
    <row r="18" spans="1:18" x14ac:dyDescent="0.2">
      <c r="A18" s="500" t="s">
        <v>412</v>
      </c>
      <c r="B18" s="17"/>
      <c r="C18" s="17"/>
      <c r="D18" s="17"/>
      <c r="E18" s="17"/>
      <c r="F18" s="17"/>
      <c r="G18" s="17"/>
      <c r="H18" s="311"/>
      <c r="I18" s="311"/>
      <c r="J18" s="311"/>
      <c r="K18" s="311"/>
      <c r="L18" s="311"/>
      <c r="M18" s="311"/>
      <c r="N18" s="311"/>
      <c r="O18" s="311"/>
      <c r="P18" s="108"/>
    </row>
    <row r="19" spans="1:18" s="41" customFormat="1" x14ac:dyDescent="0.2">
      <c r="A19" s="313"/>
      <c r="E19" s="308"/>
      <c r="F19" s="308"/>
      <c r="G19" s="308"/>
      <c r="H19" s="308"/>
      <c r="I19" s="308"/>
      <c r="J19" s="308"/>
      <c r="K19" s="308"/>
      <c r="L19" s="308"/>
      <c r="M19" s="308"/>
      <c r="N19" s="308"/>
      <c r="O19" s="308"/>
      <c r="P19" s="308"/>
      <c r="Q19" s="308"/>
    </row>
    <row r="20" spans="1:18" s="41" customFormat="1" x14ac:dyDescent="0.2">
      <c r="E20" s="308"/>
      <c r="F20" s="308"/>
      <c r="G20" s="308"/>
      <c r="H20" s="308"/>
      <c r="I20" s="308"/>
      <c r="J20" s="308"/>
      <c r="K20" s="308"/>
      <c r="L20" s="308"/>
      <c r="M20" s="308"/>
      <c r="N20" s="308"/>
      <c r="O20" s="308"/>
      <c r="P20" s="308"/>
      <c r="Q20" s="308"/>
      <c r="R20" s="314"/>
    </row>
    <row r="21" spans="1:18" s="41" customFormat="1" x14ac:dyDescent="0.2">
      <c r="A21" s="286"/>
      <c r="B21" s="76"/>
      <c r="C21" s="76"/>
      <c r="D21" s="76"/>
      <c r="E21" s="76"/>
      <c r="F21" s="76"/>
      <c r="G21" s="76"/>
      <c r="H21" s="76"/>
      <c r="I21" s="76"/>
      <c r="J21" s="76"/>
      <c r="K21" s="76"/>
      <c r="L21" s="76"/>
      <c r="M21" s="76"/>
      <c r="N21" s="76"/>
      <c r="O21" s="76"/>
      <c r="P21" s="315"/>
      <c r="Q21" s="308"/>
      <c r="R21" s="314"/>
    </row>
    <row r="22" spans="1:18" s="41" customFormat="1" x14ac:dyDescent="0.2">
      <c r="A22" s="286"/>
      <c r="Q22" s="308"/>
      <c r="R22" s="314"/>
    </row>
    <row r="23" spans="1:18" s="41" customFormat="1" x14ac:dyDescent="0.2">
      <c r="B23" s="316"/>
      <c r="C23" s="316"/>
      <c r="D23" s="314"/>
      <c r="E23" s="314"/>
      <c r="F23" s="314"/>
      <c r="G23" s="314"/>
      <c r="H23" s="314"/>
      <c r="I23" s="314"/>
      <c r="J23" s="314"/>
      <c r="K23" s="314"/>
      <c r="L23" s="314"/>
      <c r="M23" s="314"/>
      <c r="N23" s="314"/>
      <c r="O23" s="314"/>
      <c r="P23" s="308"/>
      <c r="Q23" s="308"/>
      <c r="R23" s="314"/>
    </row>
    <row r="24" spans="1:18" s="41" customFormat="1" x14ac:dyDescent="0.2">
      <c r="B24" s="316"/>
      <c r="C24" s="316"/>
      <c r="D24" s="314"/>
      <c r="E24" s="314"/>
      <c r="F24" s="314"/>
      <c r="G24" s="314"/>
      <c r="H24" s="314"/>
      <c r="I24" s="314"/>
      <c r="J24" s="314"/>
      <c r="K24" s="314"/>
      <c r="L24" s="314"/>
      <c r="M24" s="314"/>
      <c r="N24" s="314"/>
      <c r="O24" s="314"/>
      <c r="P24" s="308"/>
      <c r="Q24" s="308"/>
      <c r="R24" s="314"/>
    </row>
    <row r="25" spans="1:18" s="41" customFormat="1" x14ac:dyDescent="0.2">
      <c r="B25" s="16"/>
      <c r="C25" s="16"/>
      <c r="D25" s="308"/>
      <c r="E25" s="308"/>
      <c r="F25" s="308"/>
      <c r="G25" s="308"/>
      <c r="H25" s="308"/>
      <c r="I25" s="308"/>
      <c r="J25" s="308"/>
      <c r="K25" s="308"/>
      <c r="L25" s="308"/>
      <c r="M25" s="308"/>
      <c r="N25" s="308"/>
      <c r="O25" s="308"/>
      <c r="P25" s="308"/>
      <c r="Q25" s="308"/>
      <c r="R25" s="314"/>
    </row>
    <row r="26" spans="1:18" s="41" customFormat="1" x14ac:dyDescent="0.2">
      <c r="A26" s="312"/>
      <c r="B26" s="308"/>
      <c r="C26" s="308"/>
      <c r="D26" s="308"/>
      <c r="E26" s="308"/>
      <c r="F26" s="308"/>
      <c r="G26" s="308"/>
      <c r="H26" s="308"/>
      <c r="I26" s="308"/>
      <c r="J26" s="308"/>
      <c r="K26" s="308"/>
      <c r="L26" s="308"/>
      <c r="M26" s="308"/>
      <c r="N26" s="308"/>
      <c r="O26" s="308"/>
      <c r="Q26" s="308"/>
      <c r="R26" s="314"/>
    </row>
    <row r="27" spans="1:18" s="41" customFormat="1" x14ac:dyDescent="0.2">
      <c r="A27" s="312"/>
      <c r="E27" s="308"/>
      <c r="F27" s="308"/>
      <c r="G27" s="308"/>
      <c r="H27" s="308"/>
      <c r="I27" s="308"/>
      <c r="J27" s="308"/>
      <c r="K27" s="308"/>
      <c r="L27" s="308"/>
      <c r="M27" s="308"/>
      <c r="N27" s="308"/>
      <c r="O27" s="308"/>
      <c r="P27" s="308"/>
      <c r="Q27" s="308"/>
    </row>
    <row r="28" spans="1:18" s="41" customFormat="1" x14ac:dyDescent="0.2">
      <c r="A28" s="312"/>
      <c r="B28" s="76"/>
      <c r="C28" s="76"/>
      <c r="G28" s="317"/>
      <c r="H28" s="317"/>
      <c r="I28" s="317"/>
      <c r="J28" s="317"/>
      <c r="K28" s="317"/>
      <c r="L28" s="317"/>
      <c r="M28" s="317"/>
      <c r="N28" s="317"/>
      <c r="O28" s="317"/>
      <c r="Q28" s="318"/>
    </row>
    <row r="29" spans="1:18" s="41" customFormat="1" x14ac:dyDescent="0.2">
      <c r="G29" s="287"/>
      <c r="H29" s="287"/>
      <c r="I29" s="287"/>
      <c r="J29" s="287"/>
      <c r="K29" s="287"/>
      <c r="L29" s="287"/>
      <c r="M29" s="287"/>
      <c r="N29" s="287"/>
      <c r="O29" s="287"/>
    </row>
    <row r="30" spans="1:18" s="41" customFormat="1" x14ac:dyDescent="0.2">
      <c r="A30" s="312"/>
      <c r="B30" s="316"/>
      <c r="C30" s="316"/>
      <c r="G30" s="319"/>
      <c r="H30" s="319"/>
      <c r="I30" s="319"/>
      <c r="J30" s="319"/>
      <c r="K30" s="319"/>
      <c r="L30" s="319"/>
      <c r="M30" s="319"/>
      <c r="N30" s="319"/>
      <c r="O30" s="319"/>
    </row>
    <row r="31" spans="1:18" s="41" customFormat="1" x14ac:dyDescent="0.2">
      <c r="B31" s="316"/>
      <c r="C31" s="316"/>
    </row>
    <row r="32" spans="1:18" s="41" customFormat="1" x14ac:dyDescent="0.2">
      <c r="B32" s="16"/>
      <c r="C32" s="16"/>
      <c r="H32" s="287"/>
      <c r="I32" s="287"/>
      <c r="J32" s="287"/>
      <c r="K32" s="287"/>
      <c r="L32" s="287"/>
      <c r="M32" s="287"/>
      <c r="N32" s="287"/>
      <c r="O32" s="287"/>
      <c r="Q32" s="287"/>
    </row>
    <row r="33" s="41" customFormat="1" x14ac:dyDescent="0.2"/>
    <row r="34" s="41" customFormat="1" x14ac:dyDescent="0.2"/>
    <row r="35" s="41" customFormat="1" x14ac:dyDescent="0.2"/>
    <row r="36" s="41" customFormat="1" x14ac:dyDescent="0.2"/>
    <row r="37" s="41" customFormat="1" x14ac:dyDescent="0.2"/>
    <row r="38" s="41" customFormat="1" x14ac:dyDescent="0.2"/>
    <row r="39" s="41" customFormat="1" x14ac:dyDescent="0.2"/>
    <row r="40" s="41" customFormat="1" x14ac:dyDescent="0.2"/>
    <row r="41" s="41" customFormat="1" x14ac:dyDescent="0.2"/>
    <row r="42" s="41" customFormat="1" x14ac:dyDescent="0.2"/>
  </sheetData>
  <mergeCells count="6">
    <mergeCell ref="A1:P1"/>
    <mergeCell ref="A2:P2"/>
    <mergeCell ref="A4:P4"/>
    <mergeCell ref="A3:P3"/>
    <mergeCell ref="B6:O6"/>
    <mergeCell ref="G7:I7"/>
  </mergeCells>
  <printOptions horizontalCentered="1"/>
  <pageMargins left="0" right="0" top="1" bottom="1" header="0.5" footer="0.5"/>
  <pageSetup scale="67" orientation="landscape" r:id="rId1"/>
  <headerFooter alignWithMargins="0">
    <oddFooter>&amp;CPage &amp;P of &amp;N&amp;R&amp;F
&amp;A</oddFooter>
  </headerFooter>
  <customProperties>
    <customPr name="_pios_id" r:id="rId2"/>
  </customProperties>
  <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B155"/>
  <sheetViews>
    <sheetView zoomScaleNormal="100" workbookViewId="0">
      <pane xSplit="2" ySplit="3" topLeftCell="C4" activePane="bottomRight" state="frozen"/>
      <selection activeCell="J29" sqref="J29"/>
      <selection pane="topRight" activeCell="J29" sqref="J29"/>
      <selection pane="bottomLeft" activeCell="J29" sqref="J29"/>
      <selection pane="bottomRight" activeCell="C18" sqref="C18"/>
    </sheetView>
  </sheetViews>
  <sheetFormatPr defaultColWidth="9.140625" defaultRowHeight="11.25" x14ac:dyDescent="0.2"/>
  <cols>
    <col min="1" max="1" width="4.42578125" style="1" customWidth="1"/>
    <col min="2" max="2" width="62.7109375" style="1" customWidth="1"/>
    <col min="3" max="3" width="10.42578125" style="1" bestFit="1" customWidth="1"/>
    <col min="4" max="4" width="10.7109375" style="1" bestFit="1" customWidth="1"/>
    <col min="5" max="9" width="11.28515625" style="1" bestFit="1" customWidth="1"/>
    <col min="10" max="10" width="10.7109375" style="1" bestFit="1" customWidth="1"/>
    <col min="11" max="15" width="10.42578125" style="1" bestFit="1" customWidth="1"/>
    <col min="16" max="22" width="10.7109375" style="1" bestFit="1" customWidth="1"/>
    <col min="23" max="27" width="9.85546875" style="1" bestFit="1" customWidth="1"/>
    <col min="28" max="28" width="10.7109375" style="1" bestFit="1" customWidth="1"/>
    <col min="29" max="16384" width="9.140625" style="1"/>
  </cols>
  <sheetData>
    <row r="1" spans="1:28" x14ac:dyDescent="0.2">
      <c r="A1" s="7" t="s">
        <v>5</v>
      </c>
    </row>
    <row r="2" spans="1:28" ht="12" thickBot="1" x14ac:dyDescent="0.25">
      <c r="A2" s="7" t="s">
        <v>196</v>
      </c>
    </row>
    <row r="3" spans="1:28" x14ac:dyDescent="0.2">
      <c r="C3" s="161">
        <f>'F2021 Forecast'!B7</f>
        <v>44440</v>
      </c>
      <c r="D3" s="117">
        <f>EDATE(C3,1)</f>
        <v>44470</v>
      </c>
      <c r="E3" s="233">
        <f t="shared" ref="E3:P3" si="0">EDATE(D3,1)</f>
        <v>44501</v>
      </c>
      <c r="F3" s="230">
        <f t="shared" si="0"/>
        <v>44531</v>
      </c>
      <c r="G3" s="230">
        <f t="shared" si="0"/>
        <v>44562</v>
      </c>
      <c r="H3" s="230">
        <f t="shared" si="0"/>
        <v>44593</v>
      </c>
      <c r="I3" s="230">
        <f t="shared" si="0"/>
        <v>44621</v>
      </c>
      <c r="J3" s="230">
        <f t="shared" si="0"/>
        <v>44652</v>
      </c>
      <c r="K3" s="230">
        <f t="shared" si="0"/>
        <v>44682</v>
      </c>
      <c r="L3" s="230">
        <f t="shared" si="0"/>
        <v>44713</v>
      </c>
      <c r="M3" s="230">
        <f t="shared" si="0"/>
        <v>44743</v>
      </c>
      <c r="N3" s="230">
        <f t="shared" si="0"/>
        <v>44774</v>
      </c>
      <c r="O3" s="230">
        <f t="shared" si="0"/>
        <v>44805</v>
      </c>
      <c r="P3" s="231">
        <f t="shared" si="0"/>
        <v>44835</v>
      </c>
      <c r="Q3" s="233">
        <f t="shared" ref="Q3" si="1">EDATE(P3,1)</f>
        <v>44866</v>
      </c>
      <c r="R3" s="230">
        <f t="shared" ref="R3" si="2">EDATE(Q3,1)</f>
        <v>44896</v>
      </c>
      <c r="S3" s="230">
        <f t="shared" ref="S3" si="3">EDATE(R3,1)</f>
        <v>44927</v>
      </c>
      <c r="T3" s="230">
        <f t="shared" ref="T3" si="4">EDATE(S3,1)</f>
        <v>44958</v>
      </c>
      <c r="U3" s="230">
        <f t="shared" ref="U3" si="5">EDATE(T3,1)</f>
        <v>44986</v>
      </c>
      <c r="V3" s="230">
        <f t="shared" ref="V3" si="6">EDATE(U3,1)</f>
        <v>45017</v>
      </c>
      <c r="W3" s="230">
        <f t="shared" ref="W3" si="7">EDATE(V3,1)</f>
        <v>45047</v>
      </c>
      <c r="X3" s="230">
        <f t="shared" ref="X3" si="8">EDATE(W3,1)</f>
        <v>45078</v>
      </c>
      <c r="Y3" s="230">
        <f t="shared" ref="Y3" si="9">EDATE(X3,1)</f>
        <v>45108</v>
      </c>
      <c r="Z3" s="230">
        <f t="shared" ref="Z3" si="10">EDATE(Y3,1)</f>
        <v>45139</v>
      </c>
      <c r="AA3" s="230">
        <f t="shared" ref="AA3" si="11">EDATE(Z3,1)</f>
        <v>45170</v>
      </c>
      <c r="AB3" s="231">
        <f t="shared" ref="AB3" si="12">EDATE(AA3,1)</f>
        <v>45200</v>
      </c>
    </row>
    <row r="4" spans="1:28" x14ac:dyDescent="0.2">
      <c r="A4" s="1" t="s">
        <v>197</v>
      </c>
      <c r="E4" s="237"/>
      <c r="F4" s="6"/>
      <c r="G4" s="6"/>
      <c r="H4" s="6"/>
      <c r="I4" s="6"/>
      <c r="J4" s="6"/>
      <c r="K4" s="6"/>
      <c r="L4" s="6"/>
      <c r="M4" s="6"/>
      <c r="N4" s="6"/>
      <c r="O4" s="6"/>
      <c r="P4" s="238"/>
      <c r="Q4" s="237"/>
      <c r="R4" s="6"/>
      <c r="S4" s="6"/>
      <c r="T4" s="6"/>
      <c r="U4" s="6"/>
      <c r="V4" s="6"/>
      <c r="W4" s="6"/>
      <c r="X4" s="6"/>
      <c r="Y4" s="6"/>
      <c r="Z4" s="6"/>
      <c r="AA4" s="6"/>
      <c r="AB4" s="238"/>
    </row>
    <row r="5" spans="1:28" x14ac:dyDescent="0.2">
      <c r="B5" s="1" t="s">
        <v>198</v>
      </c>
      <c r="C5" s="489">
        <f>'F2021 Forecast'!B8</f>
        <v>20596781</v>
      </c>
      <c r="D5" s="489">
        <f>'F2021 Forecast'!C8</f>
        <v>47193209</v>
      </c>
      <c r="E5" s="490">
        <f>'F2021 Forecast'!D8</f>
        <v>77226266</v>
      </c>
      <c r="F5" s="491">
        <f>'F2021 Forecast'!E8</f>
        <v>101228189</v>
      </c>
      <c r="G5" s="491">
        <f>'F2021 Forecast'!F8</f>
        <v>97629643</v>
      </c>
      <c r="H5" s="491">
        <f>'F2021 Forecast'!G8</f>
        <v>82776520</v>
      </c>
      <c r="I5" s="491">
        <f>'F2021 Forecast'!H8</f>
        <v>75711323</v>
      </c>
      <c r="J5" s="491">
        <f>'F2021 Forecast'!I8</f>
        <v>53531967</v>
      </c>
      <c r="K5" s="491">
        <f>'F2021 Forecast'!J8</f>
        <v>30642000</v>
      </c>
      <c r="L5" s="491">
        <f>'F2021 Forecast'!K8</f>
        <v>20339874</v>
      </c>
      <c r="M5" s="491">
        <f>'F2021 Forecast'!L8</f>
        <v>14770079</v>
      </c>
      <c r="N5" s="491">
        <f>'F2021 Forecast'!M8</f>
        <v>14130402</v>
      </c>
      <c r="O5" s="491">
        <f>'F2021 Forecast'!N8</f>
        <v>20723185</v>
      </c>
      <c r="P5" s="492">
        <f>'F2021 Forecast'!O8</f>
        <v>47412595</v>
      </c>
      <c r="Q5" s="490">
        <f>'F2021 Forecast'!P8</f>
        <v>77550271</v>
      </c>
      <c r="R5" s="491">
        <f>'F2021 Forecast'!Q8</f>
        <v>101606379</v>
      </c>
      <c r="S5" s="491">
        <f>'F2021 Forecast'!R8</f>
        <v>97941516</v>
      </c>
      <c r="T5" s="491">
        <f>'F2021 Forecast'!S8</f>
        <v>83022104</v>
      </c>
      <c r="U5" s="491">
        <f>'F2021 Forecast'!T8</f>
        <v>75914577</v>
      </c>
      <c r="V5" s="491">
        <f>'F2021 Forecast'!U8</f>
        <v>53571434</v>
      </c>
      <c r="W5" s="491">
        <f>'F2021 Forecast'!V8</f>
        <v>30561974</v>
      </c>
      <c r="X5" s="491">
        <f>'F2021 Forecast'!W8</f>
        <v>20171882</v>
      </c>
      <c r="Y5" s="491">
        <f>'F2021 Forecast'!X8</f>
        <v>14529332</v>
      </c>
      <c r="Z5" s="491">
        <f>'F2021 Forecast'!Y8</f>
        <v>13851846</v>
      </c>
      <c r="AA5" s="491">
        <f>'F2021 Forecast'!Z8</f>
        <v>20485033</v>
      </c>
      <c r="AB5" s="492">
        <f>'F2021 Forecast'!AA8</f>
        <v>47224738</v>
      </c>
    </row>
    <row r="6" spans="1:28" x14ac:dyDescent="0.2">
      <c r="B6" s="1" t="s">
        <v>199</v>
      </c>
      <c r="C6" s="489">
        <f>'F2021 Forecast'!B9</f>
        <v>736</v>
      </c>
      <c r="D6" s="489">
        <f>'F2021 Forecast'!C9</f>
        <v>736</v>
      </c>
      <c r="E6" s="490">
        <f>'F2021 Forecast'!D9</f>
        <v>736</v>
      </c>
      <c r="F6" s="491">
        <f>'F2021 Forecast'!E9</f>
        <v>736</v>
      </c>
      <c r="G6" s="491">
        <f>'F2021 Forecast'!F9</f>
        <v>736</v>
      </c>
      <c r="H6" s="491">
        <f>'F2021 Forecast'!G9</f>
        <v>736</v>
      </c>
      <c r="I6" s="491">
        <f>'F2021 Forecast'!H9</f>
        <v>736</v>
      </c>
      <c r="J6" s="491">
        <f>'F2021 Forecast'!I9</f>
        <v>736</v>
      </c>
      <c r="K6" s="491">
        <f>'F2021 Forecast'!J9</f>
        <v>736</v>
      </c>
      <c r="L6" s="491">
        <f>'F2021 Forecast'!K9</f>
        <v>736</v>
      </c>
      <c r="M6" s="491">
        <f>'F2021 Forecast'!L9</f>
        <v>736</v>
      </c>
      <c r="N6" s="491">
        <f>'F2021 Forecast'!M9</f>
        <v>736</v>
      </c>
      <c r="O6" s="491">
        <f>'F2021 Forecast'!N9</f>
        <v>736</v>
      </c>
      <c r="P6" s="492">
        <f>'F2021 Forecast'!O9</f>
        <v>736</v>
      </c>
      <c r="Q6" s="490">
        <f>'F2021 Forecast'!P9</f>
        <v>736</v>
      </c>
      <c r="R6" s="491">
        <f>'F2021 Forecast'!Q9</f>
        <v>736</v>
      </c>
      <c r="S6" s="491">
        <f>'F2021 Forecast'!R9</f>
        <v>736</v>
      </c>
      <c r="T6" s="491">
        <f>'F2021 Forecast'!S9</f>
        <v>736</v>
      </c>
      <c r="U6" s="491">
        <f>'F2021 Forecast'!T9</f>
        <v>736</v>
      </c>
      <c r="V6" s="491">
        <f>'F2021 Forecast'!U9</f>
        <v>736</v>
      </c>
      <c r="W6" s="491">
        <f>'F2021 Forecast'!V9</f>
        <v>736</v>
      </c>
      <c r="X6" s="491">
        <f>'F2021 Forecast'!W9</f>
        <v>736</v>
      </c>
      <c r="Y6" s="491">
        <f>'F2021 Forecast'!X9</f>
        <v>736</v>
      </c>
      <c r="Z6" s="491">
        <f>'F2021 Forecast'!Y9</f>
        <v>736</v>
      </c>
      <c r="AA6" s="491">
        <f>'F2021 Forecast'!Z9</f>
        <v>736</v>
      </c>
      <c r="AB6" s="492">
        <f>'F2021 Forecast'!AA9</f>
        <v>736</v>
      </c>
    </row>
    <row r="7" spans="1:28" x14ac:dyDescent="0.2">
      <c r="B7" s="1" t="s">
        <v>200</v>
      </c>
      <c r="C7" s="489">
        <f>'F2021 Forecast'!B10</f>
        <v>9543462</v>
      </c>
      <c r="D7" s="489">
        <f>'F2021 Forecast'!C10</f>
        <v>16493076</v>
      </c>
      <c r="E7" s="490">
        <f>'F2021 Forecast'!D10</f>
        <v>25696666</v>
      </c>
      <c r="F7" s="491">
        <f>'F2021 Forecast'!E10</f>
        <v>34604284</v>
      </c>
      <c r="G7" s="491">
        <f>'F2021 Forecast'!F10</f>
        <v>32247826</v>
      </c>
      <c r="H7" s="491">
        <f>'F2021 Forecast'!G10</f>
        <v>29473501</v>
      </c>
      <c r="I7" s="491">
        <f>'F2021 Forecast'!H10</f>
        <v>26722299</v>
      </c>
      <c r="J7" s="491">
        <f>'F2021 Forecast'!I10</f>
        <v>19380229</v>
      </c>
      <c r="K7" s="491">
        <f>'F2021 Forecast'!J10</f>
        <v>13744464</v>
      </c>
      <c r="L7" s="491">
        <f>'F2021 Forecast'!K10</f>
        <v>10592700</v>
      </c>
      <c r="M7" s="491">
        <f>'F2021 Forecast'!L10</f>
        <v>8776103</v>
      </c>
      <c r="N7" s="491">
        <f>'F2021 Forecast'!M10</f>
        <v>9060379</v>
      </c>
      <c r="O7" s="491">
        <f>'F2021 Forecast'!N10</f>
        <v>10256642</v>
      </c>
      <c r="P7" s="492">
        <f>'F2021 Forecast'!O10</f>
        <v>17267214</v>
      </c>
      <c r="Q7" s="490">
        <f>'F2021 Forecast'!P10</f>
        <v>26421219</v>
      </c>
      <c r="R7" s="491">
        <f>'F2021 Forecast'!Q10</f>
        <v>35293715</v>
      </c>
      <c r="S7" s="491">
        <f>'F2021 Forecast'!R10</f>
        <v>32813557</v>
      </c>
      <c r="T7" s="491">
        <f>'F2021 Forecast'!S10</f>
        <v>30024226</v>
      </c>
      <c r="U7" s="491">
        <f>'F2021 Forecast'!T10</f>
        <v>27311157</v>
      </c>
      <c r="V7" s="491">
        <f>'F2021 Forecast'!U10</f>
        <v>19906497</v>
      </c>
      <c r="W7" s="491">
        <f>'F2021 Forecast'!V10</f>
        <v>14088839</v>
      </c>
      <c r="X7" s="491">
        <f>'F2021 Forecast'!W10</f>
        <v>10820806</v>
      </c>
      <c r="Y7" s="491">
        <f>'F2021 Forecast'!X10</f>
        <v>8981782</v>
      </c>
      <c r="Z7" s="491">
        <f>'F2021 Forecast'!Y10</f>
        <v>9265749</v>
      </c>
      <c r="AA7" s="491">
        <f>'F2021 Forecast'!Z10</f>
        <v>10441065</v>
      </c>
      <c r="AB7" s="492">
        <f>'F2021 Forecast'!AA10</f>
        <v>17481865</v>
      </c>
    </row>
    <row r="8" spans="1:28" x14ac:dyDescent="0.2">
      <c r="B8" s="1" t="s">
        <v>201</v>
      </c>
      <c r="C8" s="489">
        <f>'F2021 Forecast'!B11</f>
        <v>3327998</v>
      </c>
      <c r="D8" s="489">
        <f>'F2021 Forecast'!C11</f>
        <v>5227620</v>
      </c>
      <c r="E8" s="490">
        <f>'F2021 Forecast'!D11</f>
        <v>7215199</v>
      </c>
      <c r="F8" s="491">
        <f>'F2021 Forecast'!E11</f>
        <v>8430886</v>
      </c>
      <c r="G8" s="491">
        <f>'F2021 Forecast'!F11</f>
        <v>7828852</v>
      </c>
      <c r="H8" s="491">
        <f>'F2021 Forecast'!G11</f>
        <v>7587579</v>
      </c>
      <c r="I8" s="491">
        <f>'F2021 Forecast'!H11</f>
        <v>7109959</v>
      </c>
      <c r="J8" s="491">
        <f>'F2021 Forecast'!I11</f>
        <v>5558340</v>
      </c>
      <c r="K8" s="491">
        <f>'F2021 Forecast'!J11</f>
        <v>4385104</v>
      </c>
      <c r="L8" s="491">
        <f>'F2021 Forecast'!K11</f>
        <v>3622276</v>
      </c>
      <c r="M8" s="491">
        <f>'F2021 Forecast'!L11</f>
        <v>2887132</v>
      </c>
      <c r="N8" s="491">
        <f>'F2021 Forecast'!M11</f>
        <v>3010217</v>
      </c>
      <c r="O8" s="491">
        <f>'F2021 Forecast'!N11</f>
        <v>3460063</v>
      </c>
      <c r="P8" s="492">
        <f>'F2021 Forecast'!O11</f>
        <v>5364177</v>
      </c>
      <c r="Q8" s="490">
        <f>'F2021 Forecast'!P11</f>
        <v>7327707</v>
      </c>
      <c r="R8" s="491">
        <f>'F2021 Forecast'!Q11</f>
        <v>8529691</v>
      </c>
      <c r="S8" s="491">
        <f>'F2021 Forecast'!R11</f>
        <v>7910759</v>
      </c>
      <c r="T8" s="491">
        <f>'F2021 Forecast'!S11</f>
        <v>7671023</v>
      </c>
      <c r="U8" s="491">
        <f>'F2021 Forecast'!T11</f>
        <v>7204827</v>
      </c>
      <c r="V8" s="491">
        <f>'F2021 Forecast'!U11</f>
        <v>5641062</v>
      </c>
      <c r="W8" s="491">
        <f>'F2021 Forecast'!V11</f>
        <v>4422143</v>
      </c>
      <c r="X8" s="491">
        <f>'F2021 Forecast'!W11</f>
        <v>3620707</v>
      </c>
      <c r="Y8" s="491">
        <f>'F2021 Forecast'!X11</f>
        <v>2879055</v>
      </c>
      <c r="Z8" s="491">
        <f>'F2021 Forecast'!Y11</f>
        <v>2993984</v>
      </c>
      <c r="AA8" s="491">
        <f>'F2021 Forecast'!Z11</f>
        <v>3434869</v>
      </c>
      <c r="AB8" s="492">
        <f>'F2021 Forecast'!AA11</f>
        <v>5338183</v>
      </c>
    </row>
    <row r="9" spans="1:28" x14ac:dyDescent="0.2">
      <c r="B9" s="1" t="s">
        <v>202</v>
      </c>
      <c r="C9" s="489">
        <f>'F2021 Forecast'!B12</f>
        <v>769770</v>
      </c>
      <c r="D9" s="489">
        <f>'F2021 Forecast'!C12</f>
        <v>1083894</v>
      </c>
      <c r="E9" s="490">
        <f>'F2021 Forecast'!D12</f>
        <v>1230237</v>
      </c>
      <c r="F9" s="491">
        <f>'F2021 Forecast'!E12</f>
        <v>1558385</v>
      </c>
      <c r="G9" s="491">
        <f>'F2021 Forecast'!F12</f>
        <v>1304020</v>
      </c>
      <c r="H9" s="491">
        <f>'F2021 Forecast'!G12</f>
        <v>1285951</v>
      </c>
      <c r="I9" s="491">
        <f>'F2021 Forecast'!H12</f>
        <v>1181874</v>
      </c>
      <c r="J9" s="491">
        <f>'F2021 Forecast'!I12</f>
        <v>952572</v>
      </c>
      <c r="K9" s="491">
        <f>'F2021 Forecast'!J12</f>
        <v>858589</v>
      </c>
      <c r="L9" s="491">
        <f>'F2021 Forecast'!K12</f>
        <v>655198</v>
      </c>
      <c r="M9" s="491">
        <f>'F2021 Forecast'!L12</f>
        <v>618117</v>
      </c>
      <c r="N9" s="491">
        <f>'F2021 Forecast'!M12</f>
        <v>677311</v>
      </c>
      <c r="O9" s="491">
        <f>'F2021 Forecast'!N12</f>
        <v>685720</v>
      </c>
      <c r="P9" s="492">
        <f>'F2021 Forecast'!O12</f>
        <v>979115</v>
      </c>
      <c r="Q9" s="490">
        <f>'F2021 Forecast'!P12</f>
        <v>1121341</v>
      </c>
      <c r="R9" s="491">
        <f>'F2021 Forecast'!Q12</f>
        <v>1431001</v>
      </c>
      <c r="S9" s="491">
        <f>'F2021 Forecast'!R12</f>
        <v>1198131</v>
      </c>
      <c r="T9" s="491">
        <f>'F2021 Forecast'!S12</f>
        <v>1185502</v>
      </c>
      <c r="U9" s="491">
        <f>'F2021 Forecast'!T12</f>
        <v>1088001</v>
      </c>
      <c r="V9" s="491">
        <f>'F2021 Forecast'!U12</f>
        <v>873041</v>
      </c>
      <c r="W9" s="491">
        <f>'F2021 Forecast'!V12</f>
        <v>810165</v>
      </c>
      <c r="X9" s="491">
        <f>'F2021 Forecast'!W12</f>
        <v>636889</v>
      </c>
      <c r="Y9" s="491">
        <f>'F2021 Forecast'!X12</f>
        <v>601479</v>
      </c>
      <c r="Z9" s="491">
        <f>'F2021 Forecast'!Y12</f>
        <v>658849</v>
      </c>
      <c r="AA9" s="491">
        <f>'F2021 Forecast'!Z12</f>
        <v>666097</v>
      </c>
      <c r="AB9" s="492">
        <f>'F2021 Forecast'!AA12</f>
        <v>946492</v>
      </c>
    </row>
    <row r="10" spans="1:28" x14ac:dyDescent="0.2">
      <c r="B10" s="1" t="s">
        <v>203</v>
      </c>
      <c r="C10" s="489">
        <f>'F2021 Forecast'!B13</f>
        <v>192934</v>
      </c>
      <c r="D10" s="489">
        <f>'F2021 Forecast'!C13</f>
        <v>429544</v>
      </c>
      <c r="E10" s="490">
        <f>'F2021 Forecast'!D13</f>
        <v>650859</v>
      </c>
      <c r="F10" s="491">
        <f>'F2021 Forecast'!E13</f>
        <v>950945</v>
      </c>
      <c r="G10" s="491">
        <f>'F2021 Forecast'!F13</f>
        <v>816495</v>
      </c>
      <c r="H10" s="491">
        <f>'F2021 Forecast'!G13</f>
        <v>803229</v>
      </c>
      <c r="I10" s="491">
        <f>'F2021 Forecast'!H13</f>
        <v>753977</v>
      </c>
      <c r="J10" s="491">
        <f>'F2021 Forecast'!I13</f>
        <v>526235</v>
      </c>
      <c r="K10" s="491">
        <f>'F2021 Forecast'!J13</f>
        <v>441272</v>
      </c>
      <c r="L10" s="491">
        <f>'F2021 Forecast'!K13</f>
        <v>265181</v>
      </c>
      <c r="M10" s="491">
        <f>'F2021 Forecast'!L13</f>
        <v>191912</v>
      </c>
      <c r="N10" s="491">
        <f>'F2021 Forecast'!M13</f>
        <v>156558</v>
      </c>
      <c r="O10" s="491">
        <f>'F2021 Forecast'!N13</f>
        <v>175194</v>
      </c>
      <c r="P10" s="492">
        <f>'F2021 Forecast'!O13</f>
        <v>393875</v>
      </c>
      <c r="Q10" s="490">
        <f>'F2021 Forecast'!P13</f>
        <v>601693</v>
      </c>
      <c r="R10" s="491">
        <f>'F2021 Forecast'!Q13</f>
        <v>884286</v>
      </c>
      <c r="S10" s="491">
        <f>'F2021 Forecast'!R13</f>
        <v>759019</v>
      </c>
      <c r="T10" s="491">
        <f>'F2021 Forecast'!S13</f>
        <v>747461</v>
      </c>
      <c r="U10" s="491">
        <f>'F2021 Forecast'!T13</f>
        <v>701258</v>
      </c>
      <c r="V10" s="491">
        <f>'F2021 Forecast'!U13</f>
        <v>488483</v>
      </c>
      <c r="W10" s="491">
        <f>'F2021 Forecast'!V13</f>
        <v>417861</v>
      </c>
      <c r="X10" s="491">
        <f>'F2021 Forecast'!W13</f>
        <v>257965</v>
      </c>
      <c r="Y10" s="491">
        <f>'F2021 Forecast'!X13</f>
        <v>186909</v>
      </c>
      <c r="Z10" s="491">
        <f>'F2021 Forecast'!Y13</f>
        <v>152379</v>
      </c>
      <c r="AA10" s="491">
        <f>'F2021 Forecast'!Z13</f>
        <v>170002</v>
      </c>
      <c r="AB10" s="492">
        <f>'F2021 Forecast'!AA13</f>
        <v>380238</v>
      </c>
    </row>
    <row r="11" spans="1:28" x14ac:dyDescent="0.2">
      <c r="B11" s="1" t="s">
        <v>204</v>
      </c>
      <c r="C11" s="489">
        <f>'F2021 Forecast'!B14</f>
        <v>1155243</v>
      </c>
      <c r="D11" s="489">
        <f>'F2021 Forecast'!C14</f>
        <v>1812587</v>
      </c>
      <c r="E11" s="490">
        <f>'F2021 Forecast'!D14</f>
        <v>1890183</v>
      </c>
      <c r="F11" s="481">
        <f>'F2021 Forecast'!E14</f>
        <v>2322769</v>
      </c>
      <c r="G11" s="491">
        <f>'F2021 Forecast'!F14</f>
        <v>1713555</v>
      </c>
      <c r="H11" s="491">
        <f>'F2021 Forecast'!G14</f>
        <v>1658047</v>
      </c>
      <c r="I11" s="491">
        <f>'F2021 Forecast'!H14</f>
        <v>1575980</v>
      </c>
      <c r="J11" s="491">
        <f>'F2021 Forecast'!I14</f>
        <v>1204234</v>
      </c>
      <c r="K11" s="491">
        <f>'F2021 Forecast'!J14</f>
        <v>1185540</v>
      </c>
      <c r="L11" s="491">
        <f>'F2021 Forecast'!K14</f>
        <v>958990</v>
      </c>
      <c r="M11" s="491">
        <f>'F2021 Forecast'!L14</f>
        <v>955191</v>
      </c>
      <c r="N11" s="491">
        <f>'F2021 Forecast'!M14</f>
        <v>1028475</v>
      </c>
      <c r="O11" s="491">
        <f>'F2021 Forecast'!N14</f>
        <v>1054506</v>
      </c>
      <c r="P11" s="492">
        <f>'F2021 Forecast'!O14</f>
        <v>1669422</v>
      </c>
      <c r="Q11" s="490">
        <f>'F2021 Forecast'!P14</f>
        <v>1754240</v>
      </c>
      <c r="R11" s="491">
        <f>'F2021 Forecast'!Q14</f>
        <v>2164412</v>
      </c>
      <c r="S11" s="491">
        <f>'F2021 Forecast'!R14</f>
        <v>1597327</v>
      </c>
      <c r="T11" s="491">
        <f>'F2021 Forecast'!S14</f>
        <v>1546789</v>
      </c>
      <c r="U11" s="491">
        <f>'F2021 Forecast'!T14</f>
        <v>1470355</v>
      </c>
      <c r="V11" s="491">
        <f>'F2021 Forecast'!U14</f>
        <v>1122076</v>
      </c>
      <c r="W11" s="491">
        <f>'F2021 Forecast'!V14</f>
        <v>1124206</v>
      </c>
      <c r="X11" s="491">
        <f>'F2021 Forecast'!W14</f>
        <v>933119</v>
      </c>
      <c r="Y11" s="491">
        <f>'F2021 Forecast'!X14</f>
        <v>930519</v>
      </c>
      <c r="Z11" s="491">
        <f>'F2021 Forecast'!Y14</f>
        <v>1001227</v>
      </c>
      <c r="AA11" s="491">
        <f>'F2021 Forecast'!Z14</f>
        <v>1022966</v>
      </c>
      <c r="AB11" s="492">
        <f>'F2021 Forecast'!AA14</f>
        <v>1610990</v>
      </c>
    </row>
    <row r="12" spans="1:28" ht="13.5" customHeight="1" x14ac:dyDescent="0.2">
      <c r="B12" s="1" t="s">
        <v>16</v>
      </c>
      <c r="C12" s="162">
        <f>SUM(C5:C11)</f>
        <v>35586924</v>
      </c>
      <c r="D12" s="162">
        <f t="shared" ref="D12:P12" si="13">SUM(D5:D11)</f>
        <v>72240666</v>
      </c>
      <c r="E12" s="242">
        <f t="shared" si="13"/>
        <v>113910146</v>
      </c>
      <c r="F12" s="162">
        <f t="shared" si="13"/>
        <v>149096194</v>
      </c>
      <c r="G12" s="162">
        <f t="shared" si="13"/>
        <v>141541127</v>
      </c>
      <c r="H12" s="162">
        <f t="shared" si="13"/>
        <v>123585563</v>
      </c>
      <c r="I12" s="162">
        <f t="shared" si="13"/>
        <v>113056148</v>
      </c>
      <c r="J12" s="162">
        <f t="shared" si="13"/>
        <v>81154313</v>
      </c>
      <c r="K12" s="162">
        <f t="shared" si="13"/>
        <v>51257705</v>
      </c>
      <c r="L12" s="162">
        <f t="shared" si="13"/>
        <v>36434955</v>
      </c>
      <c r="M12" s="162">
        <f t="shared" si="13"/>
        <v>28199270</v>
      </c>
      <c r="N12" s="162">
        <f t="shared" si="13"/>
        <v>28064078</v>
      </c>
      <c r="O12" s="162">
        <f t="shared" si="13"/>
        <v>36356046</v>
      </c>
      <c r="P12" s="243">
        <f t="shared" si="13"/>
        <v>73087134</v>
      </c>
      <c r="Q12" s="242">
        <f t="shared" ref="Q12:AB12" si="14">SUM(Q5:Q11)</f>
        <v>114777207</v>
      </c>
      <c r="R12" s="162">
        <f t="shared" si="14"/>
        <v>149910220</v>
      </c>
      <c r="S12" s="162">
        <f t="shared" si="14"/>
        <v>142221045</v>
      </c>
      <c r="T12" s="162">
        <f t="shared" si="14"/>
        <v>124197841</v>
      </c>
      <c r="U12" s="162">
        <f t="shared" si="14"/>
        <v>113690911</v>
      </c>
      <c r="V12" s="162">
        <f t="shared" si="14"/>
        <v>81603329</v>
      </c>
      <c r="W12" s="162">
        <f t="shared" si="14"/>
        <v>51425924</v>
      </c>
      <c r="X12" s="162">
        <f t="shared" si="14"/>
        <v>36442104</v>
      </c>
      <c r="Y12" s="162">
        <f t="shared" si="14"/>
        <v>28109812</v>
      </c>
      <c r="Z12" s="162">
        <f t="shared" si="14"/>
        <v>27924770</v>
      </c>
      <c r="AA12" s="162">
        <f t="shared" si="14"/>
        <v>36220768</v>
      </c>
      <c r="AB12" s="243">
        <f t="shared" si="14"/>
        <v>72983242</v>
      </c>
    </row>
    <row r="13" spans="1:28" x14ac:dyDescent="0.2">
      <c r="B13" s="1" t="s">
        <v>205</v>
      </c>
      <c r="C13" s="489">
        <f>'F2021 Forecast'!B16</f>
        <v>13686721</v>
      </c>
      <c r="D13" s="489">
        <f>'F2021 Forecast'!C16</f>
        <v>14411256</v>
      </c>
      <c r="E13" s="493">
        <f>'F2021 Forecast'!D16</f>
        <v>15319486</v>
      </c>
      <c r="F13" s="494">
        <f>'F2021 Forecast'!E16</f>
        <v>15561930</v>
      </c>
      <c r="G13" s="494">
        <f>'F2021 Forecast'!F16</f>
        <v>13758932</v>
      </c>
      <c r="H13" s="494">
        <f>'F2021 Forecast'!G16</f>
        <v>17430227</v>
      </c>
      <c r="I13" s="494">
        <f>'F2021 Forecast'!H16</f>
        <v>13636464</v>
      </c>
      <c r="J13" s="494">
        <f>'F2021 Forecast'!I16</f>
        <v>14582076</v>
      </c>
      <c r="K13" s="494">
        <f>'F2021 Forecast'!J16</f>
        <v>13569541</v>
      </c>
      <c r="L13" s="494">
        <f>'F2021 Forecast'!K16</f>
        <v>14441973</v>
      </c>
      <c r="M13" s="494">
        <f>'F2021 Forecast'!L16</f>
        <v>14056634</v>
      </c>
      <c r="N13" s="494">
        <f>'F2021 Forecast'!M16</f>
        <v>13868248</v>
      </c>
      <c r="O13" s="494">
        <f>'F2021 Forecast'!N16</f>
        <v>13516475</v>
      </c>
      <c r="P13" s="495">
        <f>'F2021 Forecast'!O16</f>
        <v>14267356</v>
      </c>
      <c r="Q13" s="489">
        <f>'F2021 Forecast'!P16</f>
        <v>15191871</v>
      </c>
      <c r="R13" s="489">
        <f>'F2021 Forecast'!Q16</f>
        <v>15418967</v>
      </c>
      <c r="S13" s="489">
        <f>'F2021 Forecast'!R16</f>
        <v>13649719</v>
      </c>
      <c r="T13" s="489">
        <f>'F2021 Forecast'!S16</f>
        <v>17297185</v>
      </c>
      <c r="U13" s="489">
        <f>'F2021 Forecast'!T16</f>
        <v>13532647</v>
      </c>
      <c r="V13" s="489">
        <f>'F2021 Forecast'!U16</f>
        <v>14467863</v>
      </c>
      <c r="W13" s="489">
        <f>'F2021 Forecast'!V16</f>
        <v>13460673</v>
      </c>
      <c r="X13" s="489">
        <f>'F2021 Forecast'!W16</f>
        <v>14335815</v>
      </c>
      <c r="Y13" s="489">
        <f>'F2021 Forecast'!X16</f>
        <v>13950717</v>
      </c>
      <c r="Z13" s="489">
        <f>'F2021 Forecast'!Y16</f>
        <v>13777900</v>
      </c>
      <c r="AA13" s="489">
        <f>'F2021 Forecast'!Z16</f>
        <v>13430056</v>
      </c>
      <c r="AB13" s="495">
        <f>'F2021 Forecast'!AA16</f>
        <v>14199834</v>
      </c>
    </row>
    <row r="14" spans="1:28" x14ac:dyDescent="0.2">
      <c r="C14" s="163"/>
      <c r="D14" s="163"/>
      <c r="E14" s="244"/>
      <c r="F14" s="245"/>
      <c r="G14" s="245"/>
      <c r="H14" s="245"/>
      <c r="I14" s="245"/>
      <c r="J14" s="245"/>
      <c r="K14" s="245"/>
      <c r="L14" s="245"/>
      <c r="M14" s="245"/>
      <c r="N14" s="245"/>
      <c r="O14" s="245"/>
      <c r="P14" s="246"/>
      <c r="Q14" s="244"/>
      <c r="R14" s="245"/>
      <c r="S14" s="245"/>
      <c r="T14" s="245"/>
      <c r="U14" s="245"/>
      <c r="V14" s="245"/>
      <c r="W14" s="245"/>
      <c r="X14" s="245"/>
      <c r="Y14" s="245"/>
      <c r="Z14" s="245"/>
      <c r="AA14" s="245"/>
      <c r="AB14" s="246"/>
    </row>
    <row r="15" spans="1:28" x14ac:dyDescent="0.2">
      <c r="E15" s="237"/>
      <c r="F15" s="6"/>
      <c r="G15" s="6"/>
      <c r="H15" s="6"/>
      <c r="I15" s="6"/>
      <c r="J15" s="6"/>
      <c r="K15" s="6"/>
      <c r="L15" s="6"/>
      <c r="M15" s="6"/>
      <c r="N15" s="6"/>
      <c r="O15" s="6"/>
      <c r="P15" s="238"/>
      <c r="Q15" s="237"/>
      <c r="R15" s="6"/>
      <c r="S15" s="6"/>
      <c r="T15" s="6"/>
      <c r="U15" s="6"/>
      <c r="V15" s="6"/>
      <c r="W15" s="6"/>
      <c r="X15" s="6"/>
      <c r="Y15" s="6"/>
      <c r="Z15" s="6"/>
      <c r="AA15" s="6"/>
      <c r="AB15" s="238"/>
    </row>
    <row r="16" spans="1:28" x14ac:dyDescent="0.2">
      <c r="B16" s="1" t="s">
        <v>206</v>
      </c>
      <c r="C16" s="498">
        <v>377384.41502463049</v>
      </c>
      <c r="D16" s="24">
        <f>C16</f>
        <v>377384.41502463049</v>
      </c>
      <c r="E16" s="247">
        <f t="shared" ref="E16:P19" si="15">D16</f>
        <v>377384.41502463049</v>
      </c>
      <c r="F16" s="45">
        <f t="shared" si="15"/>
        <v>377384.41502463049</v>
      </c>
      <c r="G16" s="45">
        <f t="shared" si="15"/>
        <v>377384.41502463049</v>
      </c>
      <c r="H16" s="45">
        <f t="shared" si="15"/>
        <v>377384.41502463049</v>
      </c>
      <c r="I16" s="45">
        <f t="shared" si="15"/>
        <v>377384.41502463049</v>
      </c>
      <c r="J16" s="45">
        <f t="shared" si="15"/>
        <v>377384.41502463049</v>
      </c>
      <c r="K16" s="45">
        <f t="shared" si="15"/>
        <v>377384.41502463049</v>
      </c>
      <c r="L16" s="45">
        <f t="shared" si="15"/>
        <v>377384.41502463049</v>
      </c>
      <c r="M16" s="45">
        <f t="shared" si="15"/>
        <v>377384.41502463049</v>
      </c>
      <c r="N16" s="45">
        <f t="shared" si="15"/>
        <v>377384.41502463049</v>
      </c>
      <c r="O16" s="45">
        <f t="shared" si="15"/>
        <v>377384.41502463049</v>
      </c>
      <c r="P16" s="248">
        <f t="shared" si="15"/>
        <v>377384.41502463049</v>
      </c>
      <c r="Q16" s="247"/>
      <c r="R16" s="45"/>
      <c r="S16" s="45"/>
      <c r="T16" s="45"/>
      <c r="U16" s="45"/>
      <c r="V16" s="45"/>
      <c r="W16" s="45"/>
      <c r="X16" s="45"/>
      <c r="Y16" s="45"/>
      <c r="Z16" s="45"/>
      <c r="AA16" s="45"/>
      <c r="AB16" s="248"/>
    </row>
    <row r="17" spans="1:28" x14ac:dyDescent="0.2">
      <c r="B17" s="1" t="s">
        <v>207</v>
      </c>
      <c r="C17" s="498">
        <v>8526.1102564102566</v>
      </c>
      <c r="D17" s="24">
        <f>C17</f>
        <v>8526.1102564102566</v>
      </c>
      <c r="E17" s="247">
        <f t="shared" si="15"/>
        <v>8526.1102564102566</v>
      </c>
      <c r="F17" s="45">
        <f t="shared" si="15"/>
        <v>8526.1102564102566</v>
      </c>
      <c r="G17" s="45">
        <f t="shared" si="15"/>
        <v>8526.1102564102566</v>
      </c>
      <c r="H17" s="45">
        <f t="shared" si="15"/>
        <v>8526.1102564102566</v>
      </c>
      <c r="I17" s="45">
        <f t="shared" si="15"/>
        <v>8526.1102564102566</v>
      </c>
      <c r="J17" s="45">
        <f t="shared" si="15"/>
        <v>8526.1102564102566</v>
      </c>
      <c r="K17" s="45">
        <f t="shared" si="15"/>
        <v>8526.1102564102566</v>
      </c>
      <c r="L17" s="45">
        <f t="shared" si="15"/>
        <v>8526.1102564102566</v>
      </c>
      <c r="M17" s="45">
        <f t="shared" si="15"/>
        <v>8526.1102564102566</v>
      </c>
      <c r="N17" s="45">
        <f t="shared" si="15"/>
        <v>8526.1102564102566</v>
      </c>
      <c r="O17" s="45">
        <f t="shared" si="15"/>
        <v>8526.1102564102566</v>
      </c>
      <c r="P17" s="248">
        <f t="shared" si="15"/>
        <v>8526.1102564102566</v>
      </c>
      <c r="Q17" s="247"/>
      <c r="R17" s="45"/>
      <c r="S17" s="45"/>
      <c r="T17" s="45"/>
      <c r="U17" s="45"/>
      <c r="V17" s="45"/>
      <c r="W17" s="45"/>
      <c r="X17" s="45"/>
      <c r="Y17" s="45"/>
      <c r="Z17" s="45"/>
      <c r="AA17" s="45"/>
      <c r="AB17" s="248"/>
    </row>
    <row r="18" spans="1:28" x14ac:dyDescent="0.2">
      <c r="B18" s="1" t="s">
        <v>208</v>
      </c>
      <c r="C18" s="498">
        <v>3057.7280816826274</v>
      </c>
      <c r="D18" s="24">
        <f>C18</f>
        <v>3057.7280816826274</v>
      </c>
      <c r="E18" s="247">
        <f t="shared" si="15"/>
        <v>3057.7280816826274</v>
      </c>
      <c r="F18" s="45">
        <f t="shared" si="15"/>
        <v>3057.7280816826274</v>
      </c>
      <c r="G18" s="45">
        <f t="shared" si="15"/>
        <v>3057.7280816826274</v>
      </c>
      <c r="H18" s="45">
        <f t="shared" si="15"/>
        <v>3057.7280816826274</v>
      </c>
      <c r="I18" s="45">
        <f t="shared" si="15"/>
        <v>3057.7280816826274</v>
      </c>
      <c r="J18" s="45">
        <f t="shared" si="15"/>
        <v>3057.7280816826274</v>
      </c>
      <c r="K18" s="45">
        <f t="shared" si="15"/>
        <v>3057.7280816826274</v>
      </c>
      <c r="L18" s="45">
        <f t="shared" si="15"/>
        <v>3057.7280816826274</v>
      </c>
      <c r="M18" s="45">
        <f t="shared" si="15"/>
        <v>3057.7280816826274</v>
      </c>
      <c r="N18" s="45">
        <f t="shared" si="15"/>
        <v>3057.7280816826274</v>
      </c>
      <c r="O18" s="45">
        <f t="shared" si="15"/>
        <v>3057.7280816826274</v>
      </c>
      <c r="P18" s="248">
        <f t="shared" si="15"/>
        <v>3057.7280816826274</v>
      </c>
      <c r="Q18" s="247"/>
      <c r="R18" s="45"/>
      <c r="S18" s="45"/>
      <c r="T18" s="45"/>
      <c r="U18" s="45"/>
      <c r="V18" s="45"/>
      <c r="W18" s="45"/>
      <c r="X18" s="45"/>
      <c r="Y18" s="45"/>
      <c r="Z18" s="45"/>
      <c r="AA18" s="45"/>
      <c r="AB18" s="248"/>
    </row>
    <row r="19" spans="1:28" x14ac:dyDescent="0.2">
      <c r="B19" s="1" t="s">
        <v>209</v>
      </c>
      <c r="C19" s="499">
        <v>0</v>
      </c>
      <c r="D19" s="24">
        <f>C19</f>
        <v>0</v>
      </c>
      <c r="E19" s="247">
        <f t="shared" si="15"/>
        <v>0</v>
      </c>
      <c r="F19" s="45">
        <f t="shared" si="15"/>
        <v>0</v>
      </c>
      <c r="G19" s="45">
        <f t="shared" si="15"/>
        <v>0</v>
      </c>
      <c r="H19" s="45">
        <f t="shared" si="15"/>
        <v>0</v>
      </c>
      <c r="I19" s="45">
        <f t="shared" si="15"/>
        <v>0</v>
      </c>
      <c r="J19" s="45">
        <f t="shared" si="15"/>
        <v>0</v>
      </c>
      <c r="K19" s="45">
        <f t="shared" si="15"/>
        <v>0</v>
      </c>
      <c r="L19" s="45">
        <f t="shared" si="15"/>
        <v>0</v>
      </c>
      <c r="M19" s="45">
        <f t="shared" si="15"/>
        <v>0</v>
      </c>
      <c r="N19" s="45">
        <f t="shared" si="15"/>
        <v>0</v>
      </c>
      <c r="O19" s="45">
        <f t="shared" si="15"/>
        <v>0</v>
      </c>
      <c r="P19" s="248">
        <f t="shared" si="15"/>
        <v>0</v>
      </c>
      <c r="Q19" s="247"/>
      <c r="R19" s="45"/>
      <c r="S19" s="45"/>
      <c r="T19" s="45"/>
      <c r="U19" s="45"/>
      <c r="V19" s="45"/>
      <c r="W19" s="45"/>
      <c r="X19" s="45"/>
      <c r="Y19" s="45"/>
      <c r="Z19" s="45"/>
      <c r="AA19" s="45"/>
      <c r="AB19" s="248"/>
    </row>
    <row r="20" spans="1:28" x14ac:dyDescent="0.2">
      <c r="B20" s="1" t="s">
        <v>3</v>
      </c>
      <c r="C20" s="164">
        <f t="shared" ref="C20:P20" si="16">SUM(C16:C19)</f>
        <v>388968.25336272339</v>
      </c>
      <c r="D20" s="164">
        <f t="shared" si="16"/>
        <v>388968.25336272339</v>
      </c>
      <c r="E20" s="249">
        <f t="shared" si="16"/>
        <v>388968.25336272339</v>
      </c>
      <c r="F20" s="164">
        <f t="shared" si="16"/>
        <v>388968.25336272339</v>
      </c>
      <c r="G20" s="164">
        <f t="shared" si="16"/>
        <v>388968.25336272339</v>
      </c>
      <c r="H20" s="164">
        <f t="shared" si="16"/>
        <v>388968.25336272339</v>
      </c>
      <c r="I20" s="164">
        <f t="shared" si="16"/>
        <v>388968.25336272339</v>
      </c>
      <c r="J20" s="164">
        <f t="shared" si="16"/>
        <v>388968.25336272339</v>
      </c>
      <c r="K20" s="164">
        <f t="shared" si="16"/>
        <v>388968.25336272339</v>
      </c>
      <c r="L20" s="164">
        <f t="shared" si="16"/>
        <v>388968.25336272339</v>
      </c>
      <c r="M20" s="164">
        <f t="shared" si="16"/>
        <v>388968.25336272339</v>
      </c>
      <c r="N20" s="164">
        <f t="shared" si="16"/>
        <v>388968.25336272339</v>
      </c>
      <c r="O20" s="164">
        <f t="shared" si="16"/>
        <v>388968.25336272339</v>
      </c>
      <c r="P20" s="250">
        <f t="shared" si="16"/>
        <v>388968.25336272339</v>
      </c>
      <c r="Q20" s="249"/>
      <c r="R20" s="164"/>
      <c r="S20" s="164"/>
      <c r="T20" s="164"/>
      <c r="U20" s="164"/>
      <c r="V20" s="164"/>
      <c r="W20" s="164"/>
      <c r="X20" s="164"/>
      <c r="Y20" s="164"/>
      <c r="Z20" s="164"/>
      <c r="AA20" s="164"/>
      <c r="AB20" s="250"/>
    </row>
    <row r="21" spans="1:28" x14ac:dyDescent="0.2">
      <c r="E21" s="237"/>
      <c r="F21" s="6"/>
      <c r="G21" s="6"/>
      <c r="H21" s="6"/>
      <c r="I21" s="6"/>
      <c r="J21" s="6"/>
      <c r="K21" s="6"/>
      <c r="L21" s="6"/>
      <c r="M21" s="6"/>
      <c r="N21" s="6"/>
      <c r="O21" s="6"/>
      <c r="P21" s="238"/>
      <c r="Q21" s="237"/>
      <c r="R21" s="6"/>
      <c r="S21" s="6"/>
      <c r="T21" s="6"/>
      <c r="U21" s="6"/>
      <c r="V21" s="6"/>
      <c r="W21" s="6"/>
      <c r="X21" s="6"/>
      <c r="Y21" s="6"/>
      <c r="Z21" s="6"/>
      <c r="AA21" s="6"/>
      <c r="AB21" s="238"/>
    </row>
    <row r="22" spans="1:28" x14ac:dyDescent="0.2">
      <c r="A22" s="7" t="s">
        <v>210</v>
      </c>
      <c r="E22" s="237"/>
      <c r="F22" s="6"/>
      <c r="G22" s="6"/>
      <c r="H22" s="6"/>
      <c r="I22" s="6"/>
      <c r="J22" s="6"/>
      <c r="K22" s="6"/>
      <c r="L22" s="6"/>
      <c r="M22" s="6"/>
      <c r="N22" s="6"/>
      <c r="O22" s="6"/>
      <c r="P22" s="238"/>
      <c r="Q22" s="237"/>
      <c r="R22" s="6"/>
      <c r="S22" s="6"/>
      <c r="T22" s="6"/>
      <c r="U22" s="6"/>
      <c r="V22" s="6"/>
      <c r="W22" s="6"/>
      <c r="X22" s="6"/>
      <c r="Y22" s="6"/>
      <c r="Z22" s="6"/>
      <c r="AA22" s="6"/>
      <c r="AB22" s="238"/>
    </row>
    <row r="23" spans="1:28" x14ac:dyDescent="0.2">
      <c r="A23" s="180" t="s">
        <v>211</v>
      </c>
      <c r="E23" s="237"/>
      <c r="F23" s="6"/>
      <c r="G23" s="6"/>
      <c r="H23" s="6"/>
      <c r="I23" s="6"/>
      <c r="J23" s="6"/>
      <c r="K23" s="6"/>
      <c r="L23" s="6"/>
      <c r="M23" s="6"/>
      <c r="N23" s="6"/>
      <c r="O23" s="6"/>
      <c r="P23" s="238"/>
      <c r="Q23" s="237"/>
      <c r="R23" s="6"/>
      <c r="S23" s="6"/>
      <c r="T23" s="6"/>
      <c r="U23" s="6"/>
      <c r="V23" s="6"/>
      <c r="W23" s="6"/>
      <c r="X23" s="6"/>
      <c r="Y23" s="6"/>
      <c r="Z23" s="6"/>
      <c r="AA23" s="6"/>
      <c r="AB23" s="238"/>
    </row>
    <row r="24" spans="1:28" x14ac:dyDescent="0.2">
      <c r="B24" s="1" t="s">
        <v>198</v>
      </c>
      <c r="C24" s="251">
        <v>0.14990000000000001</v>
      </c>
      <c r="D24" s="159">
        <f>C24</f>
        <v>0.14990000000000001</v>
      </c>
      <c r="E24" s="251">
        <v>0.14330000000000001</v>
      </c>
      <c r="F24" s="252">
        <f>E24</f>
        <v>0.14330000000000001</v>
      </c>
      <c r="G24" s="252">
        <f t="shared" ref="G24:P24" si="17">F24</f>
        <v>0.14330000000000001</v>
      </c>
      <c r="H24" s="252">
        <f t="shared" si="17"/>
        <v>0.14330000000000001</v>
      </c>
      <c r="I24" s="252">
        <f t="shared" si="17"/>
        <v>0.14330000000000001</v>
      </c>
      <c r="J24" s="252">
        <f t="shared" si="17"/>
        <v>0.14330000000000001</v>
      </c>
      <c r="K24" s="252">
        <f t="shared" si="17"/>
        <v>0.14330000000000001</v>
      </c>
      <c r="L24" s="252">
        <f t="shared" si="17"/>
        <v>0.14330000000000001</v>
      </c>
      <c r="M24" s="252">
        <f t="shared" si="17"/>
        <v>0.14330000000000001</v>
      </c>
      <c r="N24" s="252">
        <f t="shared" si="17"/>
        <v>0.14330000000000001</v>
      </c>
      <c r="O24" s="252">
        <f t="shared" si="17"/>
        <v>0.14330000000000001</v>
      </c>
      <c r="P24" s="253">
        <f t="shared" si="17"/>
        <v>0.14330000000000001</v>
      </c>
      <c r="Q24" s="259"/>
      <c r="R24" s="252"/>
      <c r="S24" s="252"/>
      <c r="T24" s="252"/>
      <c r="U24" s="252"/>
      <c r="V24" s="252"/>
      <c r="W24" s="252"/>
      <c r="X24" s="252"/>
      <c r="Y24" s="252"/>
      <c r="Z24" s="252"/>
      <c r="AA24" s="252"/>
      <c r="AB24" s="253"/>
    </row>
    <row r="25" spans="1:28" x14ac:dyDescent="0.2">
      <c r="B25" s="1" t="s">
        <v>199</v>
      </c>
      <c r="C25" s="254">
        <v>0.14990000000000001</v>
      </c>
      <c r="D25" s="159">
        <f t="shared" ref="D25:D33" si="18">C25</f>
        <v>0.14990000000000001</v>
      </c>
      <c r="E25" s="254">
        <v>0.14330000000000001</v>
      </c>
      <c r="F25" s="252">
        <f t="shared" ref="F25:P33" si="19">E25</f>
        <v>0.14330000000000001</v>
      </c>
      <c r="G25" s="252">
        <f t="shared" si="19"/>
        <v>0.14330000000000001</v>
      </c>
      <c r="H25" s="252">
        <f t="shared" si="19"/>
        <v>0.14330000000000001</v>
      </c>
      <c r="I25" s="252">
        <f t="shared" si="19"/>
        <v>0.14330000000000001</v>
      </c>
      <c r="J25" s="252">
        <f t="shared" si="19"/>
        <v>0.14330000000000001</v>
      </c>
      <c r="K25" s="252">
        <f t="shared" si="19"/>
        <v>0.14330000000000001</v>
      </c>
      <c r="L25" s="252">
        <f t="shared" si="19"/>
        <v>0.14330000000000001</v>
      </c>
      <c r="M25" s="252">
        <f t="shared" si="19"/>
        <v>0.14330000000000001</v>
      </c>
      <c r="N25" s="252">
        <f t="shared" si="19"/>
        <v>0.14330000000000001</v>
      </c>
      <c r="O25" s="252">
        <f t="shared" si="19"/>
        <v>0.14330000000000001</v>
      </c>
      <c r="P25" s="253">
        <f t="shared" si="19"/>
        <v>0.14330000000000001</v>
      </c>
      <c r="Q25" s="259"/>
      <c r="R25" s="252"/>
      <c r="S25" s="252"/>
      <c r="T25" s="252"/>
      <c r="U25" s="252"/>
      <c r="V25" s="252"/>
      <c r="W25" s="252"/>
      <c r="X25" s="252"/>
      <c r="Y25" s="252"/>
      <c r="Z25" s="252"/>
      <c r="AA25" s="252"/>
      <c r="AB25" s="253"/>
    </row>
    <row r="26" spans="1:28" x14ac:dyDescent="0.2">
      <c r="B26" s="1" t="s">
        <v>200</v>
      </c>
      <c r="C26" s="254">
        <v>0.14213000000000001</v>
      </c>
      <c r="D26" s="159">
        <f t="shared" si="18"/>
        <v>0.14213000000000001</v>
      </c>
      <c r="E26" s="254">
        <v>0.13586999999999999</v>
      </c>
      <c r="F26" s="252">
        <f t="shared" si="19"/>
        <v>0.13586999999999999</v>
      </c>
      <c r="G26" s="252">
        <f t="shared" si="19"/>
        <v>0.13586999999999999</v>
      </c>
      <c r="H26" s="252">
        <f t="shared" si="19"/>
        <v>0.13586999999999999</v>
      </c>
      <c r="I26" s="252">
        <f t="shared" si="19"/>
        <v>0.13586999999999999</v>
      </c>
      <c r="J26" s="252">
        <f t="shared" si="19"/>
        <v>0.13586999999999999</v>
      </c>
      <c r="K26" s="252">
        <f t="shared" si="19"/>
        <v>0.13586999999999999</v>
      </c>
      <c r="L26" s="252">
        <f t="shared" si="19"/>
        <v>0.13586999999999999</v>
      </c>
      <c r="M26" s="252">
        <f t="shared" si="19"/>
        <v>0.13586999999999999</v>
      </c>
      <c r="N26" s="252">
        <f t="shared" si="19"/>
        <v>0.13586999999999999</v>
      </c>
      <c r="O26" s="252">
        <f t="shared" si="19"/>
        <v>0.13586999999999999</v>
      </c>
      <c r="P26" s="253">
        <f t="shared" si="19"/>
        <v>0.13586999999999999</v>
      </c>
      <c r="Q26" s="259"/>
      <c r="R26" s="252"/>
      <c r="S26" s="252"/>
      <c r="T26" s="252"/>
      <c r="U26" s="252"/>
      <c r="V26" s="252"/>
      <c r="W26" s="252"/>
      <c r="X26" s="252"/>
      <c r="Y26" s="252"/>
      <c r="Z26" s="252"/>
      <c r="AA26" s="252"/>
      <c r="AB26" s="253"/>
    </row>
    <row r="27" spans="1:28" x14ac:dyDescent="0.2">
      <c r="B27" s="1" t="s">
        <v>201</v>
      </c>
      <c r="C27" s="254">
        <v>3.7519999999999998E-2</v>
      </c>
      <c r="D27" s="159">
        <f t="shared" si="18"/>
        <v>3.7519999999999998E-2</v>
      </c>
      <c r="E27" s="254">
        <v>3.4020000000000002E-2</v>
      </c>
      <c r="F27" s="252">
        <f t="shared" si="19"/>
        <v>3.4020000000000002E-2</v>
      </c>
      <c r="G27" s="252">
        <f t="shared" si="19"/>
        <v>3.4020000000000002E-2</v>
      </c>
      <c r="H27" s="252">
        <f t="shared" si="19"/>
        <v>3.4020000000000002E-2</v>
      </c>
      <c r="I27" s="252">
        <f t="shared" si="19"/>
        <v>3.4020000000000002E-2</v>
      </c>
      <c r="J27" s="252">
        <f t="shared" si="19"/>
        <v>3.4020000000000002E-2</v>
      </c>
      <c r="K27" s="252">
        <f t="shared" si="19"/>
        <v>3.4020000000000002E-2</v>
      </c>
      <c r="L27" s="252">
        <f t="shared" si="19"/>
        <v>3.4020000000000002E-2</v>
      </c>
      <c r="M27" s="252">
        <f t="shared" si="19"/>
        <v>3.4020000000000002E-2</v>
      </c>
      <c r="N27" s="252">
        <f t="shared" si="19"/>
        <v>3.4020000000000002E-2</v>
      </c>
      <c r="O27" s="252">
        <f t="shared" si="19"/>
        <v>3.4020000000000002E-2</v>
      </c>
      <c r="P27" s="253">
        <f t="shared" si="19"/>
        <v>3.4020000000000002E-2</v>
      </c>
      <c r="Q27" s="259"/>
      <c r="R27" s="252"/>
      <c r="S27" s="252"/>
      <c r="T27" s="252"/>
      <c r="U27" s="252"/>
      <c r="V27" s="252"/>
      <c r="W27" s="252"/>
      <c r="X27" s="252"/>
      <c r="Y27" s="252"/>
      <c r="Z27" s="252"/>
      <c r="AA27" s="252"/>
      <c r="AB27" s="253"/>
    </row>
    <row r="28" spans="1:28" x14ac:dyDescent="0.2">
      <c r="B28" s="1" t="s">
        <v>202</v>
      </c>
      <c r="C28" s="254">
        <v>7.2919999999999999E-2</v>
      </c>
      <c r="D28" s="159">
        <f t="shared" si="18"/>
        <v>7.2919999999999999E-2</v>
      </c>
      <c r="E28" s="254">
        <v>7.0489999999999997E-2</v>
      </c>
      <c r="F28" s="252">
        <f t="shared" si="19"/>
        <v>7.0489999999999997E-2</v>
      </c>
      <c r="G28" s="252">
        <f t="shared" si="19"/>
        <v>7.0489999999999997E-2</v>
      </c>
      <c r="H28" s="252">
        <f t="shared" si="19"/>
        <v>7.0489999999999997E-2</v>
      </c>
      <c r="I28" s="252">
        <f t="shared" si="19"/>
        <v>7.0489999999999997E-2</v>
      </c>
      <c r="J28" s="252">
        <f t="shared" si="19"/>
        <v>7.0489999999999997E-2</v>
      </c>
      <c r="K28" s="252">
        <f t="shared" si="19"/>
        <v>7.0489999999999997E-2</v>
      </c>
      <c r="L28" s="252">
        <f t="shared" si="19"/>
        <v>7.0489999999999997E-2</v>
      </c>
      <c r="M28" s="252">
        <f t="shared" si="19"/>
        <v>7.0489999999999997E-2</v>
      </c>
      <c r="N28" s="252">
        <f t="shared" si="19"/>
        <v>7.0489999999999997E-2</v>
      </c>
      <c r="O28" s="252">
        <f t="shared" si="19"/>
        <v>7.0489999999999997E-2</v>
      </c>
      <c r="P28" s="253">
        <f t="shared" si="19"/>
        <v>7.0489999999999997E-2</v>
      </c>
      <c r="Q28" s="259"/>
      <c r="R28" s="252"/>
      <c r="S28" s="252"/>
      <c r="T28" s="252"/>
      <c r="U28" s="252"/>
      <c r="V28" s="252"/>
      <c r="W28" s="252"/>
      <c r="X28" s="252"/>
      <c r="Y28" s="252"/>
      <c r="Z28" s="252"/>
      <c r="AA28" s="252"/>
      <c r="AB28" s="253"/>
    </row>
    <row r="29" spans="1:28" x14ac:dyDescent="0.2">
      <c r="B29" s="1" t="s">
        <v>203</v>
      </c>
      <c r="C29" s="254">
        <v>8.5690000000000002E-2</v>
      </c>
      <c r="D29" s="159">
        <f t="shared" si="18"/>
        <v>8.5690000000000002E-2</v>
      </c>
      <c r="E29" s="254">
        <v>8.3669999999999994E-2</v>
      </c>
      <c r="F29" s="252">
        <f t="shared" si="19"/>
        <v>8.3669999999999994E-2</v>
      </c>
      <c r="G29" s="252">
        <f t="shared" si="19"/>
        <v>8.3669999999999994E-2</v>
      </c>
      <c r="H29" s="252">
        <f t="shared" si="19"/>
        <v>8.3669999999999994E-2</v>
      </c>
      <c r="I29" s="252">
        <f t="shared" si="19"/>
        <v>8.3669999999999994E-2</v>
      </c>
      <c r="J29" s="252">
        <f t="shared" si="19"/>
        <v>8.3669999999999994E-2</v>
      </c>
      <c r="K29" s="252">
        <f t="shared" si="19"/>
        <v>8.3669999999999994E-2</v>
      </c>
      <c r="L29" s="252">
        <f t="shared" si="19"/>
        <v>8.3669999999999994E-2</v>
      </c>
      <c r="M29" s="252">
        <f t="shared" si="19"/>
        <v>8.3669999999999994E-2</v>
      </c>
      <c r="N29" s="252">
        <f t="shared" si="19"/>
        <v>8.3669999999999994E-2</v>
      </c>
      <c r="O29" s="252">
        <f t="shared" si="19"/>
        <v>8.3669999999999994E-2</v>
      </c>
      <c r="P29" s="253">
        <f t="shared" si="19"/>
        <v>8.3669999999999994E-2</v>
      </c>
      <c r="Q29" s="259"/>
      <c r="R29" s="252"/>
      <c r="S29" s="252"/>
      <c r="T29" s="252"/>
      <c r="U29" s="252"/>
      <c r="V29" s="252"/>
      <c r="W29" s="252"/>
      <c r="X29" s="252"/>
      <c r="Y29" s="252"/>
      <c r="Z29" s="252"/>
      <c r="AA29" s="252"/>
      <c r="AB29" s="253"/>
    </row>
    <row r="30" spans="1:28" x14ac:dyDescent="0.2">
      <c r="B30" s="1" t="s">
        <v>204</v>
      </c>
      <c r="C30" s="254">
        <v>8.3610000000000004E-2</v>
      </c>
      <c r="D30" s="159">
        <f t="shared" si="18"/>
        <v>8.3610000000000004E-2</v>
      </c>
      <c r="E30" s="254">
        <v>7.9930000000000001E-2</v>
      </c>
      <c r="F30" s="252">
        <f t="shared" si="19"/>
        <v>7.9930000000000001E-2</v>
      </c>
      <c r="G30" s="252">
        <f t="shared" si="19"/>
        <v>7.9930000000000001E-2</v>
      </c>
      <c r="H30" s="252">
        <f t="shared" si="19"/>
        <v>7.9930000000000001E-2</v>
      </c>
      <c r="I30" s="252">
        <f t="shared" si="19"/>
        <v>7.9930000000000001E-2</v>
      </c>
      <c r="J30" s="252">
        <f t="shared" si="19"/>
        <v>7.9930000000000001E-2</v>
      </c>
      <c r="K30" s="252">
        <f t="shared" si="19"/>
        <v>7.9930000000000001E-2</v>
      </c>
      <c r="L30" s="252">
        <f t="shared" si="19"/>
        <v>7.9930000000000001E-2</v>
      </c>
      <c r="M30" s="252">
        <f t="shared" si="19"/>
        <v>7.9930000000000001E-2</v>
      </c>
      <c r="N30" s="252">
        <f t="shared" si="19"/>
        <v>7.9930000000000001E-2</v>
      </c>
      <c r="O30" s="252">
        <f t="shared" si="19"/>
        <v>7.9930000000000001E-2</v>
      </c>
      <c r="P30" s="253">
        <f t="shared" si="19"/>
        <v>7.9930000000000001E-2</v>
      </c>
      <c r="Q30" s="259"/>
      <c r="R30" s="252"/>
      <c r="S30" s="252"/>
      <c r="T30" s="252"/>
      <c r="U30" s="252"/>
      <c r="V30" s="252"/>
      <c r="W30" s="252"/>
      <c r="X30" s="252"/>
      <c r="Y30" s="252"/>
      <c r="Z30" s="252"/>
      <c r="AA30" s="252"/>
      <c r="AB30" s="253"/>
    </row>
    <row r="31" spans="1:28" x14ac:dyDescent="0.2">
      <c r="B31" s="1" t="s">
        <v>206</v>
      </c>
      <c r="C31" s="254">
        <v>1</v>
      </c>
      <c r="D31" s="159">
        <f t="shared" si="18"/>
        <v>1</v>
      </c>
      <c r="E31" s="254">
        <v>1</v>
      </c>
      <c r="F31" s="252">
        <f t="shared" si="19"/>
        <v>1</v>
      </c>
      <c r="G31" s="252">
        <f t="shared" si="19"/>
        <v>1</v>
      </c>
      <c r="H31" s="252">
        <f t="shared" si="19"/>
        <v>1</v>
      </c>
      <c r="I31" s="252">
        <f t="shared" si="19"/>
        <v>1</v>
      </c>
      <c r="J31" s="252">
        <f t="shared" si="19"/>
        <v>1</v>
      </c>
      <c r="K31" s="252">
        <f t="shared" si="19"/>
        <v>1</v>
      </c>
      <c r="L31" s="252">
        <f t="shared" si="19"/>
        <v>1</v>
      </c>
      <c r="M31" s="252">
        <f t="shared" si="19"/>
        <v>1</v>
      </c>
      <c r="N31" s="252">
        <f t="shared" si="19"/>
        <v>1</v>
      </c>
      <c r="O31" s="252">
        <f t="shared" si="19"/>
        <v>1</v>
      </c>
      <c r="P31" s="253">
        <f t="shared" si="19"/>
        <v>1</v>
      </c>
      <c r="Q31" s="259"/>
      <c r="R31" s="252"/>
      <c r="S31" s="252"/>
      <c r="T31" s="252"/>
      <c r="U31" s="252"/>
      <c r="V31" s="252"/>
      <c r="W31" s="252"/>
      <c r="X31" s="252"/>
      <c r="Y31" s="252"/>
      <c r="Z31" s="252"/>
      <c r="AA31" s="252"/>
      <c r="AB31" s="253"/>
    </row>
    <row r="32" spans="1:28" x14ac:dyDescent="0.2">
      <c r="B32" s="1" t="s">
        <v>212</v>
      </c>
      <c r="C32" s="254">
        <v>1</v>
      </c>
      <c r="D32" s="159">
        <f t="shared" si="18"/>
        <v>1</v>
      </c>
      <c r="E32" s="254">
        <v>1</v>
      </c>
      <c r="F32" s="252">
        <f t="shared" si="19"/>
        <v>1</v>
      </c>
      <c r="G32" s="252">
        <f t="shared" si="19"/>
        <v>1</v>
      </c>
      <c r="H32" s="252">
        <f t="shared" si="19"/>
        <v>1</v>
      </c>
      <c r="I32" s="252">
        <f t="shared" si="19"/>
        <v>1</v>
      </c>
      <c r="J32" s="252">
        <f t="shared" si="19"/>
        <v>1</v>
      </c>
      <c r="K32" s="252">
        <f t="shared" si="19"/>
        <v>1</v>
      </c>
      <c r="L32" s="252">
        <f t="shared" si="19"/>
        <v>1</v>
      </c>
      <c r="M32" s="252">
        <f t="shared" si="19"/>
        <v>1</v>
      </c>
      <c r="N32" s="252">
        <f t="shared" si="19"/>
        <v>1</v>
      </c>
      <c r="O32" s="252">
        <f t="shared" si="19"/>
        <v>1</v>
      </c>
      <c r="P32" s="253">
        <f t="shared" si="19"/>
        <v>1</v>
      </c>
      <c r="Q32" s="259"/>
      <c r="R32" s="252"/>
      <c r="S32" s="252"/>
      <c r="T32" s="252"/>
      <c r="U32" s="252"/>
      <c r="V32" s="252"/>
      <c r="W32" s="252"/>
      <c r="X32" s="252"/>
      <c r="Y32" s="252"/>
      <c r="Z32" s="252"/>
      <c r="AA32" s="252"/>
      <c r="AB32" s="253"/>
    </row>
    <row r="33" spans="1:28" x14ac:dyDescent="0.2">
      <c r="B33" s="1" t="s">
        <v>213</v>
      </c>
      <c r="C33" s="461">
        <v>1.3500000000000001E-3</v>
      </c>
      <c r="D33" s="159">
        <f t="shared" si="18"/>
        <v>1.3500000000000001E-3</v>
      </c>
      <c r="E33" s="461">
        <f>'2019 GRC - Gas Cost Allocation'!E54</f>
        <v>1.3500000000000001E-3</v>
      </c>
      <c r="F33" s="252">
        <f t="shared" si="19"/>
        <v>1.3500000000000001E-3</v>
      </c>
      <c r="G33" s="252">
        <f t="shared" si="19"/>
        <v>1.3500000000000001E-3</v>
      </c>
      <c r="H33" s="252">
        <f t="shared" si="19"/>
        <v>1.3500000000000001E-3</v>
      </c>
      <c r="I33" s="252">
        <f t="shared" si="19"/>
        <v>1.3500000000000001E-3</v>
      </c>
      <c r="J33" s="252">
        <f t="shared" si="19"/>
        <v>1.3500000000000001E-3</v>
      </c>
      <c r="K33" s="252">
        <f t="shared" si="19"/>
        <v>1.3500000000000001E-3</v>
      </c>
      <c r="L33" s="252">
        <f t="shared" si="19"/>
        <v>1.3500000000000001E-3</v>
      </c>
      <c r="M33" s="252">
        <f t="shared" si="19"/>
        <v>1.3500000000000001E-3</v>
      </c>
      <c r="N33" s="252">
        <f t="shared" si="19"/>
        <v>1.3500000000000001E-3</v>
      </c>
      <c r="O33" s="252">
        <f t="shared" si="19"/>
        <v>1.3500000000000001E-3</v>
      </c>
      <c r="P33" s="253">
        <f t="shared" si="19"/>
        <v>1.3500000000000001E-3</v>
      </c>
      <c r="Q33" s="259"/>
      <c r="R33" s="252"/>
      <c r="S33" s="252"/>
      <c r="T33" s="252"/>
      <c r="U33" s="252"/>
      <c r="V33" s="252"/>
      <c r="W33" s="252"/>
      <c r="X33" s="252"/>
      <c r="Y33" s="252"/>
      <c r="Z33" s="252"/>
      <c r="AA33" s="252"/>
      <c r="AB33" s="253"/>
    </row>
    <row r="34" spans="1:28" x14ac:dyDescent="0.2">
      <c r="E34" s="237"/>
      <c r="F34" s="6"/>
      <c r="G34" s="6"/>
      <c r="H34" s="6"/>
      <c r="I34" s="6"/>
      <c r="J34" s="6"/>
      <c r="K34" s="6"/>
      <c r="L34" s="6"/>
      <c r="M34" s="6"/>
      <c r="N34" s="6"/>
      <c r="O34" s="6"/>
      <c r="P34" s="238"/>
      <c r="Q34" s="237"/>
      <c r="R34" s="6"/>
      <c r="S34" s="6"/>
      <c r="T34" s="6"/>
      <c r="U34" s="6"/>
      <c r="V34" s="6"/>
      <c r="W34" s="6"/>
      <c r="X34" s="6"/>
      <c r="Y34" s="6"/>
      <c r="Z34" s="6"/>
      <c r="AA34" s="6"/>
      <c r="AB34" s="238"/>
    </row>
    <row r="35" spans="1:28" x14ac:dyDescent="0.2">
      <c r="A35" s="180" t="s">
        <v>214</v>
      </c>
      <c r="E35" s="237"/>
      <c r="F35" s="6"/>
      <c r="G35" s="6"/>
      <c r="H35" s="6"/>
      <c r="I35" s="6"/>
      <c r="J35" s="6"/>
      <c r="K35" s="6"/>
      <c r="L35" s="6"/>
      <c r="M35" s="6"/>
      <c r="N35" s="6"/>
      <c r="O35" s="6"/>
      <c r="P35" s="238"/>
      <c r="Q35" s="237"/>
      <c r="R35" s="6"/>
      <c r="S35" s="6"/>
      <c r="T35" s="6"/>
      <c r="U35" s="6"/>
      <c r="V35" s="6"/>
      <c r="W35" s="6"/>
      <c r="X35" s="6"/>
      <c r="Y35" s="6"/>
      <c r="Z35" s="6"/>
      <c r="AA35" s="6"/>
      <c r="AB35" s="238"/>
    </row>
    <row r="36" spans="1:28" x14ac:dyDescent="0.2">
      <c r="B36" s="1" t="s">
        <v>198</v>
      </c>
      <c r="C36" s="73">
        <f t="shared" ref="C36:P42" si="20">+C5*C24</f>
        <v>3087457.4719000002</v>
      </c>
      <c r="D36" s="73">
        <f t="shared" si="20"/>
        <v>7074262.0290999999</v>
      </c>
      <c r="E36" s="255">
        <f t="shared" si="20"/>
        <v>11066523.9178</v>
      </c>
      <c r="F36" s="58">
        <f t="shared" si="20"/>
        <v>14505999.483700002</v>
      </c>
      <c r="G36" s="58">
        <f t="shared" si="20"/>
        <v>13990327.8419</v>
      </c>
      <c r="H36" s="58">
        <f t="shared" si="20"/>
        <v>11861875.316000002</v>
      </c>
      <c r="I36" s="58">
        <f t="shared" si="20"/>
        <v>10849432.585900001</v>
      </c>
      <c r="J36" s="58">
        <f t="shared" si="20"/>
        <v>7671130.871100001</v>
      </c>
      <c r="K36" s="58">
        <f t="shared" si="20"/>
        <v>4390998.6000000006</v>
      </c>
      <c r="L36" s="58">
        <f t="shared" si="20"/>
        <v>2914703.9442000003</v>
      </c>
      <c r="M36" s="58">
        <f t="shared" si="20"/>
        <v>2116552.3207</v>
      </c>
      <c r="N36" s="58">
        <f t="shared" si="20"/>
        <v>2024886.6066000001</v>
      </c>
      <c r="O36" s="58">
        <f t="shared" si="20"/>
        <v>2969632.4105000002</v>
      </c>
      <c r="P36" s="256">
        <f t="shared" si="20"/>
        <v>6794224.8635000009</v>
      </c>
      <c r="Q36" s="255"/>
      <c r="R36" s="58"/>
      <c r="S36" s="58"/>
      <c r="T36" s="58"/>
      <c r="U36" s="58"/>
      <c r="V36" s="58"/>
      <c r="W36" s="58"/>
      <c r="X36" s="58"/>
      <c r="Y36" s="58"/>
      <c r="Z36" s="58"/>
      <c r="AA36" s="58"/>
      <c r="AB36" s="256"/>
    </row>
    <row r="37" spans="1:28" x14ac:dyDescent="0.2">
      <c r="B37" s="1" t="s">
        <v>199</v>
      </c>
      <c r="C37" s="73">
        <f t="shared" si="20"/>
        <v>110.32640000000001</v>
      </c>
      <c r="D37" s="73">
        <f t="shared" si="20"/>
        <v>110.32640000000001</v>
      </c>
      <c r="E37" s="255">
        <f t="shared" si="20"/>
        <v>105.4688</v>
      </c>
      <c r="F37" s="58">
        <f t="shared" si="20"/>
        <v>105.4688</v>
      </c>
      <c r="G37" s="58">
        <f t="shared" si="20"/>
        <v>105.4688</v>
      </c>
      <c r="H37" s="58">
        <f t="shared" si="20"/>
        <v>105.4688</v>
      </c>
      <c r="I37" s="58">
        <f t="shared" si="20"/>
        <v>105.4688</v>
      </c>
      <c r="J37" s="58">
        <f t="shared" si="20"/>
        <v>105.4688</v>
      </c>
      <c r="K37" s="58">
        <f t="shared" si="20"/>
        <v>105.4688</v>
      </c>
      <c r="L37" s="58">
        <f t="shared" si="20"/>
        <v>105.4688</v>
      </c>
      <c r="M37" s="58">
        <f t="shared" si="20"/>
        <v>105.4688</v>
      </c>
      <c r="N37" s="58">
        <f t="shared" si="20"/>
        <v>105.4688</v>
      </c>
      <c r="O37" s="58">
        <f t="shared" si="20"/>
        <v>105.4688</v>
      </c>
      <c r="P37" s="256">
        <f t="shared" si="20"/>
        <v>105.4688</v>
      </c>
      <c r="Q37" s="255"/>
      <c r="R37" s="58"/>
      <c r="S37" s="58"/>
      <c r="T37" s="58"/>
      <c r="U37" s="58"/>
      <c r="V37" s="58"/>
      <c r="W37" s="58"/>
      <c r="X37" s="58"/>
      <c r="Y37" s="58"/>
      <c r="Z37" s="58"/>
      <c r="AA37" s="58"/>
      <c r="AB37" s="256"/>
    </row>
    <row r="38" spans="1:28" x14ac:dyDescent="0.2">
      <c r="B38" s="1" t="s">
        <v>200</v>
      </c>
      <c r="C38" s="73">
        <f t="shared" si="20"/>
        <v>1356412.2540599999</v>
      </c>
      <c r="D38" s="73">
        <f t="shared" si="20"/>
        <v>2344160.89188</v>
      </c>
      <c r="E38" s="255">
        <f t="shared" si="20"/>
        <v>3491406.0094199996</v>
      </c>
      <c r="F38" s="58">
        <f t="shared" si="20"/>
        <v>4701684.0670799995</v>
      </c>
      <c r="G38" s="58">
        <f t="shared" si="20"/>
        <v>4381512.1186199998</v>
      </c>
      <c r="H38" s="58">
        <f t="shared" si="20"/>
        <v>4004564.5808699997</v>
      </c>
      <c r="I38" s="58">
        <f t="shared" si="20"/>
        <v>3630758.7651299997</v>
      </c>
      <c r="J38" s="58">
        <f t="shared" si="20"/>
        <v>2633191.71423</v>
      </c>
      <c r="K38" s="58">
        <f t="shared" si="20"/>
        <v>1867460.3236799999</v>
      </c>
      <c r="L38" s="58">
        <f t="shared" si="20"/>
        <v>1439230.149</v>
      </c>
      <c r="M38" s="58">
        <f t="shared" si="20"/>
        <v>1192409.1146099998</v>
      </c>
      <c r="N38" s="58">
        <f t="shared" si="20"/>
        <v>1231033.6947299999</v>
      </c>
      <c r="O38" s="58">
        <f t="shared" si="20"/>
        <v>1393569.94854</v>
      </c>
      <c r="P38" s="256">
        <f t="shared" si="20"/>
        <v>2346096.3661799999</v>
      </c>
      <c r="Q38" s="255"/>
      <c r="R38" s="58"/>
      <c r="S38" s="58"/>
      <c r="T38" s="58"/>
      <c r="U38" s="58"/>
      <c r="V38" s="58"/>
      <c r="W38" s="58"/>
      <c r="X38" s="58"/>
      <c r="Y38" s="58"/>
      <c r="Z38" s="58"/>
      <c r="AA38" s="58"/>
      <c r="AB38" s="256"/>
    </row>
    <row r="39" spans="1:28" x14ac:dyDescent="0.2">
      <c r="B39" s="1" t="s">
        <v>201</v>
      </c>
      <c r="C39" s="73">
        <f t="shared" si="20"/>
        <v>124866.48495999999</v>
      </c>
      <c r="D39" s="73">
        <f t="shared" si="20"/>
        <v>196140.30239999999</v>
      </c>
      <c r="E39" s="255">
        <f t="shared" si="20"/>
        <v>245461.06998</v>
      </c>
      <c r="F39" s="58">
        <f t="shared" si="20"/>
        <v>286818.74171999999</v>
      </c>
      <c r="G39" s="58">
        <f t="shared" si="20"/>
        <v>266337.54504</v>
      </c>
      <c r="H39" s="58">
        <f t="shared" si="20"/>
        <v>258129.43758</v>
      </c>
      <c r="I39" s="58">
        <f t="shared" si="20"/>
        <v>241880.80518000002</v>
      </c>
      <c r="J39" s="58">
        <f t="shared" si="20"/>
        <v>189094.7268</v>
      </c>
      <c r="K39" s="58">
        <f t="shared" si="20"/>
        <v>149181.23808000001</v>
      </c>
      <c r="L39" s="58">
        <f t="shared" si="20"/>
        <v>123229.82952</v>
      </c>
      <c r="M39" s="58">
        <f t="shared" si="20"/>
        <v>98220.230640000009</v>
      </c>
      <c r="N39" s="58">
        <f t="shared" si="20"/>
        <v>102407.58234000001</v>
      </c>
      <c r="O39" s="58">
        <f t="shared" si="20"/>
        <v>117711.34326000001</v>
      </c>
      <c r="P39" s="256">
        <f t="shared" si="20"/>
        <v>182489.30154000001</v>
      </c>
      <c r="Q39" s="255"/>
      <c r="R39" s="58"/>
      <c r="S39" s="58"/>
      <c r="T39" s="58"/>
      <c r="U39" s="58"/>
      <c r="V39" s="58"/>
      <c r="W39" s="58"/>
      <c r="X39" s="58"/>
      <c r="Y39" s="58"/>
      <c r="Z39" s="58"/>
      <c r="AA39" s="58"/>
      <c r="AB39" s="256"/>
    </row>
    <row r="40" spans="1:28" x14ac:dyDescent="0.2">
      <c r="B40" s="1" t="s">
        <v>202</v>
      </c>
      <c r="C40" s="73">
        <f t="shared" si="20"/>
        <v>56131.628400000001</v>
      </c>
      <c r="D40" s="73">
        <f t="shared" si="20"/>
        <v>79037.550480000005</v>
      </c>
      <c r="E40" s="255">
        <f t="shared" si="20"/>
        <v>86719.406130000003</v>
      </c>
      <c r="F40" s="58">
        <f t="shared" si="20"/>
        <v>109850.55864999999</v>
      </c>
      <c r="G40" s="58">
        <f t="shared" si="20"/>
        <v>91920.3698</v>
      </c>
      <c r="H40" s="58">
        <f t="shared" si="20"/>
        <v>90646.685989999998</v>
      </c>
      <c r="I40" s="58">
        <f t="shared" si="20"/>
        <v>83310.298259999996</v>
      </c>
      <c r="J40" s="58">
        <f t="shared" si="20"/>
        <v>67146.800279999996</v>
      </c>
      <c r="K40" s="58">
        <f t="shared" si="20"/>
        <v>60521.938609999997</v>
      </c>
      <c r="L40" s="58">
        <f t="shared" si="20"/>
        <v>46184.907019999999</v>
      </c>
      <c r="M40" s="58">
        <f t="shared" si="20"/>
        <v>43571.067329999998</v>
      </c>
      <c r="N40" s="58">
        <f t="shared" si="20"/>
        <v>47743.652389999996</v>
      </c>
      <c r="O40" s="58">
        <f t="shared" si="20"/>
        <v>48336.402799999996</v>
      </c>
      <c r="P40" s="256">
        <f t="shared" si="20"/>
        <v>69017.816349999994</v>
      </c>
      <c r="Q40" s="255"/>
      <c r="R40" s="58"/>
      <c r="S40" s="58"/>
      <c r="T40" s="58"/>
      <c r="U40" s="58"/>
      <c r="V40" s="58"/>
      <c r="W40" s="58"/>
      <c r="X40" s="58"/>
      <c r="Y40" s="58"/>
      <c r="Z40" s="58"/>
      <c r="AA40" s="58"/>
      <c r="AB40" s="256"/>
    </row>
    <row r="41" spans="1:28" x14ac:dyDescent="0.2">
      <c r="B41" s="1" t="s">
        <v>203</v>
      </c>
      <c r="C41" s="73">
        <f t="shared" si="20"/>
        <v>16532.514460000002</v>
      </c>
      <c r="D41" s="73">
        <f t="shared" si="20"/>
        <v>36807.625359999998</v>
      </c>
      <c r="E41" s="255">
        <f t="shared" si="20"/>
        <v>54457.372529999993</v>
      </c>
      <c r="F41" s="58">
        <f t="shared" si="20"/>
        <v>79565.568149999992</v>
      </c>
      <c r="G41" s="58">
        <f t="shared" si="20"/>
        <v>68316.13665</v>
      </c>
      <c r="H41" s="58">
        <f t="shared" si="20"/>
        <v>67206.170429999998</v>
      </c>
      <c r="I41" s="58">
        <f t="shared" si="20"/>
        <v>63085.255589999993</v>
      </c>
      <c r="J41" s="58">
        <f t="shared" si="20"/>
        <v>44030.082449999994</v>
      </c>
      <c r="K41" s="58">
        <f t="shared" si="20"/>
        <v>36921.228239999997</v>
      </c>
      <c r="L41" s="58">
        <f t="shared" si="20"/>
        <v>22187.69427</v>
      </c>
      <c r="M41" s="58">
        <f t="shared" si="20"/>
        <v>16057.277039999999</v>
      </c>
      <c r="N41" s="58">
        <f t="shared" si="20"/>
        <v>13099.207859999999</v>
      </c>
      <c r="O41" s="58">
        <f t="shared" si="20"/>
        <v>14658.481979999999</v>
      </c>
      <c r="P41" s="256">
        <f t="shared" si="20"/>
        <v>32955.521249999998</v>
      </c>
      <c r="Q41" s="255"/>
      <c r="R41" s="58"/>
      <c r="S41" s="58"/>
      <c r="T41" s="58"/>
      <c r="U41" s="58"/>
      <c r="V41" s="58"/>
      <c r="W41" s="58"/>
      <c r="X41" s="58"/>
      <c r="Y41" s="58"/>
      <c r="Z41" s="58"/>
      <c r="AA41" s="58"/>
      <c r="AB41" s="256"/>
    </row>
    <row r="42" spans="1:28" x14ac:dyDescent="0.2">
      <c r="B42" s="1" t="s">
        <v>204</v>
      </c>
      <c r="C42" s="73">
        <f t="shared" si="20"/>
        <v>96589.867230000003</v>
      </c>
      <c r="D42" s="73">
        <f t="shared" si="20"/>
        <v>151550.39907000001</v>
      </c>
      <c r="E42" s="255">
        <f t="shared" si="20"/>
        <v>151082.32719000001</v>
      </c>
      <c r="F42" s="58">
        <f t="shared" si="20"/>
        <v>185658.92616999999</v>
      </c>
      <c r="G42" s="58">
        <f t="shared" si="20"/>
        <v>136964.45115000001</v>
      </c>
      <c r="H42" s="58">
        <f t="shared" si="20"/>
        <v>132527.69670999999</v>
      </c>
      <c r="I42" s="58">
        <f t="shared" si="20"/>
        <v>125968.0814</v>
      </c>
      <c r="J42" s="58">
        <f t="shared" si="20"/>
        <v>96254.423620000001</v>
      </c>
      <c r="K42" s="58">
        <f t="shared" si="20"/>
        <v>94760.212199999994</v>
      </c>
      <c r="L42" s="58">
        <f t="shared" si="20"/>
        <v>76652.070699999997</v>
      </c>
      <c r="M42" s="58">
        <f t="shared" si="20"/>
        <v>76348.416630000007</v>
      </c>
      <c r="N42" s="58">
        <f t="shared" si="20"/>
        <v>82206.00675</v>
      </c>
      <c r="O42" s="58">
        <f t="shared" si="20"/>
        <v>84286.664579999997</v>
      </c>
      <c r="P42" s="256">
        <f t="shared" si="20"/>
        <v>133436.90046</v>
      </c>
      <c r="Q42" s="255"/>
      <c r="R42" s="58"/>
      <c r="S42" s="58"/>
      <c r="T42" s="58"/>
      <c r="U42" s="58"/>
      <c r="V42" s="58"/>
      <c r="W42" s="58"/>
      <c r="X42" s="58"/>
      <c r="Y42" s="58"/>
      <c r="Z42" s="58"/>
      <c r="AA42" s="58"/>
      <c r="AB42" s="256"/>
    </row>
    <row r="43" spans="1:28" x14ac:dyDescent="0.2">
      <c r="B43" s="1" t="s">
        <v>206</v>
      </c>
      <c r="C43" s="73">
        <f t="shared" ref="C43:P44" si="21">+C16*C31</f>
        <v>377384.41502463049</v>
      </c>
      <c r="D43" s="73">
        <f t="shared" si="21"/>
        <v>377384.41502463049</v>
      </c>
      <c r="E43" s="255">
        <f t="shared" si="21"/>
        <v>377384.41502463049</v>
      </c>
      <c r="F43" s="58">
        <f t="shared" si="21"/>
        <v>377384.41502463049</v>
      </c>
      <c r="G43" s="58">
        <f t="shared" si="21"/>
        <v>377384.41502463049</v>
      </c>
      <c r="H43" s="58">
        <f t="shared" si="21"/>
        <v>377384.41502463049</v>
      </c>
      <c r="I43" s="58">
        <f t="shared" si="21"/>
        <v>377384.41502463049</v>
      </c>
      <c r="J43" s="58">
        <f t="shared" si="21"/>
        <v>377384.41502463049</v>
      </c>
      <c r="K43" s="58">
        <f t="shared" si="21"/>
        <v>377384.41502463049</v>
      </c>
      <c r="L43" s="58">
        <f t="shared" si="21"/>
        <v>377384.41502463049</v>
      </c>
      <c r="M43" s="58">
        <f t="shared" si="21"/>
        <v>377384.41502463049</v>
      </c>
      <c r="N43" s="58">
        <f t="shared" si="21"/>
        <v>377384.41502463049</v>
      </c>
      <c r="O43" s="58">
        <f t="shared" si="21"/>
        <v>377384.41502463049</v>
      </c>
      <c r="P43" s="256">
        <f t="shared" si="21"/>
        <v>377384.41502463049</v>
      </c>
      <c r="Q43" s="255"/>
      <c r="R43" s="58"/>
      <c r="S43" s="58"/>
      <c r="T43" s="58"/>
      <c r="U43" s="58"/>
      <c r="V43" s="58"/>
      <c r="W43" s="58"/>
      <c r="X43" s="58"/>
      <c r="Y43" s="58"/>
      <c r="Z43" s="58"/>
      <c r="AA43" s="58"/>
      <c r="AB43" s="256"/>
    </row>
    <row r="44" spans="1:28" x14ac:dyDescent="0.2">
      <c r="B44" s="1" t="s">
        <v>215</v>
      </c>
      <c r="C44" s="73">
        <f t="shared" si="21"/>
        <v>8526.1102564102566</v>
      </c>
      <c r="D44" s="73">
        <f t="shared" si="21"/>
        <v>8526.1102564102566</v>
      </c>
      <c r="E44" s="255">
        <f t="shared" si="21"/>
        <v>8526.1102564102566</v>
      </c>
      <c r="F44" s="58">
        <f t="shared" si="21"/>
        <v>8526.1102564102566</v>
      </c>
      <c r="G44" s="58">
        <f t="shared" si="21"/>
        <v>8526.1102564102566</v>
      </c>
      <c r="H44" s="58">
        <f t="shared" si="21"/>
        <v>8526.1102564102566</v>
      </c>
      <c r="I44" s="58">
        <f t="shared" si="21"/>
        <v>8526.1102564102566</v>
      </c>
      <c r="J44" s="58">
        <f t="shared" si="21"/>
        <v>8526.1102564102566</v>
      </c>
      <c r="K44" s="58">
        <f t="shared" si="21"/>
        <v>8526.1102564102566</v>
      </c>
      <c r="L44" s="58">
        <f t="shared" si="21"/>
        <v>8526.1102564102566</v>
      </c>
      <c r="M44" s="58">
        <f t="shared" si="21"/>
        <v>8526.1102564102566</v>
      </c>
      <c r="N44" s="58">
        <f t="shared" si="21"/>
        <v>8526.1102564102566</v>
      </c>
      <c r="O44" s="58">
        <f t="shared" si="21"/>
        <v>8526.1102564102566</v>
      </c>
      <c r="P44" s="256">
        <f t="shared" si="21"/>
        <v>8526.1102564102566</v>
      </c>
      <c r="Q44" s="255"/>
      <c r="R44" s="58"/>
      <c r="S44" s="58"/>
      <c r="T44" s="58"/>
      <c r="U44" s="58"/>
      <c r="V44" s="58"/>
      <c r="W44" s="58"/>
      <c r="X44" s="58"/>
      <c r="Y44" s="58"/>
      <c r="Z44" s="58"/>
      <c r="AA44" s="58"/>
      <c r="AB44" s="256"/>
    </row>
    <row r="45" spans="1:28" x14ac:dyDescent="0.2">
      <c r="B45" s="1" t="s">
        <v>216</v>
      </c>
      <c r="C45" s="73">
        <f t="shared" ref="C45:P45" si="22">+C18*C32</f>
        <v>3057.7280816826274</v>
      </c>
      <c r="D45" s="73">
        <f t="shared" si="22"/>
        <v>3057.7280816826274</v>
      </c>
      <c r="E45" s="255">
        <f t="shared" si="22"/>
        <v>3057.7280816826274</v>
      </c>
      <c r="F45" s="58">
        <f t="shared" si="22"/>
        <v>3057.7280816826274</v>
      </c>
      <c r="G45" s="58">
        <f t="shared" si="22"/>
        <v>3057.7280816826274</v>
      </c>
      <c r="H45" s="58">
        <f t="shared" si="22"/>
        <v>3057.7280816826274</v>
      </c>
      <c r="I45" s="58">
        <f t="shared" si="22"/>
        <v>3057.7280816826274</v>
      </c>
      <c r="J45" s="58">
        <f t="shared" si="22"/>
        <v>3057.7280816826274</v>
      </c>
      <c r="K45" s="58">
        <f t="shared" si="22"/>
        <v>3057.7280816826274</v>
      </c>
      <c r="L45" s="58">
        <f t="shared" si="22"/>
        <v>3057.7280816826274</v>
      </c>
      <c r="M45" s="58">
        <f t="shared" si="22"/>
        <v>3057.7280816826274</v>
      </c>
      <c r="N45" s="58">
        <f t="shared" si="22"/>
        <v>3057.7280816826274</v>
      </c>
      <c r="O45" s="58">
        <f t="shared" si="22"/>
        <v>3057.7280816826274</v>
      </c>
      <c r="P45" s="256">
        <f t="shared" si="22"/>
        <v>3057.7280816826274</v>
      </c>
      <c r="Q45" s="255"/>
      <c r="R45" s="58"/>
      <c r="S45" s="58"/>
      <c r="T45" s="58"/>
      <c r="U45" s="58"/>
      <c r="V45" s="58"/>
      <c r="W45" s="58"/>
      <c r="X45" s="58"/>
      <c r="Y45" s="58"/>
      <c r="Z45" s="58"/>
      <c r="AA45" s="58"/>
      <c r="AB45" s="256"/>
    </row>
    <row r="46" spans="1:28" x14ac:dyDescent="0.2">
      <c r="B46" s="1" t="s">
        <v>217</v>
      </c>
      <c r="C46" s="73">
        <f t="shared" ref="C46:P46" si="23">+C19*C32</f>
        <v>0</v>
      </c>
      <c r="D46" s="73">
        <f t="shared" si="23"/>
        <v>0</v>
      </c>
      <c r="E46" s="255">
        <f t="shared" si="23"/>
        <v>0</v>
      </c>
      <c r="F46" s="58">
        <f t="shared" si="23"/>
        <v>0</v>
      </c>
      <c r="G46" s="58">
        <f t="shared" si="23"/>
        <v>0</v>
      </c>
      <c r="H46" s="58">
        <f t="shared" si="23"/>
        <v>0</v>
      </c>
      <c r="I46" s="58">
        <f t="shared" si="23"/>
        <v>0</v>
      </c>
      <c r="J46" s="58">
        <f t="shared" si="23"/>
        <v>0</v>
      </c>
      <c r="K46" s="58">
        <f t="shared" si="23"/>
        <v>0</v>
      </c>
      <c r="L46" s="58">
        <f t="shared" si="23"/>
        <v>0</v>
      </c>
      <c r="M46" s="58">
        <f t="shared" si="23"/>
        <v>0</v>
      </c>
      <c r="N46" s="58">
        <f t="shared" si="23"/>
        <v>0</v>
      </c>
      <c r="O46" s="58">
        <f t="shared" si="23"/>
        <v>0</v>
      </c>
      <c r="P46" s="256">
        <f t="shared" si="23"/>
        <v>0</v>
      </c>
      <c r="Q46" s="255"/>
      <c r="R46" s="58"/>
      <c r="S46" s="58"/>
      <c r="T46" s="58"/>
      <c r="U46" s="58"/>
      <c r="V46" s="58"/>
      <c r="W46" s="58"/>
      <c r="X46" s="58"/>
      <c r="Y46" s="58"/>
      <c r="Z46" s="58"/>
      <c r="AA46" s="58"/>
      <c r="AB46" s="256"/>
    </row>
    <row r="47" spans="1:28" x14ac:dyDescent="0.2">
      <c r="B47" s="1" t="s">
        <v>213</v>
      </c>
      <c r="C47" s="73">
        <f t="shared" ref="C47:P47" si="24">+C13*C33</f>
        <v>18477.073350000002</v>
      </c>
      <c r="D47" s="73">
        <f>+D13*D33</f>
        <v>19455.195600000003</v>
      </c>
      <c r="E47" s="255">
        <f t="shared" si="24"/>
        <v>20681.306100000002</v>
      </c>
      <c r="F47" s="58">
        <f t="shared" si="24"/>
        <v>21008.605500000001</v>
      </c>
      <c r="G47" s="58">
        <f t="shared" si="24"/>
        <v>18574.558199999999</v>
      </c>
      <c r="H47" s="58">
        <f t="shared" si="24"/>
        <v>23530.80645</v>
      </c>
      <c r="I47" s="58">
        <f t="shared" si="24"/>
        <v>18409.2264</v>
      </c>
      <c r="J47" s="58">
        <f t="shared" si="24"/>
        <v>19685.802600000003</v>
      </c>
      <c r="K47" s="58">
        <f t="shared" si="24"/>
        <v>18318.880349999999</v>
      </c>
      <c r="L47" s="58">
        <f t="shared" si="24"/>
        <v>19496.663550000001</v>
      </c>
      <c r="M47" s="58">
        <f t="shared" si="24"/>
        <v>18976.455900000001</v>
      </c>
      <c r="N47" s="58">
        <f t="shared" si="24"/>
        <v>18722.1348</v>
      </c>
      <c r="O47" s="58">
        <f t="shared" si="24"/>
        <v>18247.241250000003</v>
      </c>
      <c r="P47" s="256">
        <f t="shared" si="24"/>
        <v>19260.9306</v>
      </c>
      <c r="Q47" s="255"/>
      <c r="R47" s="58"/>
      <c r="S47" s="58"/>
      <c r="T47" s="58"/>
      <c r="U47" s="58"/>
      <c r="V47" s="58"/>
      <c r="W47" s="58"/>
      <c r="X47" s="58"/>
      <c r="Y47" s="58"/>
      <c r="Z47" s="58"/>
      <c r="AA47" s="58"/>
      <c r="AB47" s="256"/>
    </row>
    <row r="48" spans="1:28" x14ac:dyDescent="0.2">
      <c r="A48" s="165"/>
      <c r="B48" s="165" t="s">
        <v>218</v>
      </c>
      <c r="C48" s="166">
        <f>SUM(C36:C47)</f>
        <v>5145545.8741227239</v>
      </c>
      <c r="D48" s="166">
        <f>SUM(D36:D47)</f>
        <v>10290492.573652726</v>
      </c>
      <c r="E48" s="257">
        <f t="shared" ref="E48:P48" si="25">SUM(E36:E47)</f>
        <v>15505405.131312724</v>
      </c>
      <c r="F48" s="166">
        <f t="shared" si="25"/>
        <v>20279659.673132721</v>
      </c>
      <c r="G48" s="166">
        <f t="shared" si="25"/>
        <v>19343026.743522726</v>
      </c>
      <c r="H48" s="166">
        <f t="shared" si="25"/>
        <v>16827554.416192725</v>
      </c>
      <c r="I48" s="166">
        <f t="shared" si="25"/>
        <v>15401918.740022724</v>
      </c>
      <c r="J48" s="166">
        <f t="shared" si="25"/>
        <v>11109608.143242726</v>
      </c>
      <c r="K48" s="166">
        <f t="shared" si="25"/>
        <v>7007236.1433227239</v>
      </c>
      <c r="L48" s="166">
        <f t="shared" si="25"/>
        <v>5030758.9804227231</v>
      </c>
      <c r="M48" s="166">
        <f t="shared" si="25"/>
        <v>3951208.6050127228</v>
      </c>
      <c r="N48" s="166">
        <f t="shared" si="25"/>
        <v>3909172.6076327236</v>
      </c>
      <c r="O48" s="166">
        <f t="shared" si="25"/>
        <v>5035516.215072724</v>
      </c>
      <c r="P48" s="258">
        <f t="shared" si="25"/>
        <v>9966555.4220427256</v>
      </c>
      <c r="Q48" s="257"/>
      <c r="R48" s="166"/>
      <c r="S48" s="166"/>
      <c r="T48" s="166"/>
      <c r="U48" s="166"/>
      <c r="V48" s="166"/>
      <c r="W48" s="166"/>
      <c r="X48" s="166"/>
      <c r="Y48" s="166"/>
      <c r="Z48" s="166"/>
      <c r="AA48" s="166"/>
      <c r="AB48" s="258"/>
    </row>
    <row r="49" spans="1:28" x14ac:dyDescent="0.2">
      <c r="E49" s="237"/>
      <c r="F49" s="6"/>
      <c r="G49" s="6"/>
      <c r="H49" s="6"/>
      <c r="I49" s="6"/>
      <c r="J49" s="6"/>
      <c r="K49" s="6"/>
      <c r="L49" s="6"/>
      <c r="M49" s="6"/>
      <c r="N49" s="6"/>
      <c r="O49" s="6"/>
      <c r="P49" s="238"/>
      <c r="Q49" s="237"/>
      <c r="R49" s="6"/>
      <c r="S49" s="6"/>
      <c r="T49" s="6"/>
      <c r="U49" s="6"/>
      <c r="V49" s="6"/>
      <c r="W49" s="6"/>
      <c r="X49" s="6"/>
      <c r="Y49" s="6"/>
      <c r="Z49" s="6"/>
      <c r="AA49" s="6"/>
      <c r="AB49" s="238"/>
    </row>
    <row r="50" spans="1:28" x14ac:dyDescent="0.2">
      <c r="A50" s="167" t="s">
        <v>219</v>
      </c>
      <c r="E50" s="237"/>
      <c r="F50" s="6"/>
      <c r="G50" s="6"/>
      <c r="H50" s="6"/>
      <c r="I50" s="6"/>
      <c r="J50" s="6"/>
      <c r="K50" s="6"/>
      <c r="L50" s="6"/>
      <c r="M50" s="6"/>
      <c r="N50" s="6"/>
      <c r="O50" s="6"/>
      <c r="P50" s="238"/>
      <c r="Q50" s="237"/>
      <c r="R50" s="6"/>
      <c r="S50" s="6"/>
      <c r="T50" s="6"/>
      <c r="U50" s="6"/>
      <c r="V50" s="6"/>
      <c r="W50" s="6"/>
      <c r="X50" s="6"/>
      <c r="Y50" s="6"/>
      <c r="Z50" s="6"/>
      <c r="AA50" s="6"/>
      <c r="AB50" s="238"/>
    </row>
    <row r="51" spans="1:28" x14ac:dyDescent="0.2">
      <c r="A51" s="180" t="s">
        <v>220</v>
      </c>
      <c r="C51" s="159"/>
      <c r="D51" s="159"/>
      <c r="E51" s="259"/>
      <c r="F51" s="252"/>
      <c r="G51" s="252"/>
      <c r="H51" s="252"/>
      <c r="I51" s="252"/>
      <c r="J51" s="252"/>
      <c r="K51" s="252"/>
      <c r="L51" s="252"/>
      <c r="M51" s="252"/>
      <c r="N51" s="252"/>
      <c r="O51" s="252"/>
      <c r="P51" s="253"/>
      <c r="Q51" s="259"/>
      <c r="R51" s="252"/>
      <c r="S51" s="252"/>
      <c r="T51" s="252"/>
      <c r="U51" s="252"/>
      <c r="V51" s="252"/>
      <c r="W51" s="252"/>
      <c r="X51" s="252"/>
      <c r="Y51" s="252"/>
      <c r="Z51" s="252"/>
      <c r="AA51" s="252"/>
      <c r="AB51" s="253"/>
    </row>
    <row r="52" spans="1:28" x14ac:dyDescent="0.2">
      <c r="B52" s="1" t="s">
        <v>221</v>
      </c>
      <c r="C52" s="168">
        <v>0.21406</v>
      </c>
      <c r="D52" s="159">
        <f>C52</f>
        <v>0.21406</v>
      </c>
      <c r="E52" s="260">
        <v>0.29903999999999997</v>
      </c>
      <c r="F52" s="252">
        <f t="shared" ref="F52:P52" si="26">E52</f>
        <v>0.29903999999999997</v>
      </c>
      <c r="G52" s="252">
        <f t="shared" si="26"/>
        <v>0.29903999999999997</v>
      </c>
      <c r="H52" s="252">
        <f t="shared" si="26"/>
        <v>0.29903999999999997</v>
      </c>
      <c r="I52" s="252">
        <f t="shared" si="26"/>
        <v>0.29903999999999997</v>
      </c>
      <c r="J52" s="252">
        <f t="shared" si="26"/>
        <v>0.29903999999999997</v>
      </c>
      <c r="K52" s="252">
        <f t="shared" si="26"/>
        <v>0.29903999999999997</v>
      </c>
      <c r="L52" s="252">
        <f t="shared" si="26"/>
        <v>0.29903999999999997</v>
      </c>
      <c r="M52" s="252">
        <f t="shared" si="26"/>
        <v>0.29903999999999997</v>
      </c>
      <c r="N52" s="252">
        <f t="shared" si="26"/>
        <v>0.29903999999999997</v>
      </c>
      <c r="O52" s="252">
        <f t="shared" si="26"/>
        <v>0.29903999999999997</v>
      </c>
      <c r="P52" s="253">
        <f t="shared" si="26"/>
        <v>0.29903999999999997</v>
      </c>
      <c r="Q52" s="259"/>
      <c r="R52" s="252"/>
      <c r="S52" s="252"/>
      <c r="T52" s="252"/>
      <c r="U52" s="252"/>
      <c r="V52" s="252"/>
      <c r="W52" s="252"/>
      <c r="X52" s="252"/>
      <c r="Y52" s="252"/>
      <c r="Z52" s="252"/>
      <c r="AA52" s="252"/>
      <c r="AB52" s="253"/>
    </row>
    <row r="53" spans="1:28" x14ac:dyDescent="0.2">
      <c r="E53" s="237"/>
      <c r="F53" s="6"/>
      <c r="G53" s="6"/>
      <c r="H53" s="6"/>
      <c r="I53" s="6"/>
      <c r="J53" s="6"/>
      <c r="K53" s="6"/>
      <c r="L53" s="6"/>
      <c r="M53" s="6"/>
      <c r="N53" s="6"/>
      <c r="O53" s="6"/>
      <c r="P53" s="238"/>
      <c r="Q53" s="237"/>
      <c r="R53" s="6"/>
      <c r="S53" s="6"/>
      <c r="T53" s="6"/>
      <c r="U53" s="6"/>
      <c r="V53" s="6"/>
      <c r="W53" s="6"/>
      <c r="X53" s="6"/>
      <c r="Y53" s="6"/>
      <c r="Z53" s="6"/>
      <c r="AA53" s="6"/>
      <c r="AB53" s="238"/>
    </row>
    <row r="54" spans="1:28" x14ac:dyDescent="0.2">
      <c r="A54" s="180" t="s">
        <v>222</v>
      </c>
      <c r="E54" s="237"/>
      <c r="F54" s="6"/>
      <c r="G54" s="6"/>
      <c r="H54" s="6"/>
      <c r="I54" s="6"/>
      <c r="J54" s="6"/>
      <c r="K54" s="6"/>
      <c r="L54" s="6"/>
      <c r="M54" s="6"/>
      <c r="N54" s="6"/>
      <c r="O54" s="6"/>
      <c r="P54" s="238"/>
      <c r="Q54" s="237"/>
      <c r="R54" s="6"/>
      <c r="S54" s="6"/>
      <c r="T54" s="6"/>
      <c r="U54" s="6"/>
      <c r="V54" s="6"/>
      <c r="W54" s="6"/>
      <c r="X54" s="6"/>
      <c r="Y54" s="6"/>
      <c r="Z54" s="6"/>
      <c r="AA54" s="6"/>
      <c r="AB54" s="238"/>
    </row>
    <row r="55" spans="1:28" x14ac:dyDescent="0.2">
      <c r="B55" s="1" t="s">
        <v>198</v>
      </c>
      <c r="C55" s="73">
        <f t="shared" ref="C55:P55" si="27">+C5*C$52</f>
        <v>4408946.9408600004</v>
      </c>
      <c r="D55" s="73">
        <f t="shared" si="27"/>
        <v>10102178.318539999</v>
      </c>
      <c r="E55" s="255">
        <f t="shared" si="27"/>
        <v>23093742.584639996</v>
      </c>
      <c r="F55" s="58">
        <f t="shared" si="27"/>
        <v>30271277.638559997</v>
      </c>
      <c r="G55" s="58">
        <f t="shared" si="27"/>
        <v>29195168.442719996</v>
      </c>
      <c r="H55" s="58">
        <f t="shared" si="27"/>
        <v>24753490.540799998</v>
      </c>
      <c r="I55" s="58">
        <f t="shared" si="27"/>
        <v>22640714.029919997</v>
      </c>
      <c r="J55" s="58">
        <f t="shared" si="27"/>
        <v>16008199.411679998</v>
      </c>
      <c r="K55" s="58">
        <f t="shared" si="27"/>
        <v>9163183.6799999997</v>
      </c>
      <c r="L55" s="58">
        <f t="shared" si="27"/>
        <v>6082435.9209599998</v>
      </c>
      <c r="M55" s="58">
        <f t="shared" si="27"/>
        <v>4416844.4241599999</v>
      </c>
      <c r="N55" s="58">
        <f t="shared" si="27"/>
        <v>4225555.4140799996</v>
      </c>
      <c r="O55" s="58">
        <f t="shared" si="27"/>
        <v>6197061.2423999999</v>
      </c>
      <c r="P55" s="256">
        <f t="shared" si="27"/>
        <v>14178262.408799998</v>
      </c>
      <c r="Q55" s="255"/>
      <c r="R55" s="58"/>
      <c r="S55" s="58"/>
      <c r="T55" s="58"/>
      <c r="U55" s="58"/>
      <c r="V55" s="58"/>
      <c r="W55" s="58"/>
      <c r="X55" s="58"/>
      <c r="Y55" s="58"/>
      <c r="Z55" s="58"/>
      <c r="AA55" s="58"/>
      <c r="AB55" s="256"/>
    </row>
    <row r="56" spans="1:28" x14ac:dyDescent="0.2">
      <c r="B56" s="1" t="s">
        <v>199</v>
      </c>
      <c r="C56" s="73">
        <f t="shared" ref="C56:P56" si="28">+(C6)*C$52</f>
        <v>157.54816</v>
      </c>
      <c r="D56" s="73">
        <f t="shared" si="28"/>
        <v>157.54816</v>
      </c>
      <c r="E56" s="255">
        <f t="shared" si="28"/>
        <v>220.09343999999999</v>
      </c>
      <c r="F56" s="58">
        <f t="shared" si="28"/>
        <v>220.09343999999999</v>
      </c>
      <c r="G56" s="58">
        <f t="shared" si="28"/>
        <v>220.09343999999999</v>
      </c>
      <c r="H56" s="58">
        <f t="shared" si="28"/>
        <v>220.09343999999999</v>
      </c>
      <c r="I56" s="58">
        <f t="shared" si="28"/>
        <v>220.09343999999999</v>
      </c>
      <c r="J56" s="58">
        <f t="shared" si="28"/>
        <v>220.09343999999999</v>
      </c>
      <c r="K56" s="58">
        <f t="shared" si="28"/>
        <v>220.09343999999999</v>
      </c>
      <c r="L56" s="58">
        <f t="shared" si="28"/>
        <v>220.09343999999999</v>
      </c>
      <c r="M56" s="58">
        <f t="shared" si="28"/>
        <v>220.09343999999999</v>
      </c>
      <c r="N56" s="58">
        <f t="shared" si="28"/>
        <v>220.09343999999999</v>
      </c>
      <c r="O56" s="58">
        <f t="shared" si="28"/>
        <v>220.09343999999999</v>
      </c>
      <c r="P56" s="256">
        <f t="shared" si="28"/>
        <v>220.09343999999999</v>
      </c>
      <c r="Q56" s="255"/>
      <c r="R56" s="58"/>
      <c r="S56" s="58"/>
      <c r="T56" s="58"/>
      <c r="U56" s="58"/>
      <c r="V56" s="58"/>
      <c r="W56" s="58"/>
      <c r="X56" s="58"/>
      <c r="Y56" s="58"/>
      <c r="Z56" s="58"/>
      <c r="AA56" s="58"/>
      <c r="AB56" s="256"/>
    </row>
    <row r="57" spans="1:28" x14ac:dyDescent="0.2">
      <c r="B57" s="1" t="s">
        <v>200</v>
      </c>
      <c r="C57" s="73">
        <f t="shared" ref="C57:P61" si="29">+C7*C$52</f>
        <v>2042873.47572</v>
      </c>
      <c r="D57" s="73">
        <f t="shared" si="29"/>
        <v>3530507.8485599998</v>
      </c>
      <c r="E57" s="255">
        <f t="shared" si="29"/>
        <v>7684331.0006399993</v>
      </c>
      <c r="F57" s="58">
        <f t="shared" si="29"/>
        <v>10348065.087359998</v>
      </c>
      <c r="G57" s="58">
        <f t="shared" si="29"/>
        <v>9643389.8870399985</v>
      </c>
      <c r="H57" s="58">
        <f t="shared" si="29"/>
        <v>8813755.7390399985</v>
      </c>
      <c r="I57" s="58">
        <f t="shared" si="29"/>
        <v>7991036.2929599993</v>
      </c>
      <c r="J57" s="58">
        <f t="shared" si="29"/>
        <v>5795463.6801599991</v>
      </c>
      <c r="K57" s="58">
        <f t="shared" si="29"/>
        <v>4110144.5145599996</v>
      </c>
      <c r="L57" s="58">
        <f t="shared" si="29"/>
        <v>3167641.0079999999</v>
      </c>
      <c r="M57" s="58">
        <f t="shared" si="29"/>
        <v>2624405.8411199995</v>
      </c>
      <c r="N57" s="58">
        <f t="shared" si="29"/>
        <v>2709415.7361599999</v>
      </c>
      <c r="O57" s="58">
        <f t="shared" si="29"/>
        <v>3067146.2236799998</v>
      </c>
      <c r="P57" s="256">
        <f t="shared" si="29"/>
        <v>5163587.6745599993</v>
      </c>
      <c r="Q57" s="255"/>
      <c r="R57" s="58"/>
      <c r="S57" s="58"/>
      <c r="T57" s="58"/>
      <c r="U57" s="58"/>
      <c r="V57" s="58"/>
      <c r="W57" s="58"/>
      <c r="X57" s="58"/>
      <c r="Y57" s="58"/>
      <c r="Z57" s="58"/>
      <c r="AA57" s="58"/>
      <c r="AB57" s="256"/>
    </row>
    <row r="58" spans="1:28" x14ac:dyDescent="0.2">
      <c r="B58" s="1" t="s">
        <v>201</v>
      </c>
      <c r="C58" s="73">
        <f t="shared" si="29"/>
        <v>712391.25188</v>
      </c>
      <c r="D58" s="73">
        <f t="shared" si="29"/>
        <v>1119024.3372</v>
      </c>
      <c r="E58" s="255">
        <f t="shared" si="29"/>
        <v>2157633.1089599999</v>
      </c>
      <c r="F58" s="58">
        <f t="shared" si="29"/>
        <v>2521172.1494399998</v>
      </c>
      <c r="G58" s="58">
        <f t="shared" si="29"/>
        <v>2341139.9020799999</v>
      </c>
      <c r="H58" s="58">
        <f t="shared" si="29"/>
        <v>2268989.6241599997</v>
      </c>
      <c r="I58" s="58">
        <f t="shared" si="29"/>
        <v>2126162.1393599999</v>
      </c>
      <c r="J58" s="58">
        <f t="shared" si="29"/>
        <v>1662165.9935999999</v>
      </c>
      <c r="K58" s="58">
        <f t="shared" si="29"/>
        <v>1311321.5001599998</v>
      </c>
      <c r="L58" s="58">
        <f t="shared" si="29"/>
        <v>1083205.4150399999</v>
      </c>
      <c r="M58" s="58">
        <f t="shared" si="29"/>
        <v>863367.9532799999</v>
      </c>
      <c r="N58" s="58">
        <f t="shared" si="29"/>
        <v>900175.29167999991</v>
      </c>
      <c r="O58" s="58">
        <f t="shared" si="29"/>
        <v>1034697.2395199999</v>
      </c>
      <c r="P58" s="256">
        <f t="shared" si="29"/>
        <v>1604103.4900799999</v>
      </c>
      <c r="Q58" s="255"/>
      <c r="R58" s="58"/>
      <c r="S58" s="58"/>
      <c r="T58" s="58"/>
      <c r="U58" s="58"/>
      <c r="V58" s="58"/>
      <c r="W58" s="58"/>
      <c r="X58" s="58"/>
      <c r="Y58" s="58"/>
      <c r="Z58" s="58"/>
      <c r="AA58" s="58"/>
      <c r="AB58" s="256"/>
    </row>
    <row r="59" spans="1:28" x14ac:dyDescent="0.2">
      <c r="B59" s="1" t="s">
        <v>202</v>
      </c>
      <c r="C59" s="73">
        <f t="shared" si="29"/>
        <v>164776.9662</v>
      </c>
      <c r="D59" s="73">
        <f t="shared" si="29"/>
        <v>232018.34964</v>
      </c>
      <c r="E59" s="255">
        <f t="shared" si="29"/>
        <v>367890.07247999997</v>
      </c>
      <c r="F59" s="58">
        <f t="shared" si="29"/>
        <v>466019.45039999997</v>
      </c>
      <c r="G59" s="58">
        <f t="shared" si="29"/>
        <v>389954.14079999994</v>
      </c>
      <c r="H59" s="58">
        <f t="shared" si="29"/>
        <v>384550.78703999997</v>
      </c>
      <c r="I59" s="58">
        <f t="shared" si="29"/>
        <v>353427.60095999995</v>
      </c>
      <c r="J59" s="58">
        <f t="shared" si="29"/>
        <v>284857.13087999995</v>
      </c>
      <c r="K59" s="58">
        <f t="shared" si="29"/>
        <v>256752.45455999998</v>
      </c>
      <c r="L59" s="58">
        <f t="shared" si="29"/>
        <v>195930.40991999998</v>
      </c>
      <c r="M59" s="58">
        <f t="shared" si="29"/>
        <v>184841.70767999999</v>
      </c>
      <c r="N59" s="58">
        <f t="shared" si="29"/>
        <v>202543.08143999998</v>
      </c>
      <c r="O59" s="58">
        <f t="shared" si="29"/>
        <v>205057.70879999999</v>
      </c>
      <c r="P59" s="256">
        <f t="shared" si="29"/>
        <v>292794.54959999997</v>
      </c>
      <c r="Q59" s="255"/>
      <c r="R59" s="58"/>
      <c r="S59" s="58"/>
      <c r="T59" s="58"/>
      <c r="U59" s="58"/>
      <c r="V59" s="58"/>
      <c r="W59" s="58"/>
      <c r="X59" s="58"/>
      <c r="Y59" s="58"/>
      <c r="Z59" s="58"/>
      <c r="AA59" s="58"/>
      <c r="AB59" s="256"/>
    </row>
    <row r="60" spans="1:28" x14ac:dyDescent="0.2">
      <c r="B60" s="1" t="s">
        <v>203</v>
      </c>
      <c r="C60" s="73">
        <f t="shared" si="29"/>
        <v>41299.452039999996</v>
      </c>
      <c r="D60" s="73">
        <f t="shared" si="29"/>
        <v>91948.188639999993</v>
      </c>
      <c r="E60" s="255">
        <f t="shared" si="29"/>
        <v>194632.87535999998</v>
      </c>
      <c r="F60" s="58">
        <f t="shared" si="29"/>
        <v>284370.59279999998</v>
      </c>
      <c r="G60" s="58">
        <f t="shared" si="29"/>
        <v>244164.66479999997</v>
      </c>
      <c r="H60" s="58">
        <f t="shared" si="29"/>
        <v>240197.60015999997</v>
      </c>
      <c r="I60" s="58">
        <f t="shared" si="29"/>
        <v>225469.28207999998</v>
      </c>
      <c r="J60" s="58">
        <f t="shared" si="29"/>
        <v>157365.31439999997</v>
      </c>
      <c r="K60" s="58">
        <f t="shared" si="29"/>
        <v>131957.97887999998</v>
      </c>
      <c r="L60" s="58">
        <f t="shared" si="29"/>
        <v>79299.726239999989</v>
      </c>
      <c r="M60" s="58">
        <f t="shared" si="29"/>
        <v>57389.364479999997</v>
      </c>
      <c r="N60" s="58">
        <f t="shared" si="29"/>
        <v>46817.104319999999</v>
      </c>
      <c r="O60" s="58">
        <f t="shared" si="29"/>
        <v>52390.013759999994</v>
      </c>
      <c r="P60" s="256">
        <f t="shared" si="29"/>
        <v>117784.37999999999</v>
      </c>
      <c r="Q60" s="255"/>
      <c r="R60" s="58"/>
      <c r="S60" s="58"/>
      <c r="T60" s="58"/>
      <c r="U60" s="58"/>
      <c r="V60" s="58"/>
      <c r="W60" s="58"/>
      <c r="X60" s="58"/>
      <c r="Y60" s="58"/>
      <c r="Z60" s="58"/>
      <c r="AA60" s="58"/>
      <c r="AB60" s="256"/>
    </row>
    <row r="61" spans="1:28" x14ac:dyDescent="0.2">
      <c r="B61" s="1" t="s">
        <v>204</v>
      </c>
      <c r="C61" s="73">
        <f t="shared" si="29"/>
        <v>247291.31658000001</v>
      </c>
      <c r="D61" s="73">
        <f t="shared" si="29"/>
        <v>388002.37322000001</v>
      </c>
      <c r="E61" s="255">
        <f t="shared" si="29"/>
        <v>565240.3243199999</v>
      </c>
      <c r="F61" s="58">
        <f t="shared" si="29"/>
        <v>694600.84175999998</v>
      </c>
      <c r="G61" s="58">
        <f t="shared" si="29"/>
        <v>512421.48719999997</v>
      </c>
      <c r="H61" s="58">
        <f t="shared" si="29"/>
        <v>495822.37487999996</v>
      </c>
      <c r="I61" s="58">
        <f t="shared" si="29"/>
        <v>471281.05919999996</v>
      </c>
      <c r="J61" s="58">
        <f t="shared" si="29"/>
        <v>360114.13535999996</v>
      </c>
      <c r="K61" s="58">
        <f t="shared" si="29"/>
        <v>354523.88159999996</v>
      </c>
      <c r="L61" s="58">
        <f t="shared" si="29"/>
        <v>286776.36959999998</v>
      </c>
      <c r="M61" s="58">
        <f t="shared" si="29"/>
        <v>285640.31663999998</v>
      </c>
      <c r="N61" s="58">
        <f t="shared" si="29"/>
        <v>307555.16399999999</v>
      </c>
      <c r="O61" s="58">
        <f t="shared" si="29"/>
        <v>315339.47423999995</v>
      </c>
      <c r="P61" s="256">
        <f t="shared" si="29"/>
        <v>499223.95487999998</v>
      </c>
      <c r="Q61" s="255"/>
      <c r="R61" s="58"/>
      <c r="S61" s="58"/>
      <c r="T61" s="58"/>
      <c r="U61" s="58"/>
      <c r="V61" s="58"/>
      <c r="W61" s="58"/>
      <c r="X61" s="58"/>
      <c r="Y61" s="58"/>
      <c r="Z61" s="58"/>
      <c r="AA61" s="58"/>
      <c r="AB61" s="256"/>
    </row>
    <row r="62" spans="1:28" x14ac:dyDescent="0.2">
      <c r="A62" s="165"/>
      <c r="B62" s="165" t="s">
        <v>218</v>
      </c>
      <c r="C62" s="166">
        <f>SUM(C55:C61)</f>
        <v>7617736.9514400009</v>
      </c>
      <c r="D62" s="166">
        <f>SUM(D55:D61)</f>
        <v>15463836.963960001</v>
      </c>
      <c r="E62" s="257">
        <f t="shared" ref="E62:P62" si="30">SUM(E55:E61)</f>
        <v>34063690.059840001</v>
      </c>
      <c r="F62" s="166">
        <f t="shared" si="30"/>
        <v>44585725.853759997</v>
      </c>
      <c r="G62" s="166">
        <f t="shared" si="30"/>
        <v>42326458.618079998</v>
      </c>
      <c r="H62" s="166">
        <f t="shared" si="30"/>
        <v>36957026.759520002</v>
      </c>
      <c r="I62" s="166">
        <f t="shared" si="30"/>
        <v>33808310.497919992</v>
      </c>
      <c r="J62" s="166">
        <f t="shared" si="30"/>
        <v>24268385.759519991</v>
      </c>
      <c r="K62" s="166">
        <f t="shared" si="30"/>
        <v>15328104.103199998</v>
      </c>
      <c r="L62" s="166">
        <f t="shared" si="30"/>
        <v>10895508.943199998</v>
      </c>
      <c r="M62" s="166">
        <f t="shared" si="30"/>
        <v>8432709.7007999998</v>
      </c>
      <c r="N62" s="166">
        <f t="shared" si="30"/>
        <v>8392281.8851199988</v>
      </c>
      <c r="O62" s="166">
        <f t="shared" si="30"/>
        <v>10871911.995839998</v>
      </c>
      <c r="P62" s="258">
        <f t="shared" si="30"/>
        <v>21855976.551359996</v>
      </c>
      <c r="Q62" s="257"/>
      <c r="R62" s="166"/>
      <c r="S62" s="166"/>
      <c r="T62" s="166"/>
      <c r="U62" s="166"/>
      <c r="V62" s="166"/>
      <c r="W62" s="166"/>
      <c r="X62" s="166"/>
      <c r="Y62" s="166"/>
      <c r="Z62" s="166"/>
      <c r="AA62" s="166"/>
      <c r="AB62" s="258"/>
    </row>
    <row r="63" spans="1:28" x14ac:dyDescent="0.2">
      <c r="E63" s="237"/>
      <c r="F63" s="6"/>
      <c r="G63" s="6"/>
      <c r="H63" s="6"/>
      <c r="I63" s="6"/>
      <c r="J63" s="6"/>
      <c r="K63" s="6"/>
      <c r="L63" s="6"/>
      <c r="M63" s="6"/>
      <c r="N63" s="6"/>
      <c r="O63" s="6"/>
      <c r="P63" s="238"/>
      <c r="Q63" s="237"/>
      <c r="R63" s="6"/>
      <c r="S63" s="6"/>
      <c r="T63" s="6"/>
      <c r="U63" s="6"/>
      <c r="V63" s="6"/>
      <c r="W63" s="6"/>
      <c r="X63" s="6"/>
      <c r="Y63" s="6"/>
      <c r="Z63" s="6"/>
      <c r="AA63" s="6"/>
      <c r="AB63" s="238"/>
    </row>
    <row r="64" spans="1:28" x14ac:dyDescent="0.2">
      <c r="A64" s="7" t="s">
        <v>223</v>
      </c>
      <c r="E64" s="237"/>
      <c r="F64" s="6"/>
      <c r="G64" s="6"/>
      <c r="H64" s="6"/>
      <c r="I64" s="6"/>
      <c r="J64" s="6"/>
      <c r="K64" s="6"/>
      <c r="L64" s="6"/>
      <c r="M64" s="6"/>
      <c r="N64" s="6"/>
      <c r="O64" s="6"/>
      <c r="P64" s="238"/>
      <c r="Q64" s="237"/>
      <c r="R64" s="6"/>
      <c r="S64" s="6"/>
      <c r="T64" s="6"/>
      <c r="U64" s="6"/>
      <c r="V64" s="6"/>
      <c r="W64" s="6"/>
      <c r="X64" s="6"/>
      <c r="Y64" s="6"/>
      <c r="Z64" s="6"/>
      <c r="AA64" s="6"/>
      <c r="AB64" s="238"/>
    </row>
    <row r="65" spans="1:28" x14ac:dyDescent="0.2">
      <c r="E65" s="237"/>
      <c r="F65" s="6"/>
      <c r="G65" s="6"/>
      <c r="H65" s="6"/>
      <c r="I65" s="6"/>
      <c r="J65" s="6"/>
      <c r="K65" s="6"/>
      <c r="L65" s="6"/>
      <c r="M65" s="6"/>
      <c r="N65" s="6"/>
      <c r="O65" s="6"/>
      <c r="P65" s="238"/>
      <c r="Q65" s="237"/>
      <c r="R65" s="6"/>
      <c r="S65" s="6"/>
      <c r="T65" s="6"/>
      <c r="U65" s="6"/>
      <c r="V65" s="6"/>
      <c r="W65" s="6"/>
      <c r="X65" s="6"/>
      <c r="Y65" s="6"/>
      <c r="Z65" s="6"/>
      <c r="AA65" s="6"/>
      <c r="AB65" s="238"/>
    </row>
    <row r="66" spans="1:28" x14ac:dyDescent="0.2">
      <c r="A66" s="180" t="s">
        <v>224</v>
      </c>
      <c r="E66" s="237"/>
      <c r="F66" s="6"/>
      <c r="G66" s="6"/>
      <c r="H66" s="6"/>
      <c r="I66" s="6"/>
      <c r="J66" s="6"/>
      <c r="K66" s="6"/>
      <c r="L66" s="6"/>
      <c r="M66" s="6"/>
      <c r="N66" s="6"/>
      <c r="O66" s="6"/>
      <c r="P66" s="238"/>
      <c r="Q66" s="237"/>
      <c r="R66" s="6"/>
      <c r="S66" s="6"/>
      <c r="T66" s="6"/>
      <c r="U66" s="6"/>
      <c r="V66" s="6"/>
      <c r="W66" s="6"/>
      <c r="X66" s="6"/>
      <c r="Y66" s="6"/>
      <c r="Z66" s="6"/>
      <c r="AA66" s="6"/>
      <c r="AB66" s="238"/>
    </row>
    <row r="67" spans="1:28" x14ac:dyDescent="0.2">
      <c r="B67" s="1" t="s">
        <v>198</v>
      </c>
      <c r="C67" s="73">
        <f>C86+C106+C125+C144</f>
        <v>949099.66847999999</v>
      </c>
      <c r="D67" s="73">
        <f t="shared" ref="D67:P67" si="31">D86+D106+D125+D144</f>
        <v>2174663.0707200002</v>
      </c>
      <c r="E67" s="255">
        <f t="shared" si="31"/>
        <v>1929884.3873400001</v>
      </c>
      <c r="F67" s="58">
        <f t="shared" si="31"/>
        <v>2529692.4431100003</v>
      </c>
      <c r="G67" s="58">
        <f t="shared" si="31"/>
        <v>2439764.7785700001</v>
      </c>
      <c r="H67" s="58">
        <f t="shared" si="31"/>
        <v>2068585.2348</v>
      </c>
      <c r="I67" s="58">
        <f t="shared" si="31"/>
        <v>1892025.9617699999</v>
      </c>
      <c r="J67" s="58">
        <f t="shared" si="31"/>
        <v>1337763.8553300002</v>
      </c>
      <c r="K67" s="58">
        <f t="shared" si="31"/>
        <v>765743.58000000007</v>
      </c>
      <c r="L67" s="58">
        <f t="shared" si="31"/>
        <v>508293.45126</v>
      </c>
      <c r="M67" s="58">
        <f t="shared" si="31"/>
        <v>369104.27421</v>
      </c>
      <c r="N67" s="58">
        <f t="shared" si="31"/>
        <v>353118.74598000001</v>
      </c>
      <c r="O67" s="58">
        <f t="shared" si="31"/>
        <v>517872.39315000002</v>
      </c>
      <c r="P67" s="256">
        <f t="shared" si="31"/>
        <v>1184840.74905</v>
      </c>
      <c r="Q67" s="255"/>
      <c r="R67" s="58"/>
      <c r="S67" s="58"/>
      <c r="T67" s="58"/>
      <c r="U67" s="58"/>
      <c r="V67" s="58"/>
      <c r="W67" s="58"/>
      <c r="X67" s="58"/>
      <c r="Y67" s="58"/>
      <c r="Z67" s="58"/>
      <c r="AA67" s="58"/>
      <c r="AB67" s="256"/>
    </row>
    <row r="68" spans="1:28" x14ac:dyDescent="0.2">
      <c r="B68" s="1" t="s">
        <v>199</v>
      </c>
      <c r="C68" s="73">
        <f t="shared" ref="C68:C73" si="32">C87+C107+C126+C145</f>
        <v>33.914879999999997</v>
      </c>
      <c r="D68" s="73">
        <f t="shared" ref="D68:P68" si="33">D87+D107+D126+D145</f>
        <v>33.914879999999997</v>
      </c>
      <c r="E68" s="255">
        <f t="shared" si="33"/>
        <v>18.39264</v>
      </c>
      <c r="F68" s="58">
        <f t="shared" si="33"/>
        <v>18.39264</v>
      </c>
      <c r="G68" s="58">
        <f t="shared" si="33"/>
        <v>18.39264</v>
      </c>
      <c r="H68" s="58">
        <f t="shared" si="33"/>
        <v>18.39264</v>
      </c>
      <c r="I68" s="58">
        <f t="shared" si="33"/>
        <v>18.39264</v>
      </c>
      <c r="J68" s="58">
        <f t="shared" si="33"/>
        <v>18.39264</v>
      </c>
      <c r="K68" s="58">
        <f t="shared" si="33"/>
        <v>18.39264</v>
      </c>
      <c r="L68" s="58">
        <f t="shared" si="33"/>
        <v>18.39264</v>
      </c>
      <c r="M68" s="58">
        <f t="shared" si="33"/>
        <v>18.39264</v>
      </c>
      <c r="N68" s="58">
        <f t="shared" si="33"/>
        <v>18.39264</v>
      </c>
      <c r="O68" s="58">
        <f t="shared" si="33"/>
        <v>18.39264</v>
      </c>
      <c r="P68" s="256">
        <f t="shared" si="33"/>
        <v>18.39264</v>
      </c>
      <c r="Q68" s="255"/>
      <c r="R68" s="58"/>
      <c r="S68" s="58"/>
      <c r="T68" s="58"/>
      <c r="U68" s="58"/>
      <c r="V68" s="58"/>
      <c r="W68" s="58"/>
      <c r="X68" s="58"/>
      <c r="Y68" s="58"/>
      <c r="Z68" s="58"/>
      <c r="AA68" s="58"/>
      <c r="AB68" s="256"/>
    </row>
    <row r="69" spans="1:28" x14ac:dyDescent="0.2">
      <c r="B69" s="1" t="s">
        <v>200</v>
      </c>
      <c r="C69" s="73">
        <f t="shared" si="32"/>
        <v>438426.64428000001</v>
      </c>
      <c r="D69" s="73">
        <f t="shared" ref="D69:P69" si="34">D88+D108+D127+D146</f>
        <v>757691.91143999994</v>
      </c>
      <c r="E69" s="255">
        <f t="shared" si="34"/>
        <v>641388.78336</v>
      </c>
      <c r="F69" s="58">
        <f t="shared" si="34"/>
        <v>863722.92864000006</v>
      </c>
      <c r="G69" s="58">
        <f t="shared" si="34"/>
        <v>804905.73696000013</v>
      </c>
      <c r="H69" s="58">
        <f t="shared" si="34"/>
        <v>735658.58496000001</v>
      </c>
      <c r="I69" s="58">
        <f t="shared" si="34"/>
        <v>666988.58303999994</v>
      </c>
      <c r="J69" s="58">
        <f t="shared" si="34"/>
        <v>483730.51584000001</v>
      </c>
      <c r="K69" s="58">
        <f t="shared" si="34"/>
        <v>343061.82144000003</v>
      </c>
      <c r="L69" s="58">
        <f t="shared" si="34"/>
        <v>264393.79200000002</v>
      </c>
      <c r="M69" s="58">
        <f t="shared" si="34"/>
        <v>219051.53088000001</v>
      </c>
      <c r="N69" s="58">
        <f t="shared" si="34"/>
        <v>226147.05984</v>
      </c>
      <c r="O69" s="58">
        <f t="shared" si="34"/>
        <v>256005.78432000001</v>
      </c>
      <c r="P69" s="256">
        <f t="shared" si="34"/>
        <v>430989.66144</v>
      </c>
      <c r="Q69" s="255"/>
      <c r="R69" s="58"/>
      <c r="S69" s="58"/>
      <c r="T69" s="58"/>
      <c r="U69" s="58"/>
      <c r="V69" s="58"/>
      <c r="W69" s="58"/>
      <c r="X69" s="58"/>
      <c r="Y69" s="58"/>
      <c r="Z69" s="58"/>
      <c r="AA69" s="58"/>
      <c r="AB69" s="256"/>
    </row>
    <row r="70" spans="1:28" x14ac:dyDescent="0.2">
      <c r="B70" s="1" t="s">
        <v>201</v>
      </c>
      <c r="C70" s="73">
        <f t="shared" si="32"/>
        <v>150891.42932</v>
      </c>
      <c r="D70" s="73">
        <f t="shared" ref="D70:P70" si="35">D89+D109+D128+D147</f>
        <v>237020.29080000002</v>
      </c>
      <c r="E70" s="255">
        <f t="shared" si="35"/>
        <v>179297.69515000001</v>
      </c>
      <c r="F70" s="58">
        <f t="shared" si="35"/>
        <v>209507.5171</v>
      </c>
      <c r="G70" s="58">
        <f t="shared" si="35"/>
        <v>194546.97219999999</v>
      </c>
      <c r="H70" s="58">
        <f t="shared" si="35"/>
        <v>188551.33815</v>
      </c>
      <c r="I70" s="58">
        <f t="shared" si="35"/>
        <v>176682.48115000001</v>
      </c>
      <c r="J70" s="58">
        <f t="shared" si="35"/>
        <v>138124.74900000001</v>
      </c>
      <c r="K70" s="58">
        <f t="shared" si="35"/>
        <v>108969.83440000001</v>
      </c>
      <c r="L70" s="58">
        <f t="shared" si="35"/>
        <v>90013.558600000004</v>
      </c>
      <c r="M70" s="58">
        <f t="shared" si="35"/>
        <v>71745.230200000005</v>
      </c>
      <c r="N70" s="58">
        <f t="shared" si="35"/>
        <v>74803.892449999999</v>
      </c>
      <c r="O70" s="58">
        <f t="shared" si="35"/>
        <v>85982.565549999999</v>
      </c>
      <c r="P70" s="256">
        <f t="shared" si="35"/>
        <v>133299.79845</v>
      </c>
      <c r="Q70" s="255"/>
      <c r="R70" s="58"/>
      <c r="S70" s="58"/>
      <c r="T70" s="58"/>
      <c r="U70" s="58"/>
      <c r="V70" s="58"/>
      <c r="W70" s="58"/>
      <c r="X70" s="58"/>
      <c r="Y70" s="58"/>
      <c r="Z70" s="58"/>
      <c r="AA70" s="58"/>
      <c r="AB70" s="256"/>
    </row>
    <row r="71" spans="1:28" x14ac:dyDescent="0.2">
      <c r="B71" s="1" t="s">
        <v>202</v>
      </c>
      <c r="C71" s="73">
        <f t="shared" si="32"/>
        <v>34578.068399999996</v>
      </c>
      <c r="D71" s="73">
        <f t="shared" ref="D71:P71" si="36">D90+D110+D129+D148</f>
        <v>48688.518479999999</v>
      </c>
      <c r="E71" s="255">
        <f t="shared" si="36"/>
        <v>30472.97049</v>
      </c>
      <c r="F71" s="58">
        <f t="shared" si="36"/>
        <v>38601.196450000003</v>
      </c>
      <c r="G71" s="58">
        <f t="shared" si="36"/>
        <v>32300.575400000002</v>
      </c>
      <c r="H71" s="58">
        <f t="shared" si="36"/>
        <v>31853.006270000002</v>
      </c>
      <c r="I71" s="58">
        <f t="shared" si="36"/>
        <v>29275.018980000001</v>
      </c>
      <c r="J71" s="58">
        <f t="shared" si="36"/>
        <v>23595.208440000002</v>
      </c>
      <c r="K71" s="58">
        <f t="shared" si="36"/>
        <v>21267.249530000001</v>
      </c>
      <c r="L71" s="58">
        <f t="shared" si="36"/>
        <v>16229.25446</v>
      </c>
      <c r="M71" s="58">
        <f t="shared" si="36"/>
        <v>15310.758089999999</v>
      </c>
      <c r="N71" s="58">
        <f t="shared" si="36"/>
        <v>16776.993470000001</v>
      </c>
      <c r="O71" s="58">
        <f t="shared" si="36"/>
        <v>16985.2844</v>
      </c>
      <c r="P71" s="256">
        <f t="shared" si="36"/>
        <v>24252.678550000001</v>
      </c>
      <c r="Q71" s="255"/>
      <c r="R71" s="58"/>
      <c r="S71" s="58"/>
      <c r="T71" s="58"/>
      <c r="U71" s="58"/>
      <c r="V71" s="58"/>
      <c r="W71" s="58"/>
      <c r="X71" s="58"/>
      <c r="Y71" s="58"/>
      <c r="Z71" s="58"/>
      <c r="AA71" s="58"/>
      <c r="AB71" s="256"/>
    </row>
    <row r="72" spans="1:28" x14ac:dyDescent="0.2">
      <c r="B72" s="1" t="s">
        <v>203</v>
      </c>
      <c r="C72" s="73">
        <f t="shared" si="32"/>
        <v>8703.2527399999999</v>
      </c>
      <c r="D72" s="73">
        <f t="shared" ref="D72:P72" si="37">D91+D111+D130+D149</f>
        <v>19376.72984</v>
      </c>
      <c r="E72" s="255">
        <f t="shared" si="37"/>
        <v>16141.3032</v>
      </c>
      <c r="F72" s="58">
        <f t="shared" si="37"/>
        <v>23583.436000000002</v>
      </c>
      <c r="G72" s="58">
        <f t="shared" si="37"/>
        <v>20249.075999999997</v>
      </c>
      <c r="H72" s="58">
        <f t="shared" si="37"/>
        <v>19920.0792</v>
      </c>
      <c r="I72" s="58">
        <f t="shared" si="37"/>
        <v>18698.6296</v>
      </c>
      <c r="J72" s="58">
        <f t="shared" si="37"/>
        <v>13050.628000000001</v>
      </c>
      <c r="K72" s="58">
        <f t="shared" si="37"/>
        <v>10943.545600000001</v>
      </c>
      <c r="L72" s="58">
        <f t="shared" si="37"/>
        <v>6576.4888000000001</v>
      </c>
      <c r="M72" s="58">
        <f t="shared" si="37"/>
        <v>4759.4176000000007</v>
      </c>
      <c r="N72" s="58">
        <f t="shared" si="37"/>
        <v>3882.6384000000003</v>
      </c>
      <c r="O72" s="58">
        <f t="shared" si="37"/>
        <v>4344.8112000000001</v>
      </c>
      <c r="P72" s="256">
        <f t="shared" si="37"/>
        <v>9768.1</v>
      </c>
      <c r="Q72" s="255"/>
      <c r="R72" s="58"/>
      <c r="S72" s="58"/>
      <c r="T72" s="58"/>
      <c r="U72" s="58"/>
      <c r="V72" s="58"/>
      <c r="W72" s="58"/>
      <c r="X72" s="58"/>
      <c r="Y72" s="58"/>
      <c r="Z72" s="58"/>
      <c r="AA72" s="58"/>
      <c r="AB72" s="256"/>
    </row>
    <row r="73" spans="1:28" x14ac:dyDescent="0.2">
      <c r="B73" s="1" t="s">
        <v>204</v>
      </c>
      <c r="C73" s="73">
        <f t="shared" si="32"/>
        <v>51916.620419999999</v>
      </c>
      <c r="D73" s="73">
        <f t="shared" ref="D73:P73" si="38">D92+D112+D131+D150</f>
        <v>81457.659780000002</v>
      </c>
      <c r="E73" s="255">
        <f t="shared" si="38"/>
        <v>46819.832909999997</v>
      </c>
      <c r="F73" s="58">
        <f t="shared" si="38"/>
        <v>57534.988130000005</v>
      </c>
      <c r="G73" s="58">
        <f t="shared" si="38"/>
        <v>42444.75735</v>
      </c>
      <c r="H73" s="58">
        <f t="shared" si="38"/>
        <v>41069.824190000007</v>
      </c>
      <c r="I73" s="58">
        <f t="shared" si="38"/>
        <v>39037.024599999997</v>
      </c>
      <c r="J73" s="58">
        <f t="shared" si="38"/>
        <v>29828.876180000003</v>
      </c>
      <c r="K73" s="58">
        <f t="shared" si="38"/>
        <v>29365.825799999999</v>
      </c>
      <c r="L73" s="58">
        <f t="shared" si="38"/>
        <v>23754.1823</v>
      </c>
      <c r="M73" s="58">
        <f t="shared" si="38"/>
        <v>23660.08107</v>
      </c>
      <c r="N73" s="58">
        <f t="shared" si="38"/>
        <v>25475.32575</v>
      </c>
      <c r="O73" s="58">
        <f t="shared" si="38"/>
        <v>26120.11362</v>
      </c>
      <c r="P73" s="256">
        <f t="shared" si="38"/>
        <v>41351.582940000008</v>
      </c>
      <c r="Q73" s="255"/>
      <c r="R73" s="58"/>
      <c r="S73" s="58"/>
      <c r="T73" s="58"/>
      <c r="U73" s="58"/>
      <c r="V73" s="58"/>
      <c r="W73" s="58"/>
      <c r="X73" s="58"/>
      <c r="Y73" s="58"/>
      <c r="Z73" s="58"/>
      <c r="AA73" s="58"/>
      <c r="AB73" s="256"/>
    </row>
    <row r="74" spans="1:28" x14ac:dyDescent="0.2">
      <c r="B74" s="1" t="s">
        <v>224</v>
      </c>
      <c r="C74" s="169">
        <f>SUM(C67:C73)</f>
        <v>1633649.5985200002</v>
      </c>
      <c r="D74" s="169">
        <f>SUM(D67:D73)</f>
        <v>3318932.0959400004</v>
      </c>
      <c r="E74" s="261">
        <f t="shared" ref="E74:P74" si="39">SUM(E67:E73)</f>
        <v>2844023.36509</v>
      </c>
      <c r="F74" s="169">
        <f t="shared" si="39"/>
        <v>3722660.9020700008</v>
      </c>
      <c r="G74" s="169">
        <f t="shared" si="39"/>
        <v>3534230.2891200008</v>
      </c>
      <c r="H74" s="169">
        <f t="shared" si="39"/>
        <v>3085656.4602100002</v>
      </c>
      <c r="I74" s="169">
        <f t="shared" si="39"/>
        <v>2822726.0917800004</v>
      </c>
      <c r="J74" s="169">
        <f t="shared" si="39"/>
        <v>2026112.2254300001</v>
      </c>
      <c r="K74" s="169">
        <f t="shared" si="39"/>
        <v>1279370.2494100002</v>
      </c>
      <c r="L74" s="169">
        <f t="shared" si="39"/>
        <v>909279.12005999999</v>
      </c>
      <c r="M74" s="169">
        <f t="shared" si="39"/>
        <v>703649.68469000002</v>
      </c>
      <c r="N74" s="169">
        <f t="shared" si="39"/>
        <v>700223.04853000003</v>
      </c>
      <c r="O74" s="169">
        <f t="shared" si="39"/>
        <v>907329.34487999987</v>
      </c>
      <c r="P74" s="262">
        <f t="shared" si="39"/>
        <v>1824520.9630700003</v>
      </c>
      <c r="Q74" s="261"/>
      <c r="R74" s="169"/>
      <c r="S74" s="169"/>
      <c r="T74" s="169"/>
      <c r="U74" s="169"/>
      <c r="V74" s="169"/>
      <c r="W74" s="169"/>
      <c r="X74" s="169"/>
      <c r="Y74" s="169"/>
      <c r="Z74" s="169"/>
      <c r="AA74" s="169"/>
      <c r="AB74" s="262"/>
    </row>
    <row r="75" spans="1:28" x14ac:dyDescent="0.2">
      <c r="E75" s="237"/>
      <c r="F75" s="6"/>
      <c r="G75" s="6"/>
      <c r="H75" s="6"/>
      <c r="I75" s="6"/>
      <c r="J75" s="6"/>
      <c r="K75" s="6"/>
      <c r="L75" s="6"/>
      <c r="M75" s="6"/>
      <c r="N75" s="6"/>
      <c r="O75" s="6"/>
      <c r="P75" s="238"/>
      <c r="Q75" s="237"/>
      <c r="R75" s="6"/>
      <c r="S75" s="6"/>
      <c r="T75" s="6"/>
      <c r="U75" s="6"/>
      <c r="V75" s="6"/>
      <c r="W75" s="6"/>
      <c r="X75" s="6"/>
      <c r="Y75" s="6"/>
      <c r="Z75" s="6"/>
      <c r="AA75" s="6"/>
      <c r="AB75" s="238"/>
    </row>
    <row r="76" spans="1:28" x14ac:dyDescent="0.2">
      <c r="A76" s="180" t="s">
        <v>225</v>
      </c>
      <c r="E76" s="237"/>
      <c r="F76" s="6"/>
      <c r="G76" s="6"/>
      <c r="H76" s="6"/>
      <c r="I76" s="6"/>
      <c r="J76" s="6"/>
      <c r="K76" s="6"/>
      <c r="L76" s="6"/>
      <c r="M76" s="6"/>
      <c r="N76" s="6"/>
      <c r="O76" s="6"/>
      <c r="P76" s="238"/>
      <c r="Q76" s="237"/>
      <c r="R76" s="6"/>
      <c r="S76" s="6"/>
      <c r="T76" s="6"/>
      <c r="U76" s="6"/>
      <c r="V76" s="6"/>
      <c r="W76" s="6"/>
      <c r="X76" s="6"/>
      <c r="Y76" s="6"/>
      <c r="Z76" s="6"/>
      <c r="AA76" s="6"/>
      <c r="AB76" s="238"/>
    </row>
    <row r="77" spans="1:28" x14ac:dyDescent="0.2">
      <c r="B77" s="1" t="s">
        <v>198</v>
      </c>
      <c r="C77" s="263">
        <v>2.5799999999999998E-3</v>
      </c>
      <c r="D77" s="75">
        <f>C77</f>
        <v>2.5799999999999998E-3</v>
      </c>
      <c r="E77" s="263">
        <f>'106 Tracker Amort Rates'!D17</f>
        <v>4.8999999999999998E-4</v>
      </c>
      <c r="F77" s="264">
        <f t="shared" ref="F77:P83" si="40">E77</f>
        <v>4.8999999999999998E-4</v>
      </c>
      <c r="G77" s="264">
        <f t="shared" si="40"/>
        <v>4.8999999999999998E-4</v>
      </c>
      <c r="H77" s="264">
        <f t="shared" si="40"/>
        <v>4.8999999999999998E-4</v>
      </c>
      <c r="I77" s="264">
        <f t="shared" si="40"/>
        <v>4.8999999999999998E-4</v>
      </c>
      <c r="J77" s="264">
        <f t="shared" si="40"/>
        <v>4.8999999999999998E-4</v>
      </c>
      <c r="K77" s="264">
        <f t="shared" si="40"/>
        <v>4.8999999999999998E-4</v>
      </c>
      <c r="L77" s="264">
        <f t="shared" si="40"/>
        <v>4.8999999999999998E-4</v>
      </c>
      <c r="M77" s="264">
        <f t="shared" si="40"/>
        <v>4.8999999999999998E-4</v>
      </c>
      <c r="N77" s="264">
        <f t="shared" si="40"/>
        <v>4.8999999999999998E-4</v>
      </c>
      <c r="O77" s="264">
        <f t="shared" si="40"/>
        <v>4.8999999999999998E-4</v>
      </c>
      <c r="P77" s="265">
        <f t="shared" si="40"/>
        <v>4.8999999999999998E-4</v>
      </c>
      <c r="Q77" s="271"/>
      <c r="R77" s="264"/>
      <c r="S77" s="264"/>
      <c r="T77" s="264"/>
      <c r="U77" s="264"/>
      <c r="V77" s="264"/>
      <c r="W77" s="264"/>
      <c r="X77" s="264"/>
      <c r="Y77" s="264"/>
      <c r="Z77" s="264"/>
      <c r="AA77" s="264"/>
      <c r="AB77" s="265"/>
    </row>
    <row r="78" spans="1:28" x14ac:dyDescent="0.2">
      <c r="B78" s="1" t="s">
        <v>199</v>
      </c>
      <c r="C78" s="266">
        <v>2.5799999999999998E-3</v>
      </c>
      <c r="D78" s="75">
        <f t="shared" ref="D78:D83" si="41">C78</f>
        <v>2.5799999999999998E-3</v>
      </c>
      <c r="E78" s="266">
        <f>'106 Tracker Amort Rates'!E17</f>
        <v>4.8999999999999998E-4</v>
      </c>
      <c r="F78" s="264">
        <f t="shared" si="40"/>
        <v>4.8999999999999998E-4</v>
      </c>
      <c r="G78" s="264">
        <f t="shared" si="40"/>
        <v>4.8999999999999998E-4</v>
      </c>
      <c r="H78" s="264">
        <f t="shared" si="40"/>
        <v>4.8999999999999998E-4</v>
      </c>
      <c r="I78" s="264">
        <f t="shared" si="40"/>
        <v>4.8999999999999998E-4</v>
      </c>
      <c r="J78" s="264">
        <f t="shared" si="40"/>
        <v>4.8999999999999998E-4</v>
      </c>
      <c r="K78" s="264">
        <f t="shared" si="40"/>
        <v>4.8999999999999998E-4</v>
      </c>
      <c r="L78" s="264">
        <f t="shared" si="40"/>
        <v>4.8999999999999998E-4</v>
      </c>
      <c r="M78" s="264">
        <f t="shared" si="40"/>
        <v>4.8999999999999998E-4</v>
      </c>
      <c r="N78" s="264">
        <f t="shared" si="40"/>
        <v>4.8999999999999998E-4</v>
      </c>
      <c r="O78" s="264">
        <f t="shared" si="40"/>
        <v>4.8999999999999998E-4</v>
      </c>
      <c r="P78" s="265">
        <f t="shared" si="40"/>
        <v>4.8999999999999998E-4</v>
      </c>
      <c r="Q78" s="271"/>
      <c r="R78" s="264"/>
      <c r="S78" s="264"/>
      <c r="T78" s="264"/>
      <c r="U78" s="264"/>
      <c r="V78" s="264"/>
      <c r="W78" s="264"/>
      <c r="X78" s="264"/>
      <c r="Y78" s="264"/>
      <c r="Z78" s="264"/>
      <c r="AA78" s="264"/>
      <c r="AB78" s="265"/>
    </row>
    <row r="79" spans="1:28" x14ac:dyDescent="0.2">
      <c r="B79" s="1" t="s">
        <v>200</v>
      </c>
      <c r="C79" s="266">
        <v>2.4399999999999999E-3</v>
      </c>
      <c r="D79" s="75">
        <f t="shared" si="41"/>
        <v>2.4399999999999999E-3</v>
      </c>
      <c r="E79" s="266">
        <f>'106 Tracker Amort Rates'!F17</f>
        <v>4.6000000000000001E-4</v>
      </c>
      <c r="F79" s="264">
        <f t="shared" si="40"/>
        <v>4.6000000000000001E-4</v>
      </c>
      <c r="G79" s="264">
        <f t="shared" si="40"/>
        <v>4.6000000000000001E-4</v>
      </c>
      <c r="H79" s="264">
        <f t="shared" si="40"/>
        <v>4.6000000000000001E-4</v>
      </c>
      <c r="I79" s="264">
        <f t="shared" si="40"/>
        <v>4.6000000000000001E-4</v>
      </c>
      <c r="J79" s="264">
        <f t="shared" si="40"/>
        <v>4.6000000000000001E-4</v>
      </c>
      <c r="K79" s="264">
        <f t="shared" si="40"/>
        <v>4.6000000000000001E-4</v>
      </c>
      <c r="L79" s="264">
        <f t="shared" si="40"/>
        <v>4.6000000000000001E-4</v>
      </c>
      <c r="M79" s="264">
        <f t="shared" si="40"/>
        <v>4.6000000000000001E-4</v>
      </c>
      <c r="N79" s="264">
        <f t="shared" si="40"/>
        <v>4.6000000000000001E-4</v>
      </c>
      <c r="O79" s="264">
        <f t="shared" si="40"/>
        <v>4.6000000000000001E-4</v>
      </c>
      <c r="P79" s="265">
        <f t="shared" si="40"/>
        <v>4.6000000000000001E-4</v>
      </c>
      <c r="Q79" s="271"/>
      <c r="R79" s="264"/>
      <c r="S79" s="264"/>
      <c r="T79" s="264"/>
      <c r="U79" s="264"/>
      <c r="V79" s="264"/>
      <c r="W79" s="264"/>
      <c r="X79" s="264"/>
      <c r="Y79" s="264"/>
      <c r="Z79" s="264"/>
      <c r="AA79" s="264"/>
      <c r="AB79" s="265"/>
    </row>
    <row r="80" spans="1:28" x14ac:dyDescent="0.2">
      <c r="B80" s="1" t="s">
        <v>201</v>
      </c>
      <c r="C80" s="266">
        <v>1.8400000000000001E-3</v>
      </c>
      <c r="D80" s="75">
        <f t="shared" si="41"/>
        <v>1.8400000000000001E-3</v>
      </c>
      <c r="E80" s="266">
        <f>'106 Tracker Amort Rates'!G17</f>
        <v>3.5E-4</v>
      </c>
      <c r="F80" s="264">
        <f t="shared" si="40"/>
        <v>3.5E-4</v>
      </c>
      <c r="G80" s="264">
        <f t="shared" si="40"/>
        <v>3.5E-4</v>
      </c>
      <c r="H80" s="264">
        <f t="shared" si="40"/>
        <v>3.5E-4</v>
      </c>
      <c r="I80" s="264">
        <f t="shared" si="40"/>
        <v>3.5E-4</v>
      </c>
      <c r="J80" s="264">
        <f t="shared" si="40"/>
        <v>3.5E-4</v>
      </c>
      <c r="K80" s="264">
        <f t="shared" si="40"/>
        <v>3.5E-4</v>
      </c>
      <c r="L80" s="264">
        <f t="shared" si="40"/>
        <v>3.5E-4</v>
      </c>
      <c r="M80" s="264">
        <f t="shared" si="40"/>
        <v>3.5E-4</v>
      </c>
      <c r="N80" s="264">
        <f t="shared" si="40"/>
        <v>3.5E-4</v>
      </c>
      <c r="O80" s="264">
        <f t="shared" si="40"/>
        <v>3.5E-4</v>
      </c>
      <c r="P80" s="265">
        <f t="shared" si="40"/>
        <v>3.5E-4</v>
      </c>
      <c r="Q80" s="271"/>
      <c r="R80" s="264"/>
      <c r="S80" s="264"/>
      <c r="T80" s="264"/>
      <c r="U80" s="264"/>
      <c r="V80" s="264"/>
      <c r="W80" s="264"/>
      <c r="X80" s="264"/>
      <c r="Y80" s="264"/>
      <c r="Z80" s="264"/>
      <c r="AA80" s="264"/>
      <c r="AB80" s="265"/>
    </row>
    <row r="81" spans="1:28" x14ac:dyDescent="0.2">
      <c r="B81" s="1" t="s">
        <v>202</v>
      </c>
      <c r="C81" s="266">
        <v>1.42E-3</v>
      </c>
      <c r="D81" s="75">
        <f t="shared" si="41"/>
        <v>1.42E-3</v>
      </c>
      <c r="E81" s="266">
        <f>'106 Tracker Amort Rates'!H17</f>
        <v>2.7E-4</v>
      </c>
      <c r="F81" s="264">
        <f t="shared" si="40"/>
        <v>2.7E-4</v>
      </c>
      <c r="G81" s="264">
        <f t="shared" si="40"/>
        <v>2.7E-4</v>
      </c>
      <c r="H81" s="264">
        <f t="shared" si="40"/>
        <v>2.7E-4</v>
      </c>
      <c r="I81" s="264">
        <f t="shared" si="40"/>
        <v>2.7E-4</v>
      </c>
      <c r="J81" s="264">
        <f t="shared" si="40"/>
        <v>2.7E-4</v>
      </c>
      <c r="K81" s="264">
        <f t="shared" si="40"/>
        <v>2.7E-4</v>
      </c>
      <c r="L81" s="264">
        <f t="shared" si="40"/>
        <v>2.7E-4</v>
      </c>
      <c r="M81" s="264">
        <f t="shared" si="40"/>
        <v>2.7E-4</v>
      </c>
      <c r="N81" s="264">
        <f t="shared" si="40"/>
        <v>2.7E-4</v>
      </c>
      <c r="O81" s="264">
        <f t="shared" si="40"/>
        <v>2.7E-4</v>
      </c>
      <c r="P81" s="265">
        <f t="shared" si="40"/>
        <v>2.7E-4</v>
      </c>
      <c r="Q81" s="271"/>
      <c r="R81" s="264"/>
      <c r="S81" s="264"/>
      <c r="T81" s="264"/>
      <c r="U81" s="264"/>
      <c r="V81" s="264"/>
      <c r="W81" s="264"/>
      <c r="X81" s="264"/>
      <c r="Y81" s="264"/>
      <c r="Z81" s="264"/>
      <c r="AA81" s="264"/>
      <c r="AB81" s="265"/>
    </row>
    <row r="82" spans="1:28" x14ac:dyDescent="0.2">
      <c r="B82" s="1" t="s">
        <v>203</v>
      </c>
      <c r="C82" s="266">
        <v>1.6100000000000001E-3</v>
      </c>
      <c r="D82" s="75">
        <f t="shared" si="41"/>
        <v>1.6100000000000001E-3</v>
      </c>
      <c r="E82" s="266">
        <f>'106 Tracker Amort Rates'!I17</f>
        <v>2.9999999999999997E-4</v>
      </c>
      <c r="F82" s="264">
        <f t="shared" si="40"/>
        <v>2.9999999999999997E-4</v>
      </c>
      <c r="G82" s="264">
        <f t="shared" si="40"/>
        <v>2.9999999999999997E-4</v>
      </c>
      <c r="H82" s="264">
        <f t="shared" si="40"/>
        <v>2.9999999999999997E-4</v>
      </c>
      <c r="I82" s="264">
        <f t="shared" si="40"/>
        <v>2.9999999999999997E-4</v>
      </c>
      <c r="J82" s="264">
        <f t="shared" si="40"/>
        <v>2.9999999999999997E-4</v>
      </c>
      <c r="K82" s="264">
        <f t="shared" si="40"/>
        <v>2.9999999999999997E-4</v>
      </c>
      <c r="L82" s="264">
        <f t="shared" si="40"/>
        <v>2.9999999999999997E-4</v>
      </c>
      <c r="M82" s="264">
        <f t="shared" si="40"/>
        <v>2.9999999999999997E-4</v>
      </c>
      <c r="N82" s="264">
        <f t="shared" si="40"/>
        <v>2.9999999999999997E-4</v>
      </c>
      <c r="O82" s="264">
        <f t="shared" si="40"/>
        <v>2.9999999999999997E-4</v>
      </c>
      <c r="P82" s="265">
        <f t="shared" si="40"/>
        <v>2.9999999999999997E-4</v>
      </c>
      <c r="Q82" s="271"/>
      <c r="R82" s="264"/>
      <c r="S82" s="264"/>
      <c r="T82" s="264"/>
      <c r="U82" s="264"/>
      <c r="V82" s="264"/>
      <c r="W82" s="264"/>
      <c r="X82" s="264"/>
      <c r="Y82" s="264"/>
      <c r="Z82" s="264"/>
      <c r="AA82" s="264"/>
      <c r="AB82" s="265"/>
    </row>
    <row r="83" spans="1:28" x14ac:dyDescent="0.2">
      <c r="B83" s="1" t="s">
        <v>204</v>
      </c>
      <c r="C83" s="267">
        <v>1.4400000000000001E-3</v>
      </c>
      <c r="D83" s="75">
        <f t="shared" si="41"/>
        <v>1.4400000000000001E-3</v>
      </c>
      <c r="E83" s="267">
        <f>'106 Tracker Amort Rates'!J17</f>
        <v>2.7E-4</v>
      </c>
      <c r="F83" s="264">
        <f t="shared" si="40"/>
        <v>2.7E-4</v>
      </c>
      <c r="G83" s="264">
        <f t="shared" si="40"/>
        <v>2.7E-4</v>
      </c>
      <c r="H83" s="264">
        <f t="shared" si="40"/>
        <v>2.7E-4</v>
      </c>
      <c r="I83" s="264">
        <f t="shared" si="40"/>
        <v>2.7E-4</v>
      </c>
      <c r="J83" s="264">
        <f t="shared" si="40"/>
        <v>2.7E-4</v>
      </c>
      <c r="K83" s="264">
        <f t="shared" si="40"/>
        <v>2.7E-4</v>
      </c>
      <c r="L83" s="264">
        <f t="shared" si="40"/>
        <v>2.7E-4</v>
      </c>
      <c r="M83" s="264">
        <f t="shared" si="40"/>
        <v>2.7E-4</v>
      </c>
      <c r="N83" s="264">
        <f t="shared" si="40"/>
        <v>2.7E-4</v>
      </c>
      <c r="O83" s="264">
        <f t="shared" si="40"/>
        <v>2.7E-4</v>
      </c>
      <c r="P83" s="265">
        <f t="shared" si="40"/>
        <v>2.7E-4</v>
      </c>
      <c r="Q83" s="271"/>
      <c r="R83" s="264"/>
      <c r="S83" s="264"/>
      <c r="T83" s="264"/>
      <c r="U83" s="264"/>
      <c r="V83" s="264"/>
      <c r="W83" s="264"/>
      <c r="X83" s="264"/>
      <c r="Y83" s="264"/>
      <c r="Z83" s="264"/>
      <c r="AA83" s="264"/>
      <c r="AB83" s="265"/>
    </row>
    <row r="84" spans="1:28" x14ac:dyDescent="0.2">
      <c r="C84" s="237"/>
      <c r="E84" s="237"/>
      <c r="F84" s="6"/>
      <c r="G84" s="6"/>
      <c r="H84" s="6"/>
      <c r="I84" s="6"/>
      <c r="J84" s="6"/>
      <c r="K84" s="6"/>
      <c r="L84" s="6"/>
      <c r="M84" s="6"/>
      <c r="N84" s="6"/>
      <c r="O84" s="6"/>
      <c r="P84" s="238"/>
      <c r="Q84" s="237"/>
      <c r="R84" s="6"/>
      <c r="S84" s="6"/>
      <c r="T84" s="6"/>
      <c r="U84" s="6"/>
      <c r="V84" s="6"/>
      <c r="W84" s="6"/>
      <c r="X84" s="6"/>
      <c r="Y84" s="6"/>
      <c r="Z84" s="6"/>
      <c r="AA84" s="6"/>
      <c r="AB84" s="238"/>
    </row>
    <row r="85" spans="1:28" x14ac:dyDescent="0.2">
      <c r="A85" s="180" t="s">
        <v>226</v>
      </c>
      <c r="E85" s="237"/>
      <c r="F85" s="6"/>
      <c r="G85" s="6"/>
      <c r="H85" s="6"/>
      <c r="I85" s="6"/>
      <c r="J85" s="6"/>
      <c r="K85" s="6"/>
      <c r="L85" s="6"/>
      <c r="M85" s="6"/>
      <c r="N85" s="6"/>
      <c r="O85" s="6"/>
      <c r="P85" s="238"/>
      <c r="Q85" s="237"/>
      <c r="R85" s="6"/>
      <c r="S85" s="6"/>
      <c r="T85" s="6"/>
      <c r="U85" s="6"/>
      <c r="V85" s="6"/>
      <c r="W85" s="6"/>
      <c r="X85" s="6"/>
      <c r="Y85" s="6"/>
      <c r="Z85" s="6"/>
      <c r="AA85" s="6"/>
      <c r="AB85" s="238"/>
    </row>
    <row r="86" spans="1:28" x14ac:dyDescent="0.2">
      <c r="B86" s="1" t="s">
        <v>198</v>
      </c>
      <c r="C86" s="73">
        <f t="shared" ref="C86:P86" si="42">+C5*C77</f>
        <v>53139.694979999993</v>
      </c>
      <c r="D86" s="73">
        <f t="shared" si="42"/>
        <v>121758.47921999999</v>
      </c>
      <c r="E86" s="255">
        <f t="shared" si="42"/>
        <v>37840.870340000001</v>
      </c>
      <c r="F86" s="58">
        <f t="shared" si="42"/>
        <v>49601.812610000001</v>
      </c>
      <c r="G86" s="58">
        <f t="shared" si="42"/>
        <v>47838.525069999996</v>
      </c>
      <c r="H86" s="58">
        <f t="shared" si="42"/>
        <v>40560.4948</v>
      </c>
      <c r="I86" s="58">
        <f t="shared" si="42"/>
        <v>37098.548269999999</v>
      </c>
      <c r="J86" s="58">
        <f t="shared" si="42"/>
        <v>26230.663829999998</v>
      </c>
      <c r="K86" s="58">
        <f t="shared" si="42"/>
        <v>15014.58</v>
      </c>
      <c r="L86" s="58">
        <f t="shared" si="42"/>
        <v>9966.5382599999994</v>
      </c>
      <c r="M86" s="58">
        <f t="shared" si="42"/>
        <v>7237.33871</v>
      </c>
      <c r="N86" s="58">
        <f t="shared" si="42"/>
        <v>6923.8969799999995</v>
      </c>
      <c r="O86" s="58">
        <f t="shared" si="42"/>
        <v>10154.360650000001</v>
      </c>
      <c r="P86" s="256">
        <f t="shared" si="42"/>
        <v>23232.171549999999</v>
      </c>
      <c r="Q86" s="255"/>
      <c r="R86" s="58"/>
      <c r="S86" s="58"/>
      <c r="T86" s="58"/>
      <c r="U86" s="58"/>
      <c r="V86" s="58"/>
      <c r="W86" s="58"/>
      <c r="X86" s="58"/>
      <c r="Y86" s="58"/>
      <c r="Z86" s="58"/>
      <c r="AA86" s="58"/>
      <c r="AB86" s="256"/>
    </row>
    <row r="87" spans="1:28" x14ac:dyDescent="0.2">
      <c r="B87" s="1" t="s">
        <v>199</v>
      </c>
      <c r="C87" s="73">
        <f t="shared" ref="C87:P87" si="43">(C6)*C78</f>
        <v>1.8988799999999999</v>
      </c>
      <c r="D87" s="73">
        <f t="shared" si="43"/>
        <v>1.8988799999999999</v>
      </c>
      <c r="E87" s="255">
        <f t="shared" si="43"/>
        <v>0.36063999999999996</v>
      </c>
      <c r="F87" s="58">
        <f t="shared" si="43"/>
        <v>0.36063999999999996</v>
      </c>
      <c r="G87" s="58">
        <f t="shared" si="43"/>
        <v>0.36063999999999996</v>
      </c>
      <c r="H87" s="58">
        <f t="shared" si="43"/>
        <v>0.36063999999999996</v>
      </c>
      <c r="I87" s="58">
        <f t="shared" si="43"/>
        <v>0.36063999999999996</v>
      </c>
      <c r="J87" s="58">
        <f t="shared" si="43"/>
        <v>0.36063999999999996</v>
      </c>
      <c r="K87" s="58">
        <f t="shared" si="43"/>
        <v>0.36063999999999996</v>
      </c>
      <c r="L87" s="58">
        <f t="shared" si="43"/>
        <v>0.36063999999999996</v>
      </c>
      <c r="M87" s="58">
        <f t="shared" si="43"/>
        <v>0.36063999999999996</v>
      </c>
      <c r="N87" s="58">
        <f t="shared" si="43"/>
        <v>0.36063999999999996</v>
      </c>
      <c r="O87" s="58">
        <f t="shared" si="43"/>
        <v>0.36063999999999996</v>
      </c>
      <c r="P87" s="256">
        <f t="shared" si="43"/>
        <v>0.36063999999999996</v>
      </c>
      <c r="Q87" s="255"/>
      <c r="R87" s="58"/>
      <c r="S87" s="58"/>
      <c r="T87" s="58"/>
      <c r="U87" s="58"/>
      <c r="V87" s="58"/>
      <c r="W87" s="58"/>
      <c r="X87" s="58"/>
      <c r="Y87" s="58"/>
      <c r="Z87" s="58"/>
      <c r="AA87" s="58"/>
      <c r="AB87" s="256"/>
    </row>
    <row r="88" spans="1:28" x14ac:dyDescent="0.2">
      <c r="B88" s="1" t="s">
        <v>200</v>
      </c>
      <c r="C88" s="73">
        <f t="shared" ref="C88:P92" si="44">+C7*C79</f>
        <v>23286.047279999999</v>
      </c>
      <c r="D88" s="73">
        <f t="shared" si="44"/>
        <v>40243.105439999999</v>
      </c>
      <c r="E88" s="255">
        <f t="shared" si="44"/>
        <v>11820.46636</v>
      </c>
      <c r="F88" s="58">
        <f t="shared" si="44"/>
        <v>15917.970640000001</v>
      </c>
      <c r="G88" s="58">
        <f t="shared" si="44"/>
        <v>14833.999960000001</v>
      </c>
      <c r="H88" s="58">
        <f t="shared" si="44"/>
        <v>13557.810460000001</v>
      </c>
      <c r="I88" s="58">
        <f t="shared" si="44"/>
        <v>12292.257540000001</v>
      </c>
      <c r="J88" s="58">
        <f t="shared" si="44"/>
        <v>8914.9053400000012</v>
      </c>
      <c r="K88" s="58">
        <f t="shared" si="44"/>
        <v>6322.4534400000002</v>
      </c>
      <c r="L88" s="58">
        <f t="shared" si="44"/>
        <v>4872.6419999999998</v>
      </c>
      <c r="M88" s="58">
        <f t="shared" si="44"/>
        <v>4037.00738</v>
      </c>
      <c r="N88" s="58">
        <f t="shared" si="44"/>
        <v>4167.7743399999999</v>
      </c>
      <c r="O88" s="58">
        <f t="shared" si="44"/>
        <v>4718.0553200000004</v>
      </c>
      <c r="P88" s="256">
        <f t="shared" si="44"/>
        <v>7942.9184400000004</v>
      </c>
      <c r="Q88" s="255"/>
      <c r="R88" s="58"/>
      <c r="S88" s="58"/>
      <c r="T88" s="58"/>
      <c r="U88" s="58"/>
      <c r="V88" s="58"/>
      <c r="W88" s="58"/>
      <c r="X88" s="58"/>
      <c r="Y88" s="58"/>
      <c r="Z88" s="58"/>
      <c r="AA88" s="58"/>
      <c r="AB88" s="256"/>
    </row>
    <row r="89" spans="1:28" x14ac:dyDescent="0.2">
      <c r="B89" s="1" t="s">
        <v>201</v>
      </c>
      <c r="C89" s="73">
        <f t="shared" si="44"/>
        <v>6123.5163200000006</v>
      </c>
      <c r="D89" s="73">
        <f t="shared" si="44"/>
        <v>9618.8207999999995</v>
      </c>
      <c r="E89" s="255">
        <f t="shared" si="44"/>
        <v>2525.3196499999999</v>
      </c>
      <c r="F89" s="58">
        <f t="shared" si="44"/>
        <v>2950.8101000000001</v>
      </c>
      <c r="G89" s="58">
        <f t="shared" si="44"/>
        <v>2740.0981999999999</v>
      </c>
      <c r="H89" s="58">
        <f t="shared" si="44"/>
        <v>2655.65265</v>
      </c>
      <c r="I89" s="58">
        <f t="shared" si="44"/>
        <v>2488.4856500000001</v>
      </c>
      <c r="J89" s="58">
        <f t="shared" si="44"/>
        <v>1945.4189999999999</v>
      </c>
      <c r="K89" s="58">
        <f t="shared" si="44"/>
        <v>1534.7864</v>
      </c>
      <c r="L89" s="58">
        <f t="shared" si="44"/>
        <v>1267.7965999999999</v>
      </c>
      <c r="M89" s="58">
        <f t="shared" si="44"/>
        <v>1010.4962</v>
      </c>
      <c r="N89" s="58">
        <f t="shared" si="44"/>
        <v>1053.5759499999999</v>
      </c>
      <c r="O89" s="58">
        <f t="shared" si="44"/>
        <v>1211.02205</v>
      </c>
      <c r="P89" s="256">
        <f t="shared" si="44"/>
        <v>1877.4619499999999</v>
      </c>
      <c r="Q89" s="255"/>
      <c r="R89" s="58"/>
      <c r="S89" s="58"/>
      <c r="T89" s="58"/>
      <c r="U89" s="58"/>
      <c r="V89" s="58"/>
      <c r="W89" s="58"/>
      <c r="X89" s="58"/>
      <c r="Y89" s="58"/>
      <c r="Z89" s="58"/>
      <c r="AA89" s="58"/>
      <c r="AB89" s="256"/>
    </row>
    <row r="90" spans="1:28" x14ac:dyDescent="0.2">
      <c r="B90" s="1" t="s">
        <v>202</v>
      </c>
      <c r="C90" s="73">
        <f t="shared" si="44"/>
        <v>1093.0734</v>
      </c>
      <c r="D90" s="73">
        <f t="shared" si="44"/>
        <v>1539.1294800000001</v>
      </c>
      <c r="E90" s="255">
        <f t="shared" si="44"/>
        <v>332.16399000000001</v>
      </c>
      <c r="F90" s="58">
        <f t="shared" si="44"/>
        <v>420.76395000000002</v>
      </c>
      <c r="G90" s="58">
        <f t="shared" si="44"/>
        <v>352.08539999999999</v>
      </c>
      <c r="H90" s="58">
        <f t="shared" si="44"/>
        <v>347.20677000000001</v>
      </c>
      <c r="I90" s="58">
        <f t="shared" si="44"/>
        <v>319.10597999999999</v>
      </c>
      <c r="J90" s="58">
        <f t="shared" si="44"/>
        <v>257.19443999999999</v>
      </c>
      <c r="K90" s="58">
        <f t="shared" si="44"/>
        <v>231.81903</v>
      </c>
      <c r="L90" s="58">
        <f t="shared" si="44"/>
        <v>176.90346</v>
      </c>
      <c r="M90" s="58">
        <f t="shared" si="44"/>
        <v>166.89159000000001</v>
      </c>
      <c r="N90" s="58">
        <f t="shared" si="44"/>
        <v>182.87397000000001</v>
      </c>
      <c r="O90" s="58">
        <f t="shared" si="44"/>
        <v>185.14439999999999</v>
      </c>
      <c r="P90" s="256">
        <f t="shared" si="44"/>
        <v>264.36104999999998</v>
      </c>
      <c r="Q90" s="255"/>
      <c r="R90" s="58"/>
      <c r="S90" s="58"/>
      <c r="T90" s="58"/>
      <c r="U90" s="58"/>
      <c r="V90" s="58"/>
      <c r="W90" s="58"/>
      <c r="X90" s="58"/>
      <c r="Y90" s="58"/>
      <c r="Z90" s="58"/>
      <c r="AA90" s="58"/>
      <c r="AB90" s="256"/>
    </row>
    <row r="91" spans="1:28" x14ac:dyDescent="0.2">
      <c r="B91" s="1" t="s">
        <v>203</v>
      </c>
      <c r="C91" s="73">
        <f t="shared" si="44"/>
        <v>310.62374</v>
      </c>
      <c r="D91" s="73">
        <f t="shared" si="44"/>
        <v>691.56584000000009</v>
      </c>
      <c r="E91" s="255">
        <f t="shared" si="44"/>
        <v>195.25769999999997</v>
      </c>
      <c r="F91" s="58">
        <f t="shared" si="44"/>
        <v>285.28349999999995</v>
      </c>
      <c r="G91" s="58">
        <f t="shared" si="44"/>
        <v>244.94849999999997</v>
      </c>
      <c r="H91" s="58">
        <f t="shared" si="44"/>
        <v>240.96869999999998</v>
      </c>
      <c r="I91" s="58">
        <f t="shared" si="44"/>
        <v>226.19309999999999</v>
      </c>
      <c r="J91" s="58">
        <f t="shared" si="44"/>
        <v>157.87049999999999</v>
      </c>
      <c r="K91" s="58">
        <f t="shared" si="44"/>
        <v>132.38159999999999</v>
      </c>
      <c r="L91" s="58">
        <f t="shared" si="44"/>
        <v>79.554299999999998</v>
      </c>
      <c r="M91" s="58">
        <f t="shared" si="44"/>
        <v>57.573599999999992</v>
      </c>
      <c r="N91" s="58">
        <f t="shared" si="44"/>
        <v>46.967399999999998</v>
      </c>
      <c r="O91" s="58">
        <f t="shared" si="44"/>
        <v>52.558199999999992</v>
      </c>
      <c r="P91" s="256">
        <f t="shared" si="44"/>
        <v>118.16249999999999</v>
      </c>
      <c r="Q91" s="255"/>
      <c r="R91" s="58"/>
      <c r="S91" s="58"/>
      <c r="T91" s="58"/>
      <c r="U91" s="58"/>
      <c r="V91" s="58"/>
      <c r="W91" s="58"/>
      <c r="X91" s="58"/>
      <c r="Y91" s="58"/>
      <c r="Z91" s="58"/>
      <c r="AA91" s="58"/>
      <c r="AB91" s="256"/>
    </row>
    <row r="92" spans="1:28" x14ac:dyDescent="0.2">
      <c r="B92" s="1" t="s">
        <v>204</v>
      </c>
      <c r="C92" s="73">
        <f t="shared" si="44"/>
        <v>1663.5499200000002</v>
      </c>
      <c r="D92" s="73">
        <f t="shared" si="44"/>
        <v>2610.1252800000002</v>
      </c>
      <c r="E92" s="255">
        <f t="shared" si="44"/>
        <v>510.34941000000003</v>
      </c>
      <c r="F92" s="58">
        <f t="shared" si="44"/>
        <v>627.14763000000005</v>
      </c>
      <c r="G92" s="58">
        <f t="shared" si="44"/>
        <v>462.65985000000001</v>
      </c>
      <c r="H92" s="58">
        <f t="shared" si="44"/>
        <v>447.67268999999999</v>
      </c>
      <c r="I92" s="58">
        <f t="shared" si="44"/>
        <v>425.51460000000003</v>
      </c>
      <c r="J92" s="58">
        <f t="shared" si="44"/>
        <v>325.14318000000003</v>
      </c>
      <c r="K92" s="58">
        <f t="shared" si="44"/>
        <v>320.0958</v>
      </c>
      <c r="L92" s="58">
        <f t="shared" si="44"/>
        <v>258.9273</v>
      </c>
      <c r="M92" s="58">
        <f t="shared" si="44"/>
        <v>257.90156999999999</v>
      </c>
      <c r="N92" s="58">
        <f t="shared" si="44"/>
        <v>277.68824999999998</v>
      </c>
      <c r="O92" s="58">
        <f t="shared" si="44"/>
        <v>284.71661999999998</v>
      </c>
      <c r="P92" s="256">
        <f t="shared" si="44"/>
        <v>450.74394000000001</v>
      </c>
      <c r="Q92" s="255"/>
      <c r="R92" s="58"/>
      <c r="S92" s="58"/>
      <c r="T92" s="58"/>
      <c r="U92" s="58"/>
      <c r="V92" s="58"/>
      <c r="W92" s="58"/>
      <c r="X92" s="58"/>
      <c r="Y92" s="58"/>
      <c r="Z92" s="58"/>
      <c r="AA92" s="58"/>
      <c r="AB92" s="256"/>
    </row>
    <row r="93" spans="1:28" x14ac:dyDescent="0.2">
      <c r="A93" s="165"/>
      <c r="B93" s="165" t="s">
        <v>227</v>
      </c>
      <c r="C93" s="166">
        <f>SUM(C86:C92)</f>
        <v>85618.404519999982</v>
      </c>
      <c r="D93" s="166">
        <f>SUM(D86:D92)</f>
        <v>176463.12493999998</v>
      </c>
      <c r="E93" s="257">
        <f t="shared" ref="E93:P93" si="45">SUM(E86:E92)</f>
        <v>53224.788090000002</v>
      </c>
      <c r="F93" s="166">
        <f t="shared" si="45"/>
        <v>69804.149069999999</v>
      </c>
      <c r="G93" s="166">
        <f t="shared" si="45"/>
        <v>66472.677619999988</v>
      </c>
      <c r="H93" s="166">
        <f t="shared" si="45"/>
        <v>57810.16670999999</v>
      </c>
      <c r="I93" s="166">
        <f t="shared" si="45"/>
        <v>52850.465779999999</v>
      </c>
      <c r="J93" s="166">
        <f t="shared" si="45"/>
        <v>37831.556929999999</v>
      </c>
      <c r="K93" s="166">
        <f t="shared" si="45"/>
        <v>23556.476910000001</v>
      </c>
      <c r="L93" s="166">
        <f t="shared" si="45"/>
        <v>16622.722559999998</v>
      </c>
      <c r="M93" s="166">
        <f t="shared" si="45"/>
        <v>12767.569689999998</v>
      </c>
      <c r="N93" s="166">
        <f t="shared" si="45"/>
        <v>12653.13753</v>
      </c>
      <c r="O93" s="166">
        <f t="shared" si="45"/>
        <v>16606.21788</v>
      </c>
      <c r="P93" s="258">
        <f t="shared" si="45"/>
        <v>33886.180069999995</v>
      </c>
      <c r="Q93" s="257"/>
      <c r="R93" s="166"/>
      <c r="S93" s="166"/>
      <c r="T93" s="166"/>
      <c r="U93" s="166"/>
      <c r="V93" s="166"/>
      <c r="W93" s="166"/>
      <c r="X93" s="166"/>
      <c r="Y93" s="166"/>
      <c r="Z93" s="166"/>
      <c r="AA93" s="166"/>
      <c r="AB93" s="258"/>
    </row>
    <row r="94" spans="1:28" x14ac:dyDescent="0.2">
      <c r="E94" s="237"/>
      <c r="F94" s="6"/>
      <c r="G94" s="6"/>
      <c r="H94" s="6"/>
      <c r="I94" s="6"/>
      <c r="J94" s="6"/>
      <c r="K94" s="6"/>
      <c r="L94" s="6"/>
      <c r="M94" s="6"/>
      <c r="N94" s="6"/>
      <c r="O94" s="6"/>
      <c r="P94" s="238"/>
      <c r="Q94" s="237"/>
      <c r="R94" s="6"/>
      <c r="S94" s="6"/>
      <c r="T94" s="6"/>
      <c r="U94" s="6"/>
      <c r="V94" s="6"/>
      <c r="W94" s="6"/>
      <c r="X94" s="6"/>
      <c r="Y94" s="6"/>
      <c r="Z94" s="6"/>
      <c r="AA94" s="6"/>
      <c r="AB94" s="238"/>
    </row>
    <row r="95" spans="1:28" x14ac:dyDescent="0.2">
      <c r="E95" s="268"/>
      <c r="F95" s="6"/>
      <c r="G95" s="6"/>
      <c r="H95" s="6"/>
      <c r="I95" s="6"/>
      <c r="J95" s="6"/>
      <c r="K95" s="6"/>
      <c r="L95" s="6"/>
      <c r="M95" s="6"/>
      <c r="N95" s="6"/>
      <c r="O95" s="6"/>
      <c r="P95" s="238"/>
      <c r="Q95" s="237"/>
      <c r="R95" s="6"/>
      <c r="S95" s="6"/>
      <c r="T95" s="6"/>
      <c r="U95" s="6"/>
      <c r="V95" s="6"/>
      <c r="W95" s="6"/>
      <c r="X95" s="6"/>
      <c r="Y95" s="6"/>
      <c r="Z95" s="6"/>
      <c r="AA95" s="6"/>
      <c r="AB95" s="238"/>
    </row>
    <row r="96" spans="1:28" x14ac:dyDescent="0.2">
      <c r="A96" s="180" t="s">
        <v>228</v>
      </c>
      <c r="E96" s="237"/>
      <c r="F96" s="6"/>
      <c r="G96" s="6"/>
      <c r="H96" s="6"/>
      <c r="I96" s="6"/>
      <c r="J96" s="6"/>
      <c r="K96" s="6"/>
      <c r="L96" s="6"/>
      <c r="M96" s="6"/>
      <c r="N96" s="6"/>
      <c r="O96" s="6"/>
      <c r="P96" s="238"/>
      <c r="Q96" s="237"/>
      <c r="R96" s="6"/>
      <c r="S96" s="6"/>
      <c r="T96" s="6"/>
      <c r="U96" s="6"/>
      <c r="V96" s="6"/>
      <c r="W96" s="6"/>
      <c r="X96" s="6"/>
      <c r="Y96" s="6"/>
      <c r="Z96" s="6"/>
      <c r="AA96" s="6"/>
      <c r="AB96" s="238"/>
    </row>
    <row r="97" spans="1:28" x14ac:dyDescent="0.2">
      <c r="B97" s="1" t="s">
        <v>198</v>
      </c>
      <c r="C97" s="170">
        <v>1.968E-2</v>
      </c>
      <c r="D97" s="75">
        <f>C97</f>
        <v>1.968E-2</v>
      </c>
      <c r="E97" s="263">
        <f>'106 Tracker Amort Rates'!D31</f>
        <v>6.8000000000000005E-4</v>
      </c>
      <c r="F97" s="264">
        <f t="shared" ref="F97:P103" si="46">E97</f>
        <v>6.8000000000000005E-4</v>
      </c>
      <c r="G97" s="264">
        <f t="shared" si="46"/>
        <v>6.8000000000000005E-4</v>
      </c>
      <c r="H97" s="264">
        <f t="shared" si="46"/>
        <v>6.8000000000000005E-4</v>
      </c>
      <c r="I97" s="264">
        <f t="shared" si="46"/>
        <v>6.8000000000000005E-4</v>
      </c>
      <c r="J97" s="264">
        <f t="shared" si="46"/>
        <v>6.8000000000000005E-4</v>
      </c>
      <c r="K97" s="264">
        <f t="shared" si="46"/>
        <v>6.8000000000000005E-4</v>
      </c>
      <c r="L97" s="264">
        <f t="shared" si="46"/>
        <v>6.8000000000000005E-4</v>
      </c>
      <c r="M97" s="264">
        <f t="shared" si="46"/>
        <v>6.8000000000000005E-4</v>
      </c>
      <c r="N97" s="264">
        <f t="shared" si="46"/>
        <v>6.8000000000000005E-4</v>
      </c>
      <c r="O97" s="264">
        <f t="shared" si="46"/>
        <v>6.8000000000000005E-4</v>
      </c>
      <c r="P97" s="265">
        <f t="shared" si="46"/>
        <v>6.8000000000000005E-4</v>
      </c>
      <c r="Q97" s="271"/>
      <c r="R97" s="264"/>
      <c r="S97" s="264"/>
      <c r="T97" s="264"/>
      <c r="U97" s="264"/>
      <c r="V97" s="264"/>
      <c r="W97" s="264"/>
      <c r="X97" s="264"/>
      <c r="Y97" s="264"/>
      <c r="Z97" s="264"/>
      <c r="AA97" s="264"/>
      <c r="AB97" s="265"/>
    </row>
    <row r="98" spans="1:28" x14ac:dyDescent="0.2">
      <c r="B98" s="1" t="s">
        <v>199</v>
      </c>
      <c r="C98" s="171">
        <f>C97</f>
        <v>1.968E-2</v>
      </c>
      <c r="D98" s="75">
        <f t="shared" ref="D98:D103" si="47">C98</f>
        <v>1.968E-2</v>
      </c>
      <c r="E98" s="269">
        <f t="shared" ref="E98:E103" si="48">E97</f>
        <v>6.8000000000000005E-4</v>
      </c>
      <c r="F98" s="264">
        <f t="shared" si="46"/>
        <v>6.8000000000000005E-4</v>
      </c>
      <c r="G98" s="264">
        <f t="shared" si="46"/>
        <v>6.8000000000000005E-4</v>
      </c>
      <c r="H98" s="264">
        <f t="shared" si="46"/>
        <v>6.8000000000000005E-4</v>
      </c>
      <c r="I98" s="264">
        <f t="shared" si="46"/>
        <v>6.8000000000000005E-4</v>
      </c>
      <c r="J98" s="264">
        <f t="shared" si="46"/>
        <v>6.8000000000000005E-4</v>
      </c>
      <c r="K98" s="264">
        <f t="shared" si="46"/>
        <v>6.8000000000000005E-4</v>
      </c>
      <c r="L98" s="264">
        <f t="shared" si="46"/>
        <v>6.8000000000000005E-4</v>
      </c>
      <c r="M98" s="264">
        <f t="shared" si="46"/>
        <v>6.8000000000000005E-4</v>
      </c>
      <c r="N98" s="264">
        <f t="shared" si="46"/>
        <v>6.8000000000000005E-4</v>
      </c>
      <c r="O98" s="264">
        <f t="shared" si="46"/>
        <v>6.8000000000000005E-4</v>
      </c>
      <c r="P98" s="265">
        <f t="shared" si="46"/>
        <v>6.8000000000000005E-4</v>
      </c>
      <c r="Q98" s="271"/>
      <c r="R98" s="264"/>
      <c r="S98" s="264"/>
      <c r="T98" s="264"/>
      <c r="U98" s="264"/>
      <c r="V98" s="264"/>
      <c r="W98" s="264"/>
      <c r="X98" s="264"/>
      <c r="Y98" s="264"/>
      <c r="Z98" s="264"/>
      <c r="AA98" s="264"/>
      <c r="AB98" s="265"/>
    </row>
    <row r="99" spans="1:28" x14ac:dyDescent="0.2">
      <c r="B99" s="1" t="s">
        <v>200</v>
      </c>
      <c r="C99" s="171">
        <f>C97</f>
        <v>1.968E-2</v>
      </c>
      <c r="D99" s="75">
        <f t="shared" si="47"/>
        <v>1.968E-2</v>
      </c>
      <c r="E99" s="269">
        <f t="shared" si="48"/>
        <v>6.8000000000000005E-4</v>
      </c>
      <c r="F99" s="264">
        <f t="shared" si="46"/>
        <v>6.8000000000000005E-4</v>
      </c>
      <c r="G99" s="264">
        <f t="shared" si="46"/>
        <v>6.8000000000000005E-4</v>
      </c>
      <c r="H99" s="264">
        <f t="shared" si="46"/>
        <v>6.8000000000000005E-4</v>
      </c>
      <c r="I99" s="264">
        <f t="shared" si="46"/>
        <v>6.8000000000000005E-4</v>
      </c>
      <c r="J99" s="264">
        <f t="shared" si="46"/>
        <v>6.8000000000000005E-4</v>
      </c>
      <c r="K99" s="264">
        <f t="shared" si="46"/>
        <v>6.8000000000000005E-4</v>
      </c>
      <c r="L99" s="264">
        <f t="shared" si="46"/>
        <v>6.8000000000000005E-4</v>
      </c>
      <c r="M99" s="264">
        <f t="shared" si="46"/>
        <v>6.8000000000000005E-4</v>
      </c>
      <c r="N99" s="264">
        <f t="shared" si="46"/>
        <v>6.8000000000000005E-4</v>
      </c>
      <c r="O99" s="264">
        <f t="shared" si="46"/>
        <v>6.8000000000000005E-4</v>
      </c>
      <c r="P99" s="265">
        <f t="shared" si="46"/>
        <v>6.8000000000000005E-4</v>
      </c>
      <c r="Q99" s="271"/>
      <c r="R99" s="264"/>
      <c r="S99" s="264"/>
      <c r="T99" s="264"/>
      <c r="U99" s="264"/>
      <c r="V99" s="264"/>
      <c r="W99" s="264"/>
      <c r="X99" s="264"/>
      <c r="Y99" s="264"/>
      <c r="Z99" s="264"/>
      <c r="AA99" s="264"/>
      <c r="AB99" s="265"/>
    </row>
    <row r="100" spans="1:28" x14ac:dyDescent="0.2">
      <c r="B100" s="1" t="s">
        <v>201</v>
      </c>
      <c r="C100" s="171">
        <f>C97</f>
        <v>1.968E-2</v>
      </c>
      <c r="D100" s="75">
        <f t="shared" si="47"/>
        <v>1.968E-2</v>
      </c>
      <c r="E100" s="269">
        <f t="shared" si="48"/>
        <v>6.8000000000000005E-4</v>
      </c>
      <c r="F100" s="264">
        <f t="shared" si="46"/>
        <v>6.8000000000000005E-4</v>
      </c>
      <c r="G100" s="264">
        <f t="shared" si="46"/>
        <v>6.8000000000000005E-4</v>
      </c>
      <c r="H100" s="264">
        <f t="shared" si="46"/>
        <v>6.8000000000000005E-4</v>
      </c>
      <c r="I100" s="264">
        <f t="shared" si="46"/>
        <v>6.8000000000000005E-4</v>
      </c>
      <c r="J100" s="264">
        <f t="shared" si="46"/>
        <v>6.8000000000000005E-4</v>
      </c>
      <c r="K100" s="264">
        <f t="shared" si="46"/>
        <v>6.8000000000000005E-4</v>
      </c>
      <c r="L100" s="264">
        <f t="shared" si="46"/>
        <v>6.8000000000000005E-4</v>
      </c>
      <c r="M100" s="264">
        <f t="shared" si="46"/>
        <v>6.8000000000000005E-4</v>
      </c>
      <c r="N100" s="264">
        <f t="shared" si="46"/>
        <v>6.8000000000000005E-4</v>
      </c>
      <c r="O100" s="264">
        <f t="shared" si="46"/>
        <v>6.8000000000000005E-4</v>
      </c>
      <c r="P100" s="265">
        <f t="shared" si="46"/>
        <v>6.8000000000000005E-4</v>
      </c>
      <c r="Q100" s="271"/>
      <c r="R100" s="264"/>
      <c r="S100" s="264"/>
      <c r="T100" s="264"/>
      <c r="U100" s="264"/>
      <c r="V100" s="264"/>
      <c r="W100" s="264"/>
      <c r="X100" s="264"/>
      <c r="Y100" s="264"/>
      <c r="Z100" s="264"/>
      <c r="AA100" s="264"/>
      <c r="AB100" s="265"/>
    </row>
    <row r="101" spans="1:28" x14ac:dyDescent="0.2">
      <c r="B101" s="1" t="s">
        <v>202</v>
      </c>
      <c r="C101" s="171">
        <f>C97</f>
        <v>1.968E-2</v>
      </c>
      <c r="D101" s="75">
        <f t="shared" si="47"/>
        <v>1.968E-2</v>
      </c>
      <c r="E101" s="269">
        <f t="shared" si="48"/>
        <v>6.8000000000000005E-4</v>
      </c>
      <c r="F101" s="264">
        <f t="shared" si="46"/>
        <v>6.8000000000000005E-4</v>
      </c>
      <c r="G101" s="264">
        <f t="shared" si="46"/>
        <v>6.8000000000000005E-4</v>
      </c>
      <c r="H101" s="264">
        <f t="shared" si="46"/>
        <v>6.8000000000000005E-4</v>
      </c>
      <c r="I101" s="264">
        <f t="shared" si="46"/>
        <v>6.8000000000000005E-4</v>
      </c>
      <c r="J101" s="264">
        <f t="shared" si="46"/>
        <v>6.8000000000000005E-4</v>
      </c>
      <c r="K101" s="264">
        <f t="shared" si="46"/>
        <v>6.8000000000000005E-4</v>
      </c>
      <c r="L101" s="264">
        <f t="shared" si="46"/>
        <v>6.8000000000000005E-4</v>
      </c>
      <c r="M101" s="264">
        <f t="shared" si="46"/>
        <v>6.8000000000000005E-4</v>
      </c>
      <c r="N101" s="264">
        <f t="shared" si="46"/>
        <v>6.8000000000000005E-4</v>
      </c>
      <c r="O101" s="264">
        <f t="shared" si="46"/>
        <v>6.8000000000000005E-4</v>
      </c>
      <c r="P101" s="265">
        <f t="shared" si="46"/>
        <v>6.8000000000000005E-4</v>
      </c>
      <c r="Q101" s="271"/>
      <c r="R101" s="264"/>
      <c r="S101" s="264"/>
      <c r="T101" s="264"/>
      <c r="U101" s="264"/>
      <c r="V101" s="264"/>
      <c r="W101" s="264"/>
      <c r="X101" s="264"/>
      <c r="Y101" s="264"/>
      <c r="Z101" s="264"/>
      <c r="AA101" s="264"/>
      <c r="AB101" s="265"/>
    </row>
    <row r="102" spans="1:28" x14ac:dyDescent="0.2">
      <c r="B102" s="1" t="s">
        <v>203</v>
      </c>
      <c r="C102" s="171">
        <f>C97</f>
        <v>1.968E-2</v>
      </c>
      <c r="D102" s="75">
        <f t="shared" si="47"/>
        <v>1.968E-2</v>
      </c>
      <c r="E102" s="269">
        <f t="shared" si="48"/>
        <v>6.8000000000000005E-4</v>
      </c>
      <c r="F102" s="264">
        <f t="shared" si="46"/>
        <v>6.8000000000000005E-4</v>
      </c>
      <c r="G102" s="264">
        <f t="shared" si="46"/>
        <v>6.8000000000000005E-4</v>
      </c>
      <c r="H102" s="264">
        <f t="shared" si="46"/>
        <v>6.8000000000000005E-4</v>
      </c>
      <c r="I102" s="264">
        <f t="shared" si="46"/>
        <v>6.8000000000000005E-4</v>
      </c>
      <c r="J102" s="264">
        <f t="shared" si="46"/>
        <v>6.8000000000000005E-4</v>
      </c>
      <c r="K102" s="264">
        <f t="shared" si="46"/>
        <v>6.8000000000000005E-4</v>
      </c>
      <c r="L102" s="264">
        <f t="shared" si="46"/>
        <v>6.8000000000000005E-4</v>
      </c>
      <c r="M102" s="264">
        <f t="shared" si="46"/>
        <v>6.8000000000000005E-4</v>
      </c>
      <c r="N102" s="264">
        <f t="shared" si="46"/>
        <v>6.8000000000000005E-4</v>
      </c>
      <c r="O102" s="264">
        <f t="shared" si="46"/>
        <v>6.8000000000000005E-4</v>
      </c>
      <c r="P102" s="265">
        <f t="shared" si="46"/>
        <v>6.8000000000000005E-4</v>
      </c>
      <c r="Q102" s="271"/>
      <c r="R102" s="264"/>
      <c r="S102" s="264"/>
      <c r="T102" s="264"/>
      <c r="U102" s="264"/>
      <c r="V102" s="264"/>
      <c r="W102" s="264"/>
      <c r="X102" s="264"/>
      <c r="Y102" s="264"/>
      <c r="Z102" s="264"/>
      <c r="AA102" s="264"/>
      <c r="AB102" s="265"/>
    </row>
    <row r="103" spans="1:28" x14ac:dyDescent="0.2">
      <c r="B103" s="1" t="s">
        <v>204</v>
      </c>
      <c r="C103" s="172">
        <f>C97</f>
        <v>1.968E-2</v>
      </c>
      <c r="D103" s="75">
        <f t="shared" si="47"/>
        <v>1.968E-2</v>
      </c>
      <c r="E103" s="270">
        <f t="shared" si="48"/>
        <v>6.8000000000000005E-4</v>
      </c>
      <c r="F103" s="264">
        <f t="shared" si="46"/>
        <v>6.8000000000000005E-4</v>
      </c>
      <c r="G103" s="264">
        <f t="shared" si="46"/>
        <v>6.8000000000000005E-4</v>
      </c>
      <c r="H103" s="264">
        <f t="shared" si="46"/>
        <v>6.8000000000000005E-4</v>
      </c>
      <c r="I103" s="264">
        <f t="shared" si="46"/>
        <v>6.8000000000000005E-4</v>
      </c>
      <c r="J103" s="264">
        <f t="shared" si="46"/>
        <v>6.8000000000000005E-4</v>
      </c>
      <c r="K103" s="264">
        <f t="shared" si="46"/>
        <v>6.8000000000000005E-4</v>
      </c>
      <c r="L103" s="264">
        <f t="shared" si="46"/>
        <v>6.8000000000000005E-4</v>
      </c>
      <c r="M103" s="264">
        <f t="shared" si="46"/>
        <v>6.8000000000000005E-4</v>
      </c>
      <c r="N103" s="264">
        <f t="shared" si="46"/>
        <v>6.8000000000000005E-4</v>
      </c>
      <c r="O103" s="264">
        <f t="shared" si="46"/>
        <v>6.8000000000000005E-4</v>
      </c>
      <c r="P103" s="265">
        <f t="shared" si="46"/>
        <v>6.8000000000000005E-4</v>
      </c>
      <c r="Q103" s="271"/>
      <c r="R103" s="264"/>
      <c r="S103" s="264"/>
      <c r="T103" s="264"/>
      <c r="U103" s="264"/>
      <c r="V103" s="264"/>
      <c r="W103" s="264"/>
      <c r="X103" s="264"/>
      <c r="Y103" s="264"/>
      <c r="Z103" s="264"/>
      <c r="AA103" s="264"/>
      <c r="AB103" s="265"/>
    </row>
    <row r="104" spans="1:28" x14ac:dyDescent="0.2">
      <c r="E104" s="237"/>
      <c r="F104" s="6"/>
      <c r="G104" s="6"/>
      <c r="H104" s="6"/>
      <c r="I104" s="6"/>
      <c r="J104" s="6"/>
      <c r="K104" s="6"/>
      <c r="L104" s="6"/>
      <c r="M104" s="6"/>
      <c r="N104" s="6"/>
      <c r="O104" s="6"/>
      <c r="P104" s="238"/>
      <c r="Q104" s="237"/>
      <c r="R104" s="6"/>
      <c r="S104" s="6"/>
      <c r="T104" s="6"/>
      <c r="U104" s="6"/>
      <c r="V104" s="6"/>
      <c r="W104" s="6"/>
      <c r="X104" s="6"/>
      <c r="Y104" s="6"/>
      <c r="Z104" s="6"/>
      <c r="AA104" s="6"/>
      <c r="AB104" s="238"/>
    </row>
    <row r="105" spans="1:28" x14ac:dyDescent="0.2">
      <c r="A105" s="180" t="s">
        <v>229</v>
      </c>
      <c r="E105" s="237"/>
      <c r="F105" s="6"/>
      <c r="G105" s="6"/>
      <c r="H105" s="6"/>
      <c r="I105" s="6"/>
      <c r="J105" s="6"/>
      <c r="K105" s="6"/>
      <c r="L105" s="6"/>
      <c r="M105" s="6"/>
      <c r="N105" s="6"/>
      <c r="O105" s="6"/>
      <c r="P105" s="238"/>
      <c r="Q105" s="237"/>
      <c r="R105" s="6"/>
      <c r="S105" s="6"/>
      <c r="T105" s="6"/>
      <c r="U105" s="6"/>
      <c r="V105" s="6"/>
      <c r="W105" s="6"/>
      <c r="X105" s="6"/>
      <c r="Y105" s="6"/>
      <c r="Z105" s="6"/>
      <c r="AA105" s="6"/>
      <c r="AB105" s="238"/>
    </row>
    <row r="106" spans="1:28" x14ac:dyDescent="0.2">
      <c r="B106" s="1" t="s">
        <v>198</v>
      </c>
      <c r="C106" s="73">
        <f t="shared" ref="C106:P106" si="49">+C5*C97</f>
        <v>405344.65007999999</v>
      </c>
      <c r="D106" s="73">
        <f t="shared" si="49"/>
        <v>928762.35311999999</v>
      </c>
      <c r="E106" s="255">
        <f t="shared" si="49"/>
        <v>52513.86088</v>
      </c>
      <c r="F106" s="58">
        <f t="shared" si="49"/>
        <v>68835.168520000007</v>
      </c>
      <c r="G106" s="58">
        <f t="shared" si="49"/>
        <v>66388.15724</v>
      </c>
      <c r="H106" s="58">
        <f t="shared" si="49"/>
        <v>56288.033600000002</v>
      </c>
      <c r="I106" s="58">
        <f t="shared" si="49"/>
        <v>51483.699640000006</v>
      </c>
      <c r="J106" s="58">
        <f t="shared" si="49"/>
        <v>36401.737560000001</v>
      </c>
      <c r="K106" s="58">
        <f t="shared" si="49"/>
        <v>20836.560000000001</v>
      </c>
      <c r="L106" s="58">
        <f t="shared" si="49"/>
        <v>13831.114320000001</v>
      </c>
      <c r="M106" s="58">
        <f t="shared" si="49"/>
        <v>10043.65372</v>
      </c>
      <c r="N106" s="58">
        <f t="shared" si="49"/>
        <v>9608.6733600000007</v>
      </c>
      <c r="O106" s="58">
        <f t="shared" si="49"/>
        <v>14091.765800000001</v>
      </c>
      <c r="P106" s="256">
        <f t="shared" si="49"/>
        <v>32240.564600000002</v>
      </c>
      <c r="Q106" s="255"/>
      <c r="R106" s="58"/>
      <c r="S106" s="58"/>
      <c r="T106" s="58"/>
      <c r="U106" s="58"/>
      <c r="V106" s="58"/>
      <c r="W106" s="58"/>
      <c r="X106" s="58"/>
      <c r="Y106" s="58"/>
      <c r="Z106" s="58"/>
      <c r="AA106" s="58"/>
      <c r="AB106" s="256"/>
    </row>
    <row r="107" spans="1:28" x14ac:dyDescent="0.2">
      <c r="B107" s="1" t="s">
        <v>199</v>
      </c>
      <c r="C107" s="73">
        <f t="shared" ref="C107:P107" si="50">(C6)*C98</f>
        <v>14.48448</v>
      </c>
      <c r="D107" s="73">
        <f t="shared" si="50"/>
        <v>14.48448</v>
      </c>
      <c r="E107" s="255">
        <f t="shared" si="50"/>
        <v>0.50048000000000004</v>
      </c>
      <c r="F107" s="58">
        <f t="shared" si="50"/>
        <v>0.50048000000000004</v>
      </c>
      <c r="G107" s="58">
        <f t="shared" si="50"/>
        <v>0.50048000000000004</v>
      </c>
      <c r="H107" s="58">
        <f t="shared" si="50"/>
        <v>0.50048000000000004</v>
      </c>
      <c r="I107" s="58">
        <f t="shared" si="50"/>
        <v>0.50048000000000004</v>
      </c>
      <c r="J107" s="58">
        <f t="shared" si="50"/>
        <v>0.50048000000000004</v>
      </c>
      <c r="K107" s="58">
        <f t="shared" si="50"/>
        <v>0.50048000000000004</v>
      </c>
      <c r="L107" s="58">
        <f t="shared" si="50"/>
        <v>0.50048000000000004</v>
      </c>
      <c r="M107" s="58">
        <f t="shared" si="50"/>
        <v>0.50048000000000004</v>
      </c>
      <c r="N107" s="58">
        <f t="shared" si="50"/>
        <v>0.50048000000000004</v>
      </c>
      <c r="O107" s="58">
        <f t="shared" si="50"/>
        <v>0.50048000000000004</v>
      </c>
      <c r="P107" s="256">
        <f t="shared" si="50"/>
        <v>0.50048000000000004</v>
      </c>
      <c r="Q107" s="255"/>
      <c r="R107" s="58"/>
      <c r="S107" s="58"/>
      <c r="T107" s="58"/>
      <c r="U107" s="58"/>
      <c r="V107" s="58"/>
      <c r="W107" s="58"/>
      <c r="X107" s="58"/>
      <c r="Y107" s="58"/>
      <c r="Z107" s="58"/>
      <c r="AA107" s="58"/>
      <c r="AB107" s="256"/>
    </row>
    <row r="108" spans="1:28" x14ac:dyDescent="0.2">
      <c r="B108" s="1" t="s">
        <v>200</v>
      </c>
      <c r="C108" s="73">
        <f t="shared" ref="C108:P108" si="51">+C7*C99</f>
        <v>187815.33215999999</v>
      </c>
      <c r="D108" s="73">
        <f t="shared" si="51"/>
        <v>324583.73567999998</v>
      </c>
      <c r="E108" s="255">
        <f t="shared" si="51"/>
        <v>17473.73288</v>
      </c>
      <c r="F108" s="58">
        <f t="shared" si="51"/>
        <v>23530.913120000001</v>
      </c>
      <c r="G108" s="58">
        <f t="shared" si="51"/>
        <v>21928.521680000002</v>
      </c>
      <c r="H108" s="58">
        <f t="shared" si="51"/>
        <v>20041.980680000001</v>
      </c>
      <c r="I108" s="58">
        <f t="shared" si="51"/>
        <v>18171.16332</v>
      </c>
      <c r="J108" s="58">
        <f t="shared" si="51"/>
        <v>13178.55572</v>
      </c>
      <c r="K108" s="58">
        <f t="shared" si="51"/>
        <v>9346.2355200000002</v>
      </c>
      <c r="L108" s="58">
        <f t="shared" si="51"/>
        <v>7203.036000000001</v>
      </c>
      <c r="M108" s="58">
        <f t="shared" si="51"/>
        <v>5967.7500400000008</v>
      </c>
      <c r="N108" s="58">
        <f t="shared" si="51"/>
        <v>6161.0577200000007</v>
      </c>
      <c r="O108" s="58">
        <f t="shared" si="51"/>
        <v>6974.5165600000009</v>
      </c>
      <c r="P108" s="256">
        <f t="shared" si="51"/>
        <v>11741.705520000001</v>
      </c>
      <c r="Q108" s="255"/>
      <c r="R108" s="58"/>
      <c r="S108" s="58"/>
      <c r="T108" s="58"/>
      <c r="U108" s="58"/>
      <c r="V108" s="58"/>
      <c r="W108" s="58"/>
      <c r="X108" s="58"/>
      <c r="Y108" s="58"/>
      <c r="Z108" s="58"/>
      <c r="AA108" s="58"/>
      <c r="AB108" s="256"/>
    </row>
    <row r="109" spans="1:28" x14ac:dyDescent="0.2">
      <c r="B109" s="1" t="s">
        <v>201</v>
      </c>
      <c r="C109" s="73">
        <f t="shared" ref="C109:P109" si="52">+C8*C100</f>
        <v>65495.000639999998</v>
      </c>
      <c r="D109" s="73">
        <f t="shared" si="52"/>
        <v>102879.5616</v>
      </c>
      <c r="E109" s="255">
        <f t="shared" si="52"/>
        <v>4906.3353200000001</v>
      </c>
      <c r="F109" s="58">
        <f t="shared" si="52"/>
        <v>5733.0024800000001</v>
      </c>
      <c r="G109" s="58">
        <f t="shared" si="52"/>
        <v>5323.6193600000006</v>
      </c>
      <c r="H109" s="58">
        <f t="shared" si="52"/>
        <v>5159.5537200000008</v>
      </c>
      <c r="I109" s="58">
        <f t="shared" si="52"/>
        <v>4834.7721200000005</v>
      </c>
      <c r="J109" s="58">
        <f t="shared" si="52"/>
        <v>3779.6712000000002</v>
      </c>
      <c r="K109" s="58">
        <f t="shared" si="52"/>
        <v>2981.8707200000003</v>
      </c>
      <c r="L109" s="58">
        <f t="shared" si="52"/>
        <v>2463.14768</v>
      </c>
      <c r="M109" s="58">
        <f t="shared" si="52"/>
        <v>1963.2497600000002</v>
      </c>
      <c r="N109" s="58">
        <f t="shared" si="52"/>
        <v>2046.9475600000001</v>
      </c>
      <c r="O109" s="58">
        <f t="shared" si="52"/>
        <v>2352.8428400000003</v>
      </c>
      <c r="P109" s="256">
        <f t="shared" si="52"/>
        <v>3647.6403600000003</v>
      </c>
      <c r="Q109" s="255"/>
      <c r="R109" s="58"/>
      <c r="S109" s="58"/>
      <c r="T109" s="58"/>
      <c r="U109" s="58"/>
      <c r="V109" s="58"/>
      <c r="W109" s="58"/>
      <c r="X109" s="58"/>
      <c r="Y109" s="58"/>
      <c r="Z109" s="58"/>
      <c r="AA109" s="58"/>
      <c r="AB109" s="256"/>
    </row>
    <row r="110" spans="1:28" x14ac:dyDescent="0.2">
      <c r="B110" s="1" t="s">
        <v>202</v>
      </c>
      <c r="C110" s="73">
        <f t="shared" ref="C110:P110" si="53">+C9*C101</f>
        <v>15149.0736</v>
      </c>
      <c r="D110" s="73">
        <f t="shared" si="53"/>
        <v>21331.033919999998</v>
      </c>
      <c r="E110" s="255">
        <f t="shared" si="53"/>
        <v>836.56116000000009</v>
      </c>
      <c r="F110" s="58">
        <f t="shared" si="53"/>
        <v>1059.7018</v>
      </c>
      <c r="G110" s="58">
        <f t="shared" si="53"/>
        <v>886.73360000000002</v>
      </c>
      <c r="H110" s="58">
        <f t="shared" si="53"/>
        <v>874.44668000000001</v>
      </c>
      <c r="I110" s="58">
        <f t="shared" si="53"/>
        <v>803.67432000000008</v>
      </c>
      <c r="J110" s="58">
        <f t="shared" si="53"/>
        <v>647.74896000000001</v>
      </c>
      <c r="K110" s="58">
        <f t="shared" si="53"/>
        <v>583.84052000000008</v>
      </c>
      <c r="L110" s="58">
        <f t="shared" si="53"/>
        <v>445.53464000000002</v>
      </c>
      <c r="M110" s="58">
        <f t="shared" si="53"/>
        <v>420.31956000000002</v>
      </c>
      <c r="N110" s="58">
        <f t="shared" si="53"/>
        <v>460.57148000000001</v>
      </c>
      <c r="O110" s="58">
        <f t="shared" si="53"/>
        <v>466.28960000000001</v>
      </c>
      <c r="P110" s="256">
        <f t="shared" si="53"/>
        <v>665.79820000000007</v>
      </c>
      <c r="Q110" s="255"/>
      <c r="R110" s="58"/>
      <c r="S110" s="58"/>
      <c r="T110" s="58"/>
      <c r="U110" s="58"/>
      <c r="V110" s="58"/>
      <c r="W110" s="58"/>
      <c r="X110" s="58"/>
      <c r="Y110" s="58"/>
      <c r="Z110" s="58"/>
      <c r="AA110" s="58"/>
      <c r="AB110" s="256"/>
    </row>
    <row r="111" spans="1:28" x14ac:dyDescent="0.2">
      <c r="B111" s="1" t="s">
        <v>203</v>
      </c>
      <c r="C111" s="73">
        <f t="shared" ref="C111:P111" si="54">+C10*C102</f>
        <v>3796.94112</v>
      </c>
      <c r="D111" s="73">
        <f t="shared" si="54"/>
        <v>8453.4259199999997</v>
      </c>
      <c r="E111" s="255">
        <f t="shared" si="54"/>
        <v>442.58412000000004</v>
      </c>
      <c r="F111" s="58">
        <f t="shared" si="54"/>
        <v>646.64260000000002</v>
      </c>
      <c r="G111" s="58">
        <f t="shared" si="54"/>
        <v>555.21660000000008</v>
      </c>
      <c r="H111" s="58">
        <f t="shared" si="54"/>
        <v>546.19572000000005</v>
      </c>
      <c r="I111" s="58">
        <f t="shared" si="54"/>
        <v>512.70436000000007</v>
      </c>
      <c r="J111" s="58">
        <f t="shared" si="54"/>
        <v>357.83980000000003</v>
      </c>
      <c r="K111" s="58">
        <f t="shared" si="54"/>
        <v>300.06496000000004</v>
      </c>
      <c r="L111" s="58">
        <f t="shared" si="54"/>
        <v>180.32308</v>
      </c>
      <c r="M111" s="58">
        <f t="shared" si="54"/>
        <v>130.50016000000002</v>
      </c>
      <c r="N111" s="58">
        <f t="shared" si="54"/>
        <v>106.45944</v>
      </c>
      <c r="O111" s="58">
        <f t="shared" si="54"/>
        <v>119.13192000000001</v>
      </c>
      <c r="P111" s="256">
        <f t="shared" si="54"/>
        <v>267.83500000000004</v>
      </c>
      <c r="Q111" s="255"/>
      <c r="R111" s="58"/>
      <c r="S111" s="58"/>
      <c r="T111" s="58"/>
      <c r="U111" s="58"/>
      <c r="V111" s="58"/>
      <c r="W111" s="58"/>
      <c r="X111" s="58"/>
      <c r="Y111" s="58"/>
      <c r="Z111" s="58"/>
      <c r="AA111" s="58"/>
      <c r="AB111" s="256"/>
    </row>
    <row r="112" spans="1:28" x14ac:dyDescent="0.2">
      <c r="B112" s="1" t="s">
        <v>204</v>
      </c>
      <c r="C112" s="73">
        <f t="shared" ref="C112:P112" si="55">+C11*C103</f>
        <v>22735.182239999998</v>
      </c>
      <c r="D112" s="73">
        <f t="shared" si="55"/>
        <v>35671.712160000003</v>
      </c>
      <c r="E112" s="255">
        <f t="shared" si="55"/>
        <v>1285.3244400000001</v>
      </c>
      <c r="F112" s="58">
        <f t="shared" si="55"/>
        <v>1579.4829200000001</v>
      </c>
      <c r="G112" s="58">
        <f t="shared" si="55"/>
        <v>1165.2174</v>
      </c>
      <c r="H112" s="58">
        <f t="shared" si="55"/>
        <v>1127.4719600000001</v>
      </c>
      <c r="I112" s="58">
        <f t="shared" si="55"/>
        <v>1071.6664000000001</v>
      </c>
      <c r="J112" s="58">
        <f t="shared" si="55"/>
        <v>818.87912000000006</v>
      </c>
      <c r="K112" s="58">
        <f t="shared" si="55"/>
        <v>806.16720000000009</v>
      </c>
      <c r="L112" s="58">
        <f t="shared" si="55"/>
        <v>652.11320000000001</v>
      </c>
      <c r="M112" s="58">
        <f t="shared" si="55"/>
        <v>649.52988000000005</v>
      </c>
      <c r="N112" s="58">
        <f t="shared" si="55"/>
        <v>699.36300000000006</v>
      </c>
      <c r="O112" s="58">
        <f t="shared" si="55"/>
        <v>717.0640800000001</v>
      </c>
      <c r="P112" s="256">
        <f t="shared" si="55"/>
        <v>1135.20696</v>
      </c>
      <c r="Q112" s="255"/>
      <c r="R112" s="58"/>
      <c r="S112" s="58"/>
      <c r="T112" s="58"/>
      <c r="U112" s="58"/>
      <c r="V112" s="58"/>
      <c r="W112" s="58"/>
      <c r="X112" s="58"/>
      <c r="Y112" s="58"/>
      <c r="Z112" s="58"/>
      <c r="AA112" s="58"/>
      <c r="AB112" s="256"/>
    </row>
    <row r="113" spans="1:28" x14ac:dyDescent="0.2">
      <c r="A113" s="165"/>
      <c r="B113" s="165" t="s">
        <v>230</v>
      </c>
      <c r="C113" s="166">
        <f>SUM(C106:C112)</f>
        <v>700350.66431999987</v>
      </c>
      <c r="D113" s="166">
        <f>SUM(D106:D112)</f>
        <v>1421696.30688</v>
      </c>
      <c r="E113" s="257">
        <f t="shared" ref="E113:P113" si="56">SUM(E106:E112)</f>
        <v>77458.899279999998</v>
      </c>
      <c r="F113" s="166">
        <f t="shared" si="56"/>
        <v>101385.41192</v>
      </c>
      <c r="G113" s="166">
        <f t="shared" si="56"/>
        <v>96247.966360000006</v>
      </c>
      <c r="H113" s="166">
        <f t="shared" si="56"/>
        <v>84038.182839999994</v>
      </c>
      <c r="I113" s="166">
        <f t="shared" si="56"/>
        <v>76878.180640000021</v>
      </c>
      <c r="J113" s="166">
        <f t="shared" si="56"/>
        <v>55184.932839999994</v>
      </c>
      <c r="K113" s="166">
        <f t="shared" si="56"/>
        <v>34855.239400000006</v>
      </c>
      <c r="L113" s="166">
        <f t="shared" si="56"/>
        <v>24775.769400000005</v>
      </c>
      <c r="M113" s="166">
        <f t="shared" si="56"/>
        <v>19175.503600000004</v>
      </c>
      <c r="N113" s="166">
        <f t="shared" si="56"/>
        <v>19083.573039999999</v>
      </c>
      <c r="O113" s="166">
        <f t="shared" si="56"/>
        <v>24722.111280000005</v>
      </c>
      <c r="P113" s="258">
        <f t="shared" si="56"/>
        <v>49699.251120000001</v>
      </c>
      <c r="Q113" s="257"/>
      <c r="R113" s="166"/>
      <c r="S113" s="166"/>
      <c r="T113" s="166"/>
      <c r="U113" s="166"/>
      <c r="V113" s="166"/>
      <c r="W113" s="166"/>
      <c r="X113" s="166"/>
      <c r="Y113" s="166"/>
      <c r="Z113" s="166"/>
      <c r="AA113" s="166"/>
      <c r="AB113" s="258"/>
    </row>
    <row r="114" spans="1:28" x14ac:dyDescent="0.2">
      <c r="E114" s="237"/>
      <c r="F114" s="6"/>
      <c r="G114" s="6"/>
      <c r="H114" s="6"/>
      <c r="I114" s="6"/>
      <c r="J114" s="6"/>
      <c r="K114" s="6"/>
      <c r="L114" s="6"/>
      <c r="M114" s="6"/>
      <c r="N114" s="6"/>
      <c r="O114" s="6"/>
      <c r="P114" s="238"/>
      <c r="Q114" s="237"/>
      <c r="R114" s="6"/>
      <c r="S114" s="6"/>
      <c r="T114" s="6"/>
      <c r="U114" s="6"/>
      <c r="V114" s="6"/>
      <c r="W114" s="6"/>
      <c r="X114" s="6"/>
      <c r="Y114" s="6"/>
      <c r="Z114" s="6"/>
      <c r="AA114" s="6"/>
      <c r="AB114" s="238"/>
    </row>
    <row r="115" spans="1:28" x14ac:dyDescent="0.2">
      <c r="A115" s="180" t="s">
        <v>303</v>
      </c>
      <c r="E115" s="237"/>
      <c r="F115" s="6"/>
      <c r="G115" s="6"/>
      <c r="H115" s="6"/>
      <c r="I115" s="6"/>
      <c r="J115" s="6"/>
      <c r="K115" s="6"/>
      <c r="L115" s="6"/>
      <c r="M115" s="6"/>
      <c r="N115" s="6"/>
      <c r="O115" s="6"/>
      <c r="P115" s="238"/>
      <c r="Q115" s="237"/>
      <c r="R115" s="6"/>
      <c r="S115" s="6"/>
      <c r="T115" s="6"/>
      <c r="U115" s="6"/>
      <c r="V115" s="6"/>
      <c r="W115" s="6"/>
      <c r="X115" s="6"/>
      <c r="Y115" s="6"/>
      <c r="Z115" s="6"/>
      <c r="AA115" s="6"/>
      <c r="AB115" s="238"/>
    </row>
    <row r="116" spans="1:28" x14ac:dyDescent="0.2">
      <c r="B116" s="1" t="s">
        <v>198</v>
      </c>
      <c r="C116" s="170">
        <v>0</v>
      </c>
      <c r="D116" s="75">
        <f t="shared" ref="D116:D122" si="57">C116</f>
        <v>0</v>
      </c>
      <c r="E116" s="474">
        <f t="shared" ref="E116:E122" si="58">D116</f>
        <v>0</v>
      </c>
      <c r="F116" s="264">
        <f t="shared" ref="F116:F122" si="59">E116</f>
        <v>0</v>
      </c>
      <c r="G116" s="264">
        <f t="shared" ref="G116:G122" si="60">F116</f>
        <v>0</v>
      </c>
      <c r="H116" s="264">
        <f t="shared" ref="H116:H122" si="61">G116</f>
        <v>0</v>
      </c>
      <c r="I116" s="264">
        <f t="shared" ref="I116:I122" si="62">H116</f>
        <v>0</v>
      </c>
      <c r="J116" s="264">
        <f t="shared" ref="J116:J122" si="63">I116</f>
        <v>0</v>
      </c>
      <c r="K116" s="264">
        <f t="shared" ref="K116:K122" si="64">J116</f>
        <v>0</v>
      </c>
      <c r="L116" s="264">
        <f t="shared" ref="L116:L122" si="65">K116</f>
        <v>0</v>
      </c>
      <c r="M116" s="264">
        <f t="shared" ref="M116:M122" si="66">L116</f>
        <v>0</v>
      </c>
      <c r="N116" s="264">
        <f t="shared" ref="N116:N122" si="67">M116</f>
        <v>0</v>
      </c>
      <c r="O116" s="264">
        <f t="shared" ref="O116:O122" si="68">N116</f>
        <v>0</v>
      </c>
      <c r="P116" s="265">
        <f t="shared" ref="P116:P122" si="69">O116</f>
        <v>0</v>
      </c>
      <c r="Q116" s="271"/>
      <c r="R116" s="264"/>
      <c r="S116" s="264"/>
      <c r="T116" s="264"/>
      <c r="U116" s="264"/>
      <c r="V116" s="264"/>
      <c r="W116" s="264"/>
      <c r="X116" s="264"/>
      <c r="Y116" s="264"/>
      <c r="Z116" s="264"/>
      <c r="AA116" s="264"/>
      <c r="AB116" s="265"/>
    </row>
    <row r="117" spans="1:28" x14ac:dyDescent="0.2">
      <c r="B117" s="1" t="s">
        <v>199</v>
      </c>
      <c r="C117" s="171">
        <f>C116</f>
        <v>0</v>
      </c>
      <c r="D117" s="75">
        <f t="shared" si="57"/>
        <v>0</v>
      </c>
      <c r="E117" s="171">
        <f t="shared" si="58"/>
        <v>0</v>
      </c>
      <c r="F117" s="264">
        <f t="shared" si="59"/>
        <v>0</v>
      </c>
      <c r="G117" s="264">
        <f t="shared" si="60"/>
        <v>0</v>
      </c>
      <c r="H117" s="264">
        <f t="shared" si="61"/>
        <v>0</v>
      </c>
      <c r="I117" s="264">
        <f t="shared" si="62"/>
        <v>0</v>
      </c>
      <c r="J117" s="264">
        <f t="shared" si="63"/>
        <v>0</v>
      </c>
      <c r="K117" s="264">
        <f t="shared" si="64"/>
        <v>0</v>
      </c>
      <c r="L117" s="264">
        <f t="shared" si="65"/>
        <v>0</v>
      </c>
      <c r="M117" s="264">
        <f t="shared" si="66"/>
        <v>0</v>
      </c>
      <c r="N117" s="264">
        <f t="shared" si="67"/>
        <v>0</v>
      </c>
      <c r="O117" s="264">
        <f t="shared" si="68"/>
        <v>0</v>
      </c>
      <c r="P117" s="265">
        <f t="shared" si="69"/>
        <v>0</v>
      </c>
      <c r="Q117" s="271"/>
      <c r="R117" s="264"/>
      <c r="S117" s="264"/>
      <c r="T117" s="264"/>
      <c r="U117" s="264"/>
      <c r="V117" s="264"/>
      <c r="W117" s="264"/>
      <c r="X117" s="264"/>
      <c r="Y117" s="264"/>
      <c r="Z117" s="264"/>
      <c r="AA117" s="264"/>
      <c r="AB117" s="265"/>
    </row>
    <row r="118" spans="1:28" x14ac:dyDescent="0.2">
      <c r="B118" s="1" t="s">
        <v>200</v>
      </c>
      <c r="C118" s="171">
        <f>C116</f>
        <v>0</v>
      </c>
      <c r="D118" s="75">
        <f t="shared" si="57"/>
        <v>0</v>
      </c>
      <c r="E118" s="171">
        <f t="shared" si="58"/>
        <v>0</v>
      </c>
      <c r="F118" s="264">
        <f t="shared" si="59"/>
        <v>0</v>
      </c>
      <c r="G118" s="264">
        <f t="shared" si="60"/>
        <v>0</v>
      </c>
      <c r="H118" s="264">
        <f t="shared" si="61"/>
        <v>0</v>
      </c>
      <c r="I118" s="264">
        <f t="shared" si="62"/>
        <v>0</v>
      </c>
      <c r="J118" s="264">
        <f t="shared" si="63"/>
        <v>0</v>
      </c>
      <c r="K118" s="264">
        <f t="shared" si="64"/>
        <v>0</v>
      </c>
      <c r="L118" s="264">
        <f t="shared" si="65"/>
        <v>0</v>
      </c>
      <c r="M118" s="264">
        <f t="shared" si="66"/>
        <v>0</v>
      </c>
      <c r="N118" s="264">
        <f t="shared" si="67"/>
        <v>0</v>
      </c>
      <c r="O118" s="264">
        <f t="shared" si="68"/>
        <v>0</v>
      </c>
      <c r="P118" s="265">
        <f t="shared" si="69"/>
        <v>0</v>
      </c>
      <c r="Q118" s="271"/>
      <c r="R118" s="264"/>
      <c r="S118" s="264"/>
      <c r="T118" s="264"/>
      <c r="U118" s="264"/>
      <c r="V118" s="264"/>
      <c r="W118" s="264"/>
      <c r="X118" s="264"/>
      <c r="Y118" s="264"/>
      <c r="Z118" s="264"/>
      <c r="AA118" s="264"/>
      <c r="AB118" s="265"/>
    </row>
    <row r="119" spans="1:28" x14ac:dyDescent="0.2">
      <c r="B119" s="1" t="s">
        <v>201</v>
      </c>
      <c r="C119" s="171">
        <f>C116</f>
        <v>0</v>
      </c>
      <c r="D119" s="75">
        <f t="shared" si="57"/>
        <v>0</v>
      </c>
      <c r="E119" s="171">
        <f t="shared" si="58"/>
        <v>0</v>
      </c>
      <c r="F119" s="264">
        <f t="shared" si="59"/>
        <v>0</v>
      </c>
      <c r="G119" s="264">
        <f t="shared" si="60"/>
        <v>0</v>
      </c>
      <c r="H119" s="264">
        <f t="shared" si="61"/>
        <v>0</v>
      </c>
      <c r="I119" s="264">
        <f t="shared" si="62"/>
        <v>0</v>
      </c>
      <c r="J119" s="264">
        <f t="shared" si="63"/>
        <v>0</v>
      </c>
      <c r="K119" s="264">
        <f t="shared" si="64"/>
        <v>0</v>
      </c>
      <c r="L119" s="264">
        <f t="shared" si="65"/>
        <v>0</v>
      </c>
      <c r="M119" s="264">
        <f t="shared" si="66"/>
        <v>0</v>
      </c>
      <c r="N119" s="264">
        <f t="shared" si="67"/>
        <v>0</v>
      </c>
      <c r="O119" s="264">
        <f t="shared" si="68"/>
        <v>0</v>
      </c>
      <c r="P119" s="265">
        <f t="shared" si="69"/>
        <v>0</v>
      </c>
      <c r="Q119" s="271"/>
      <c r="R119" s="264"/>
      <c r="S119" s="264"/>
      <c r="T119" s="264"/>
      <c r="U119" s="264"/>
      <c r="V119" s="264"/>
      <c r="W119" s="264"/>
      <c r="X119" s="264"/>
      <c r="Y119" s="264"/>
      <c r="Z119" s="264"/>
      <c r="AA119" s="264"/>
      <c r="AB119" s="265"/>
    </row>
    <row r="120" spans="1:28" x14ac:dyDescent="0.2">
      <c r="B120" s="1" t="s">
        <v>202</v>
      </c>
      <c r="C120" s="171">
        <f>C116</f>
        <v>0</v>
      </c>
      <c r="D120" s="75">
        <f t="shared" si="57"/>
        <v>0</v>
      </c>
      <c r="E120" s="171">
        <f t="shared" si="58"/>
        <v>0</v>
      </c>
      <c r="F120" s="264">
        <f t="shared" si="59"/>
        <v>0</v>
      </c>
      <c r="G120" s="264">
        <f t="shared" si="60"/>
        <v>0</v>
      </c>
      <c r="H120" s="264">
        <f t="shared" si="61"/>
        <v>0</v>
      </c>
      <c r="I120" s="264">
        <f t="shared" si="62"/>
        <v>0</v>
      </c>
      <c r="J120" s="264">
        <f t="shared" si="63"/>
        <v>0</v>
      </c>
      <c r="K120" s="264">
        <f t="shared" si="64"/>
        <v>0</v>
      </c>
      <c r="L120" s="264">
        <f t="shared" si="65"/>
        <v>0</v>
      </c>
      <c r="M120" s="264">
        <f t="shared" si="66"/>
        <v>0</v>
      </c>
      <c r="N120" s="264">
        <f t="shared" si="67"/>
        <v>0</v>
      </c>
      <c r="O120" s="264">
        <f t="shared" si="68"/>
        <v>0</v>
      </c>
      <c r="P120" s="265">
        <f t="shared" si="69"/>
        <v>0</v>
      </c>
      <c r="Q120" s="271"/>
      <c r="R120" s="264"/>
      <c r="S120" s="264"/>
      <c r="T120" s="264"/>
      <c r="U120" s="264"/>
      <c r="V120" s="264"/>
      <c r="W120" s="264"/>
      <c r="X120" s="264"/>
      <c r="Y120" s="264"/>
      <c r="Z120" s="264"/>
      <c r="AA120" s="264"/>
      <c r="AB120" s="265"/>
    </row>
    <row r="121" spans="1:28" x14ac:dyDescent="0.2">
      <c r="B121" s="1" t="s">
        <v>203</v>
      </c>
      <c r="C121" s="171">
        <f>C116</f>
        <v>0</v>
      </c>
      <c r="D121" s="75">
        <f t="shared" si="57"/>
        <v>0</v>
      </c>
      <c r="E121" s="171">
        <f t="shared" si="58"/>
        <v>0</v>
      </c>
      <c r="F121" s="264">
        <f t="shared" si="59"/>
        <v>0</v>
      </c>
      <c r="G121" s="264">
        <f t="shared" si="60"/>
        <v>0</v>
      </c>
      <c r="H121" s="264">
        <f t="shared" si="61"/>
        <v>0</v>
      </c>
      <c r="I121" s="264">
        <f t="shared" si="62"/>
        <v>0</v>
      </c>
      <c r="J121" s="264">
        <f t="shared" si="63"/>
        <v>0</v>
      </c>
      <c r="K121" s="264">
        <f t="shared" si="64"/>
        <v>0</v>
      </c>
      <c r="L121" s="264">
        <f t="shared" si="65"/>
        <v>0</v>
      </c>
      <c r="M121" s="264">
        <f t="shared" si="66"/>
        <v>0</v>
      </c>
      <c r="N121" s="264">
        <f t="shared" si="67"/>
        <v>0</v>
      </c>
      <c r="O121" s="264">
        <f t="shared" si="68"/>
        <v>0</v>
      </c>
      <c r="P121" s="265">
        <f t="shared" si="69"/>
        <v>0</v>
      </c>
      <c r="Q121" s="271"/>
      <c r="R121" s="264"/>
      <c r="S121" s="264"/>
      <c r="T121" s="264"/>
      <c r="U121" s="264"/>
      <c r="V121" s="264"/>
      <c r="W121" s="264"/>
      <c r="X121" s="264"/>
      <c r="Y121" s="264"/>
      <c r="Z121" s="264"/>
      <c r="AA121" s="264"/>
      <c r="AB121" s="265"/>
    </row>
    <row r="122" spans="1:28" x14ac:dyDescent="0.2">
      <c r="B122" s="1" t="s">
        <v>204</v>
      </c>
      <c r="C122" s="172">
        <f>C116</f>
        <v>0</v>
      </c>
      <c r="D122" s="75">
        <f t="shared" si="57"/>
        <v>0</v>
      </c>
      <c r="E122" s="172">
        <f t="shared" si="58"/>
        <v>0</v>
      </c>
      <c r="F122" s="264">
        <f t="shared" si="59"/>
        <v>0</v>
      </c>
      <c r="G122" s="264">
        <f t="shared" si="60"/>
        <v>0</v>
      </c>
      <c r="H122" s="264">
        <f t="shared" si="61"/>
        <v>0</v>
      </c>
      <c r="I122" s="264">
        <f t="shared" si="62"/>
        <v>0</v>
      </c>
      <c r="J122" s="264">
        <f t="shared" si="63"/>
        <v>0</v>
      </c>
      <c r="K122" s="264">
        <f t="shared" si="64"/>
        <v>0</v>
      </c>
      <c r="L122" s="264">
        <f t="shared" si="65"/>
        <v>0</v>
      </c>
      <c r="M122" s="264">
        <f t="shared" si="66"/>
        <v>0</v>
      </c>
      <c r="N122" s="264">
        <f t="shared" si="67"/>
        <v>0</v>
      </c>
      <c r="O122" s="264">
        <f t="shared" si="68"/>
        <v>0</v>
      </c>
      <c r="P122" s="265">
        <f t="shared" si="69"/>
        <v>0</v>
      </c>
      <c r="Q122" s="271"/>
      <c r="R122" s="264"/>
      <c r="S122" s="264"/>
      <c r="T122" s="264"/>
      <c r="U122" s="264"/>
      <c r="V122" s="264"/>
      <c r="W122" s="264"/>
      <c r="X122" s="264"/>
      <c r="Y122" s="264"/>
      <c r="Z122" s="264"/>
      <c r="AA122" s="264"/>
      <c r="AB122" s="265"/>
    </row>
    <row r="123" spans="1:28" x14ac:dyDescent="0.2">
      <c r="E123" s="237"/>
      <c r="F123" s="6"/>
      <c r="G123" s="6"/>
      <c r="H123" s="6"/>
      <c r="I123" s="6"/>
      <c r="J123" s="6"/>
      <c r="K123" s="6"/>
      <c r="L123" s="6"/>
      <c r="M123" s="6"/>
      <c r="N123" s="6"/>
      <c r="O123" s="6"/>
      <c r="P123" s="238"/>
      <c r="Q123" s="237"/>
      <c r="R123" s="6"/>
      <c r="S123" s="6"/>
      <c r="T123" s="6"/>
      <c r="U123" s="6"/>
      <c r="V123" s="6"/>
      <c r="W123" s="6"/>
      <c r="X123" s="6"/>
      <c r="Y123" s="6"/>
      <c r="Z123" s="6"/>
      <c r="AA123" s="6"/>
      <c r="AB123" s="238"/>
    </row>
    <row r="124" spans="1:28" x14ac:dyDescent="0.2">
      <c r="A124" s="180" t="s">
        <v>229</v>
      </c>
      <c r="E124" s="237"/>
      <c r="F124" s="6"/>
      <c r="G124" s="6"/>
      <c r="H124" s="6"/>
      <c r="I124" s="6"/>
      <c r="J124" s="6"/>
      <c r="K124" s="6"/>
      <c r="L124" s="6"/>
      <c r="M124" s="6"/>
      <c r="N124" s="6"/>
      <c r="O124" s="6"/>
      <c r="P124" s="238"/>
      <c r="Q124" s="237"/>
      <c r="R124" s="6"/>
      <c r="S124" s="6"/>
      <c r="T124" s="6"/>
      <c r="U124" s="6"/>
      <c r="V124" s="6"/>
      <c r="W124" s="6"/>
      <c r="X124" s="6"/>
      <c r="Y124" s="6"/>
      <c r="Z124" s="6"/>
      <c r="AA124" s="6"/>
      <c r="AB124" s="238"/>
    </row>
    <row r="125" spans="1:28" x14ac:dyDescent="0.2">
      <c r="B125" s="1" t="s">
        <v>198</v>
      </c>
      <c r="C125" s="73">
        <f t="shared" ref="C125:P125" si="70">+C5*C116</f>
        <v>0</v>
      </c>
      <c r="D125" s="73">
        <f t="shared" si="70"/>
        <v>0</v>
      </c>
      <c r="E125" s="255">
        <f t="shared" si="70"/>
        <v>0</v>
      </c>
      <c r="F125" s="58">
        <f t="shared" si="70"/>
        <v>0</v>
      </c>
      <c r="G125" s="58">
        <f t="shared" si="70"/>
        <v>0</v>
      </c>
      <c r="H125" s="58">
        <f t="shared" si="70"/>
        <v>0</v>
      </c>
      <c r="I125" s="58">
        <f t="shared" si="70"/>
        <v>0</v>
      </c>
      <c r="J125" s="58">
        <f t="shared" si="70"/>
        <v>0</v>
      </c>
      <c r="K125" s="58">
        <f t="shared" si="70"/>
        <v>0</v>
      </c>
      <c r="L125" s="58">
        <f t="shared" si="70"/>
        <v>0</v>
      </c>
      <c r="M125" s="58">
        <f t="shared" si="70"/>
        <v>0</v>
      </c>
      <c r="N125" s="58">
        <f t="shared" si="70"/>
        <v>0</v>
      </c>
      <c r="O125" s="58">
        <f t="shared" si="70"/>
        <v>0</v>
      </c>
      <c r="P125" s="256">
        <f t="shared" si="70"/>
        <v>0</v>
      </c>
      <c r="Q125" s="255"/>
      <c r="R125" s="58"/>
      <c r="S125" s="58"/>
      <c r="T125" s="58"/>
      <c r="U125" s="58"/>
      <c r="V125" s="58"/>
      <c r="W125" s="58"/>
      <c r="X125" s="58"/>
      <c r="Y125" s="58"/>
      <c r="Z125" s="58"/>
      <c r="AA125" s="58"/>
      <c r="AB125" s="256"/>
    </row>
    <row r="126" spans="1:28" x14ac:dyDescent="0.2">
      <c r="B126" s="1" t="s">
        <v>199</v>
      </c>
      <c r="C126" s="73">
        <f t="shared" ref="C126:P126" si="71">C6*C117</f>
        <v>0</v>
      </c>
      <c r="D126" s="73">
        <f t="shared" si="71"/>
        <v>0</v>
      </c>
      <c r="E126" s="255">
        <f t="shared" si="71"/>
        <v>0</v>
      </c>
      <c r="F126" s="58">
        <f t="shared" si="71"/>
        <v>0</v>
      </c>
      <c r="G126" s="58">
        <f t="shared" si="71"/>
        <v>0</v>
      </c>
      <c r="H126" s="58">
        <f t="shared" si="71"/>
        <v>0</v>
      </c>
      <c r="I126" s="58">
        <f t="shared" si="71"/>
        <v>0</v>
      </c>
      <c r="J126" s="58">
        <f t="shared" si="71"/>
        <v>0</v>
      </c>
      <c r="K126" s="58">
        <f t="shared" si="71"/>
        <v>0</v>
      </c>
      <c r="L126" s="58">
        <f t="shared" si="71"/>
        <v>0</v>
      </c>
      <c r="M126" s="58">
        <f t="shared" si="71"/>
        <v>0</v>
      </c>
      <c r="N126" s="58">
        <f t="shared" si="71"/>
        <v>0</v>
      </c>
      <c r="O126" s="58">
        <f t="shared" si="71"/>
        <v>0</v>
      </c>
      <c r="P126" s="256">
        <f t="shared" si="71"/>
        <v>0</v>
      </c>
      <c r="Q126" s="255"/>
      <c r="R126" s="58"/>
      <c r="S126" s="58"/>
      <c r="T126" s="58"/>
      <c r="U126" s="58"/>
      <c r="V126" s="58"/>
      <c r="W126" s="58"/>
      <c r="X126" s="58"/>
      <c r="Y126" s="58"/>
      <c r="Z126" s="58"/>
      <c r="AA126" s="58"/>
      <c r="AB126" s="256"/>
    </row>
    <row r="127" spans="1:28" x14ac:dyDescent="0.2">
      <c r="B127" s="1" t="s">
        <v>200</v>
      </c>
      <c r="C127" s="73">
        <f t="shared" ref="C127:P127" si="72">+C7*C118</f>
        <v>0</v>
      </c>
      <c r="D127" s="73">
        <f t="shared" si="72"/>
        <v>0</v>
      </c>
      <c r="E127" s="255">
        <f t="shared" si="72"/>
        <v>0</v>
      </c>
      <c r="F127" s="58">
        <f t="shared" si="72"/>
        <v>0</v>
      </c>
      <c r="G127" s="58">
        <f t="shared" si="72"/>
        <v>0</v>
      </c>
      <c r="H127" s="58">
        <f t="shared" si="72"/>
        <v>0</v>
      </c>
      <c r="I127" s="58">
        <f t="shared" si="72"/>
        <v>0</v>
      </c>
      <c r="J127" s="58">
        <f t="shared" si="72"/>
        <v>0</v>
      </c>
      <c r="K127" s="58">
        <f t="shared" si="72"/>
        <v>0</v>
      </c>
      <c r="L127" s="58">
        <f t="shared" si="72"/>
        <v>0</v>
      </c>
      <c r="M127" s="58">
        <f t="shared" si="72"/>
        <v>0</v>
      </c>
      <c r="N127" s="58">
        <f t="shared" si="72"/>
        <v>0</v>
      </c>
      <c r="O127" s="58">
        <f t="shared" si="72"/>
        <v>0</v>
      </c>
      <c r="P127" s="256">
        <f t="shared" si="72"/>
        <v>0</v>
      </c>
      <c r="Q127" s="255"/>
      <c r="R127" s="58"/>
      <c r="S127" s="58"/>
      <c r="T127" s="58"/>
      <c r="U127" s="58"/>
      <c r="V127" s="58"/>
      <c r="W127" s="58"/>
      <c r="X127" s="58"/>
      <c r="Y127" s="58"/>
      <c r="Z127" s="58"/>
      <c r="AA127" s="58"/>
      <c r="AB127" s="256"/>
    </row>
    <row r="128" spans="1:28" x14ac:dyDescent="0.2">
      <c r="B128" s="1" t="s">
        <v>201</v>
      </c>
      <c r="C128" s="73">
        <f t="shared" ref="C128:P128" si="73">+C8*C119</f>
        <v>0</v>
      </c>
      <c r="D128" s="73">
        <f t="shared" si="73"/>
        <v>0</v>
      </c>
      <c r="E128" s="255">
        <f t="shared" si="73"/>
        <v>0</v>
      </c>
      <c r="F128" s="58">
        <f t="shared" si="73"/>
        <v>0</v>
      </c>
      <c r="G128" s="58">
        <f t="shared" si="73"/>
        <v>0</v>
      </c>
      <c r="H128" s="58">
        <f t="shared" si="73"/>
        <v>0</v>
      </c>
      <c r="I128" s="58">
        <f t="shared" si="73"/>
        <v>0</v>
      </c>
      <c r="J128" s="58">
        <f t="shared" si="73"/>
        <v>0</v>
      </c>
      <c r="K128" s="58">
        <f t="shared" si="73"/>
        <v>0</v>
      </c>
      <c r="L128" s="58">
        <f t="shared" si="73"/>
        <v>0</v>
      </c>
      <c r="M128" s="58">
        <f t="shared" si="73"/>
        <v>0</v>
      </c>
      <c r="N128" s="58">
        <f t="shared" si="73"/>
        <v>0</v>
      </c>
      <c r="O128" s="58">
        <f t="shared" si="73"/>
        <v>0</v>
      </c>
      <c r="P128" s="256">
        <f t="shared" si="73"/>
        <v>0</v>
      </c>
      <c r="Q128" s="255"/>
      <c r="R128" s="58"/>
      <c r="S128" s="58"/>
      <c r="T128" s="58"/>
      <c r="U128" s="58"/>
      <c r="V128" s="58"/>
      <c r="W128" s="58"/>
      <c r="X128" s="58"/>
      <c r="Y128" s="58"/>
      <c r="Z128" s="58"/>
      <c r="AA128" s="58"/>
      <c r="AB128" s="256"/>
    </row>
    <row r="129" spans="1:28" x14ac:dyDescent="0.2">
      <c r="B129" s="1" t="s">
        <v>202</v>
      </c>
      <c r="C129" s="73">
        <f t="shared" ref="C129:P129" si="74">+C9*C120</f>
        <v>0</v>
      </c>
      <c r="D129" s="73">
        <f t="shared" si="74"/>
        <v>0</v>
      </c>
      <c r="E129" s="255">
        <f t="shared" si="74"/>
        <v>0</v>
      </c>
      <c r="F129" s="58">
        <f t="shared" si="74"/>
        <v>0</v>
      </c>
      <c r="G129" s="58">
        <f t="shared" si="74"/>
        <v>0</v>
      </c>
      <c r="H129" s="58">
        <f t="shared" si="74"/>
        <v>0</v>
      </c>
      <c r="I129" s="58">
        <f t="shared" si="74"/>
        <v>0</v>
      </c>
      <c r="J129" s="58">
        <f t="shared" si="74"/>
        <v>0</v>
      </c>
      <c r="K129" s="58">
        <f t="shared" si="74"/>
        <v>0</v>
      </c>
      <c r="L129" s="58">
        <f t="shared" si="74"/>
        <v>0</v>
      </c>
      <c r="M129" s="58">
        <f t="shared" si="74"/>
        <v>0</v>
      </c>
      <c r="N129" s="58">
        <f t="shared" si="74"/>
        <v>0</v>
      </c>
      <c r="O129" s="58">
        <f t="shared" si="74"/>
        <v>0</v>
      </c>
      <c r="P129" s="256">
        <f t="shared" si="74"/>
        <v>0</v>
      </c>
      <c r="Q129" s="255"/>
      <c r="R129" s="58"/>
      <c r="S129" s="58"/>
      <c r="T129" s="58"/>
      <c r="U129" s="58"/>
      <c r="V129" s="58"/>
      <c r="W129" s="58"/>
      <c r="X129" s="58"/>
      <c r="Y129" s="58"/>
      <c r="Z129" s="58"/>
      <c r="AA129" s="58"/>
      <c r="AB129" s="256"/>
    </row>
    <row r="130" spans="1:28" x14ac:dyDescent="0.2">
      <c r="B130" s="1" t="s">
        <v>203</v>
      </c>
      <c r="C130" s="73">
        <f t="shared" ref="C130:P130" si="75">+C10*C121</f>
        <v>0</v>
      </c>
      <c r="D130" s="73">
        <f t="shared" si="75"/>
        <v>0</v>
      </c>
      <c r="E130" s="255">
        <f t="shared" si="75"/>
        <v>0</v>
      </c>
      <c r="F130" s="58">
        <f t="shared" si="75"/>
        <v>0</v>
      </c>
      <c r="G130" s="58">
        <f t="shared" si="75"/>
        <v>0</v>
      </c>
      <c r="H130" s="58">
        <f t="shared" si="75"/>
        <v>0</v>
      </c>
      <c r="I130" s="58">
        <f t="shared" si="75"/>
        <v>0</v>
      </c>
      <c r="J130" s="58">
        <f t="shared" si="75"/>
        <v>0</v>
      </c>
      <c r="K130" s="58">
        <f t="shared" si="75"/>
        <v>0</v>
      </c>
      <c r="L130" s="58">
        <f t="shared" si="75"/>
        <v>0</v>
      </c>
      <c r="M130" s="58">
        <f t="shared" si="75"/>
        <v>0</v>
      </c>
      <c r="N130" s="58">
        <f t="shared" si="75"/>
        <v>0</v>
      </c>
      <c r="O130" s="58">
        <f t="shared" si="75"/>
        <v>0</v>
      </c>
      <c r="P130" s="256">
        <f t="shared" si="75"/>
        <v>0</v>
      </c>
      <c r="Q130" s="255"/>
      <c r="R130" s="58"/>
      <c r="S130" s="58"/>
      <c r="T130" s="58"/>
      <c r="U130" s="58"/>
      <c r="V130" s="58"/>
      <c r="W130" s="58"/>
      <c r="X130" s="58"/>
      <c r="Y130" s="58"/>
      <c r="Z130" s="58"/>
      <c r="AA130" s="58"/>
      <c r="AB130" s="256"/>
    </row>
    <row r="131" spans="1:28" x14ac:dyDescent="0.2">
      <c r="B131" s="1" t="s">
        <v>204</v>
      </c>
      <c r="C131" s="73">
        <f t="shared" ref="C131:P131" si="76">+C11*C122</f>
        <v>0</v>
      </c>
      <c r="D131" s="73">
        <f t="shared" si="76"/>
        <v>0</v>
      </c>
      <c r="E131" s="255">
        <f t="shared" si="76"/>
        <v>0</v>
      </c>
      <c r="F131" s="58">
        <f t="shared" si="76"/>
        <v>0</v>
      </c>
      <c r="G131" s="58">
        <f t="shared" si="76"/>
        <v>0</v>
      </c>
      <c r="H131" s="58">
        <f t="shared" si="76"/>
        <v>0</v>
      </c>
      <c r="I131" s="58">
        <f t="shared" si="76"/>
        <v>0</v>
      </c>
      <c r="J131" s="58">
        <f t="shared" si="76"/>
        <v>0</v>
      </c>
      <c r="K131" s="58">
        <f t="shared" si="76"/>
        <v>0</v>
      </c>
      <c r="L131" s="58">
        <f t="shared" si="76"/>
        <v>0</v>
      </c>
      <c r="M131" s="58">
        <f t="shared" si="76"/>
        <v>0</v>
      </c>
      <c r="N131" s="58">
        <f t="shared" si="76"/>
        <v>0</v>
      </c>
      <c r="O131" s="58">
        <f t="shared" si="76"/>
        <v>0</v>
      </c>
      <c r="P131" s="256">
        <f t="shared" si="76"/>
        <v>0</v>
      </c>
      <c r="Q131" s="255"/>
      <c r="R131" s="58"/>
      <c r="S131" s="58"/>
      <c r="T131" s="58"/>
      <c r="U131" s="58"/>
      <c r="V131" s="58"/>
      <c r="W131" s="58"/>
      <c r="X131" s="58"/>
      <c r="Y131" s="58"/>
      <c r="Z131" s="58"/>
      <c r="AA131" s="58"/>
      <c r="AB131" s="256"/>
    </row>
    <row r="132" spans="1:28" x14ac:dyDescent="0.2">
      <c r="A132" s="165"/>
      <c r="B132" s="165" t="s">
        <v>230</v>
      </c>
      <c r="C132" s="166">
        <f t="shared" ref="C132:P132" si="77">SUM(C125:C131)</f>
        <v>0</v>
      </c>
      <c r="D132" s="166">
        <f t="shared" si="77"/>
        <v>0</v>
      </c>
      <c r="E132" s="257">
        <f t="shared" si="77"/>
        <v>0</v>
      </c>
      <c r="F132" s="166">
        <f t="shared" si="77"/>
        <v>0</v>
      </c>
      <c r="G132" s="166">
        <f t="shared" si="77"/>
        <v>0</v>
      </c>
      <c r="H132" s="166">
        <f t="shared" si="77"/>
        <v>0</v>
      </c>
      <c r="I132" s="166">
        <f t="shared" si="77"/>
        <v>0</v>
      </c>
      <c r="J132" s="166">
        <f t="shared" si="77"/>
        <v>0</v>
      </c>
      <c r="K132" s="166">
        <f t="shared" si="77"/>
        <v>0</v>
      </c>
      <c r="L132" s="166">
        <f t="shared" si="77"/>
        <v>0</v>
      </c>
      <c r="M132" s="166">
        <f t="shared" si="77"/>
        <v>0</v>
      </c>
      <c r="N132" s="166">
        <f t="shared" si="77"/>
        <v>0</v>
      </c>
      <c r="O132" s="166">
        <f t="shared" si="77"/>
        <v>0</v>
      </c>
      <c r="P132" s="258">
        <f t="shared" si="77"/>
        <v>0</v>
      </c>
      <c r="Q132" s="257"/>
      <c r="R132" s="166"/>
      <c r="S132" s="166"/>
      <c r="T132" s="166"/>
      <c r="U132" s="166"/>
      <c r="V132" s="166"/>
      <c r="W132" s="166"/>
      <c r="X132" s="166"/>
      <c r="Y132" s="166"/>
      <c r="Z132" s="166"/>
      <c r="AA132" s="166"/>
      <c r="AB132" s="258"/>
    </row>
    <row r="133" spans="1:28" x14ac:dyDescent="0.2">
      <c r="E133" s="237"/>
      <c r="F133" s="6"/>
      <c r="G133" s="6"/>
      <c r="H133" s="6"/>
      <c r="I133" s="6"/>
      <c r="J133" s="6"/>
      <c r="K133" s="6"/>
      <c r="L133" s="6"/>
      <c r="M133" s="6"/>
      <c r="N133" s="6"/>
      <c r="O133" s="6"/>
      <c r="P133" s="238"/>
      <c r="Q133" s="237"/>
      <c r="R133" s="6"/>
      <c r="S133" s="6"/>
      <c r="T133" s="6"/>
      <c r="U133" s="6"/>
      <c r="V133" s="6"/>
      <c r="W133" s="6"/>
      <c r="X133" s="6"/>
      <c r="Y133" s="6"/>
      <c r="Z133" s="6"/>
      <c r="AA133" s="6"/>
      <c r="AB133" s="238"/>
    </row>
    <row r="134" spans="1:28" x14ac:dyDescent="0.2">
      <c r="A134" s="180" t="s">
        <v>302</v>
      </c>
      <c r="E134" s="237"/>
      <c r="F134" s="6"/>
      <c r="G134" s="6"/>
      <c r="H134" s="6"/>
      <c r="I134" s="6"/>
      <c r="J134" s="6"/>
      <c r="K134" s="6"/>
      <c r="L134" s="6"/>
      <c r="M134" s="6"/>
      <c r="N134" s="6"/>
      <c r="O134" s="6"/>
      <c r="P134" s="238"/>
      <c r="Q134" s="237"/>
      <c r="R134" s="6"/>
      <c r="S134" s="6"/>
      <c r="T134" s="6"/>
      <c r="U134" s="6"/>
      <c r="V134" s="6"/>
      <c r="W134" s="6"/>
      <c r="X134" s="6"/>
      <c r="Y134" s="6"/>
      <c r="Z134" s="6"/>
      <c r="AA134" s="6"/>
      <c r="AB134" s="238"/>
    </row>
    <row r="135" spans="1:28" x14ac:dyDescent="0.2">
      <c r="B135" s="1" t="s">
        <v>198</v>
      </c>
      <c r="C135" s="263">
        <v>2.3820000000000001E-2</v>
      </c>
      <c r="D135" s="75">
        <f t="shared" ref="D135:D141" si="78">C135</f>
        <v>2.3820000000000001E-2</v>
      </c>
      <c r="E135" s="263">
        <f>'Supplemental 106B Amort Rates'!C18</f>
        <v>2.3820000000000001E-2</v>
      </c>
      <c r="F135" s="264">
        <f t="shared" ref="F135:F141" si="79">E135</f>
        <v>2.3820000000000001E-2</v>
      </c>
      <c r="G135" s="264">
        <f t="shared" ref="G135:G141" si="80">F135</f>
        <v>2.3820000000000001E-2</v>
      </c>
      <c r="H135" s="264">
        <f t="shared" ref="H135:H141" si="81">G135</f>
        <v>2.3820000000000001E-2</v>
      </c>
      <c r="I135" s="264">
        <f t="shared" ref="I135:I141" si="82">H135</f>
        <v>2.3820000000000001E-2</v>
      </c>
      <c r="J135" s="264">
        <f t="shared" ref="J135:J141" si="83">I135</f>
        <v>2.3820000000000001E-2</v>
      </c>
      <c r="K135" s="264">
        <f t="shared" ref="K135:K141" si="84">J135</f>
        <v>2.3820000000000001E-2</v>
      </c>
      <c r="L135" s="264">
        <f t="shared" ref="L135:L141" si="85">K135</f>
        <v>2.3820000000000001E-2</v>
      </c>
      <c r="M135" s="264">
        <f t="shared" ref="M135:M141" si="86">L135</f>
        <v>2.3820000000000001E-2</v>
      </c>
      <c r="N135" s="264">
        <f t="shared" ref="N135:N141" si="87">M135</f>
        <v>2.3820000000000001E-2</v>
      </c>
      <c r="O135" s="264">
        <f t="shared" ref="O135:O141" si="88">N135</f>
        <v>2.3820000000000001E-2</v>
      </c>
      <c r="P135" s="265">
        <f t="shared" ref="P135:P141" si="89">O135</f>
        <v>2.3820000000000001E-2</v>
      </c>
      <c r="Q135" s="271">
        <f t="shared" ref="Q135:Q141" si="90">P135</f>
        <v>2.3820000000000001E-2</v>
      </c>
      <c r="R135" s="264">
        <f t="shared" ref="R135:R141" si="91">Q135</f>
        <v>2.3820000000000001E-2</v>
      </c>
      <c r="S135" s="264">
        <f t="shared" ref="S135:S141" si="92">R135</f>
        <v>2.3820000000000001E-2</v>
      </c>
      <c r="T135" s="264">
        <f t="shared" ref="T135:T141" si="93">S135</f>
        <v>2.3820000000000001E-2</v>
      </c>
      <c r="U135" s="264">
        <f t="shared" ref="U135:U141" si="94">T135</f>
        <v>2.3820000000000001E-2</v>
      </c>
      <c r="V135" s="264">
        <f t="shared" ref="V135:V141" si="95">U135</f>
        <v>2.3820000000000001E-2</v>
      </c>
      <c r="W135" s="264">
        <f t="shared" ref="W135:W141" si="96">V135</f>
        <v>2.3820000000000001E-2</v>
      </c>
      <c r="X135" s="264">
        <f t="shared" ref="X135:X141" si="97">W135</f>
        <v>2.3820000000000001E-2</v>
      </c>
      <c r="Y135" s="264">
        <f t="shared" ref="Y135:Y141" si="98">X135</f>
        <v>2.3820000000000001E-2</v>
      </c>
      <c r="Z135" s="264">
        <f t="shared" ref="Z135:Z141" si="99">Y135</f>
        <v>2.3820000000000001E-2</v>
      </c>
      <c r="AA135" s="264">
        <f t="shared" ref="AA135:AA141" si="100">Z135</f>
        <v>2.3820000000000001E-2</v>
      </c>
      <c r="AB135" s="476">
        <v>0</v>
      </c>
    </row>
    <row r="136" spans="1:28" x14ac:dyDescent="0.2">
      <c r="B136" s="1" t="s">
        <v>199</v>
      </c>
      <c r="C136" s="269">
        <f>C135</f>
        <v>2.3820000000000001E-2</v>
      </c>
      <c r="D136" s="75">
        <f t="shared" si="78"/>
        <v>2.3820000000000001E-2</v>
      </c>
      <c r="E136" s="269">
        <f>E135</f>
        <v>2.3820000000000001E-2</v>
      </c>
      <c r="F136" s="264">
        <f t="shared" si="79"/>
        <v>2.3820000000000001E-2</v>
      </c>
      <c r="G136" s="264">
        <f t="shared" si="80"/>
        <v>2.3820000000000001E-2</v>
      </c>
      <c r="H136" s="264">
        <f t="shared" si="81"/>
        <v>2.3820000000000001E-2</v>
      </c>
      <c r="I136" s="264">
        <f t="shared" si="82"/>
        <v>2.3820000000000001E-2</v>
      </c>
      <c r="J136" s="264">
        <f t="shared" si="83"/>
        <v>2.3820000000000001E-2</v>
      </c>
      <c r="K136" s="264">
        <f t="shared" si="84"/>
        <v>2.3820000000000001E-2</v>
      </c>
      <c r="L136" s="264">
        <f t="shared" si="85"/>
        <v>2.3820000000000001E-2</v>
      </c>
      <c r="M136" s="264">
        <f t="shared" si="86"/>
        <v>2.3820000000000001E-2</v>
      </c>
      <c r="N136" s="264">
        <f t="shared" si="87"/>
        <v>2.3820000000000001E-2</v>
      </c>
      <c r="O136" s="264">
        <f t="shared" si="88"/>
        <v>2.3820000000000001E-2</v>
      </c>
      <c r="P136" s="265">
        <f t="shared" si="89"/>
        <v>2.3820000000000001E-2</v>
      </c>
      <c r="Q136" s="271">
        <f t="shared" si="90"/>
        <v>2.3820000000000001E-2</v>
      </c>
      <c r="R136" s="264">
        <f t="shared" si="91"/>
        <v>2.3820000000000001E-2</v>
      </c>
      <c r="S136" s="264">
        <f t="shared" si="92"/>
        <v>2.3820000000000001E-2</v>
      </c>
      <c r="T136" s="264">
        <f t="shared" si="93"/>
        <v>2.3820000000000001E-2</v>
      </c>
      <c r="U136" s="264">
        <f t="shared" si="94"/>
        <v>2.3820000000000001E-2</v>
      </c>
      <c r="V136" s="264">
        <f t="shared" si="95"/>
        <v>2.3820000000000001E-2</v>
      </c>
      <c r="W136" s="264">
        <f t="shared" si="96"/>
        <v>2.3820000000000001E-2</v>
      </c>
      <c r="X136" s="264">
        <f t="shared" si="97"/>
        <v>2.3820000000000001E-2</v>
      </c>
      <c r="Y136" s="264">
        <f t="shared" si="98"/>
        <v>2.3820000000000001E-2</v>
      </c>
      <c r="Z136" s="264">
        <f t="shared" si="99"/>
        <v>2.3820000000000001E-2</v>
      </c>
      <c r="AA136" s="264">
        <f t="shared" si="100"/>
        <v>2.3820000000000001E-2</v>
      </c>
      <c r="AB136" s="269">
        <f>AB135</f>
        <v>0</v>
      </c>
    </row>
    <row r="137" spans="1:28" x14ac:dyDescent="0.2">
      <c r="B137" s="1" t="s">
        <v>200</v>
      </c>
      <c r="C137" s="269">
        <f>C135</f>
        <v>2.3820000000000001E-2</v>
      </c>
      <c r="D137" s="75">
        <f t="shared" si="78"/>
        <v>2.3820000000000001E-2</v>
      </c>
      <c r="E137" s="269">
        <f>E135</f>
        <v>2.3820000000000001E-2</v>
      </c>
      <c r="F137" s="264">
        <f t="shared" si="79"/>
        <v>2.3820000000000001E-2</v>
      </c>
      <c r="G137" s="264">
        <f t="shared" si="80"/>
        <v>2.3820000000000001E-2</v>
      </c>
      <c r="H137" s="264">
        <f t="shared" si="81"/>
        <v>2.3820000000000001E-2</v>
      </c>
      <c r="I137" s="264">
        <f t="shared" si="82"/>
        <v>2.3820000000000001E-2</v>
      </c>
      <c r="J137" s="264">
        <f t="shared" si="83"/>
        <v>2.3820000000000001E-2</v>
      </c>
      <c r="K137" s="264">
        <f t="shared" si="84"/>
        <v>2.3820000000000001E-2</v>
      </c>
      <c r="L137" s="264">
        <f t="shared" si="85"/>
        <v>2.3820000000000001E-2</v>
      </c>
      <c r="M137" s="264">
        <f t="shared" si="86"/>
        <v>2.3820000000000001E-2</v>
      </c>
      <c r="N137" s="264">
        <f t="shared" si="87"/>
        <v>2.3820000000000001E-2</v>
      </c>
      <c r="O137" s="264">
        <f t="shared" si="88"/>
        <v>2.3820000000000001E-2</v>
      </c>
      <c r="P137" s="265">
        <f t="shared" si="89"/>
        <v>2.3820000000000001E-2</v>
      </c>
      <c r="Q137" s="271">
        <f t="shared" si="90"/>
        <v>2.3820000000000001E-2</v>
      </c>
      <c r="R137" s="264">
        <f t="shared" si="91"/>
        <v>2.3820000000000001E-2</v>
      </c>
      <c r="S137" s="264">
        <f t="shared" si="92"/>
        <v>2.3820000000000001E-2</v>
      </c>
      <c r="T137" s="264">
        <f t="shared" si="93"/>
        <v>2.3820000000000001E-2</v>
      </c>
      <c r="U137" s="264">
        <f t="shared" si="94"/>
        <v>2.3820000000000001E-2</v>
      </c>
      <c r="V137" s="264">
        <f t="shared" si="95"/>
        <v>2.3820000000000001E-2</v>
      </c>
      <c r="W137" s="264">
        <f t="shared" si="96"/>
        <v>2.3820000000000001E-2</v>
      </c>
      <c r="X137" s="264">
        <f t="shared" si="97"/>
        <v>2.3820000000000001E-2</v>
      </c>
      <c r="Y137" s="264">
        <f t="shared" si="98"/>
        <v>2.3820000000000001E-2</v>
      </c>
      <c r="Z137" s="264">
        <f t="shared" si="99"/>
        <v>2.3820000000000001E-2</v>
      </c>
      <c r="AA137" s="264">
        <f t="shared" si="100"/>
        <v>2.3820000000000001E-2</v>
      </c>
      <c r="AB137" s="269">
        <f>AB135</f>
        <v>0</v>
      </c>
    </row>
    <row r="138" spans="1:28" x14ac:dyDescent="0.2">
      <c r="B138" s="1" t="s">
        <v>201</v>
      </c>
      <c r="C138" s="269">
        <f>C135</f>
        <v>2.3820000000000001E-2</v>
      </c>
      <c r="D138" s="75">
        <f t="shared" si="78"/>
        <v>2.3820000000000001E-2</v>
      </c>
      <c r="E138" s="269">
        <f>E135</f>
        <v>2.3820000000000001E-2</v>
      </c>
      <c r="F138" s="264">
        <f t="shared" si="79"/>
        <v>2.3820000000000001E-2</v>
      </c>
      <c r="G138" s="264">
        <f t="shared" si="80"/>
        <v>2.3820000000000001E-2</v>
      </c>
      <c r="H138" s="264">
        <f t="shared" si="81"/>
        <v>2.3820000000000001E-2</v>
      </c>
      <c r="I138" s="264">
        <f t="shared" si="82"/>
        <v>2.3820000000000001E-2</v>
      </c>
      <c r="J138" s="264">
        <f t="shared" si="83"/>
        <v>2.3820000000000001E-2</v>
      </c>
      <c r="K138" s="264">
        <f t="shared" si="84"/>
        <v>2.3820000000000001E-2</v>
      </c>
      <c r="L138" s="264">
        <f t="shared" si="85"/>
        <v>2.3820000000000001E-2</v>
      </c>
      <c r="M138" s="264">
        <f t="shared" si="86"/>
        <v>2.3820000000000001E-2</v>
      </c>
      <c r="N138" s="264">
        <f t="shared" si="87"/>
        <v>2.3820000000000001E-2</v>
      </c>
      <c r="O138" s="264">
        <f t="shared" si="88"/>
        <v>2.3820000000000001E-2</v>
      </c>
      <c r="P138" s="265">
        <f t="shared" si="89"/>
        <v>2.3820000000000001E-2</v>
      </c>
      <c r="Q138" s="271">
        <f t="shared" si="90"/>
        <v>2.3820000000000001E-2</v>
      </c>
      <c r="R138" s="264">
        <f t="shared" si="91"/>
        <v>2.3820000000000001E-2</v>
      </c>
      <c r="S138" s="264">
        <f t="shared" si="92"/>
        <v>2.3820000000000001E-2</v>
      </c>
      <c r="T138" s="264">
        <f t="shared" si="93"/>
        <v>2.3820000000000001E-2</v>
      </c>
      <c r="U138" s="264">
        <f t="shared" si="94"/>
        <v>2.3820000000000001E-2</v>
      </c>
      <c r="V138" s="264">
        <f t="shared" si="95"/>
        <v>2.3820000000000001E-2</v>
      </c>
      <c r="W138" s="264">
        <f t="shared" si="96"/>
        <v>2.3820000000000001E-2</v>
      </c>
      <c r="X138" s="264">
        <f t="shared" si="97"/>
        <v>2.3820000000000001E-2</v>
      </c>
      <c r="Y138" s="264">
        <f t="shared" si="98"/>
        <v>2.3820000000000001E-2</v>
      </c>
      <c r="Z138" s="264">
        <f t="shared" si="99"/>
        <v>2.3820000000000001E-2</v>
      </c>
      <c r="AA138" s="264">
        <f t="shared" si="100"/>
        <v>2.3820000000000001E-2</v>
      </c>
      <c r="AB138" s="269">
        <f>AB135</f>
        <v>0</v>
      </c>
    </row>
    <row r="139" spans="1:28" x14ac:dyDescent="0.2">
      <c r="B139" s="1" t="s">
        <v>202</v>
      </c>
      <c r="C139" s="269">
        <f>C135</f>
        <v>2.3820000000000001E-2</v>
      </c>
      <c r="D139" s="75">
        <f t="shared" si="78"/>
        <v>2.3820000000000001E-2</v>
      </c>
      <c r="E139" s="269">
        <f>E135</f>
        <v>2.3820000000000001E-2</v>
      </c>
      <c r="F139" s="264">
        <f t="shared" si="79"/>
        <v>2.3820000000000001E-2</v>
      </c>
      <c r="G139" s="264">
        <f t="shared" si="80"/>
        <v>2.3820000000000001E-2</v>
      </c>
      <c r="H139" s="264">
        <f t="shared" si="81"/>
        <v>2.3820000000000001E-2</v>
      </c>
      <c r="I139" s="264">
        <f t="shared" si="82"/>
        <v>2.3820000000000001E-2</v>
      </c>
      <c r="J139" s="264">
        <f t="shared" si="83"/>
        <v>2.3820000000000001E-2</v>
      </c>
      <c r="K139" s="264">
        <f t="shared" si="84"/>
        <v>2.3820000000000001E-2</v>
      </c>
      <c r="L139" s="264">
        <f t="shared" si="85"/>
        <v>2.3820000000000001E-2</v>
      </c>
      <c r="M139" s="264">
        <f t="shared" si="86"/>
        <v>2.3820000000000001E-2</v>
      </c>
      <c r="N139" s="264">
        <f t="shared" si="87"/>
        <v>2.3820000000000001E-2</v>
      </c>
      <c r="O139" s="264">
        <f t="shared" si="88"/>
        <v>2.3820000000000001E-2</v>
      </c>
      <c r="P139" s="265">
        <f t="shared" si="89"/>
        <v>2.3820000000000001E-2</v>
      </c>
      <c r="Q139" s="271">
        <f t="shared" si="90"/>
        <v>2.3820000000000001E-2</v>
      </c>
      <c r="R139" s="264">
        <f t="shared" si="91"/>
        <v>2.3820000000000001E-2</v>
      </c>
      <c r="S139" s="264">
        <f t="shared" si="92"/>
        <v>2.3820000000000001E-2</v>
      </c>
      <c r="T139" s="264">
        <f t="shared" si="93"/>
        <v>2.3820000000000001E-2</v>
      </c>
      <c r="U139" s="264">
        <f t="shared" si="94"/>
        <v>2.3820000000000001E-2</v>
      </c>
      <c r="V139" s="264">
        <f t="shared" si="95"/>
        <v>2.3820000000000001E-2</v>
      </c>
      <c r="W139" s="264">
        <f t="shared" si="96"/>
        <v>2.3820000000000001E-2</v>
      </c>
      <c r="X139" s="264">
        <f t="shared" si="97"/>
        <v>2.3820000000000001E-2</v>
      </c>
      <c r="Y139" s="264">
        <f t="shared" si="98"/>
        <v>2.3820000000000001E-2</v>
      </c>
      <c r="Z139" s="264">
        <f t="shared" si="99"/>
        <v>2.3820000000000001E-2</v>
      </c>
      <c r="AA139" s="264">
        <f t="shared" si="100"/>
        <v>2.3820000000000001E-2</v>
      </c>
      <c r="AB139" s="269">
        <f>AB135</f>
        <v>0</v>
      </c>
    </row>
    <row r="140" spans="1:28" x14ac:dyDescent="0.2">
      <c r="B140" s="1" t="s">
        <v>203</v>
      </c>
      <c r="C140" s="269">
        <f>C135</f>
        <v>2.3820000000000001E-2</v>
      </c>
      <c r="D140" s="75">
        <f t="shared" si="78"/>
        <v>2.3820000000000001E-2</v>
      </c>
      <c r="E140" s="269">
        <f>E135</f>
        <v>2.3820000000000001E-2</v>
      </c>
      <c r="F140" s="264">
        <f t="shared" si="79"/>
        <v>2.3820000000000001E-2</v>
      </c>
      <c r="G140" s="264">
        <f t="shared" si="80"/>
        <v>2.3820000000000001E-2</v>
      </c>
      <c r="H140" s="264">
        <f t="shared" si="81"/>
        <v>2.3820000000000001E-2</v>
      </c>
      <c r="I140" s="264">
        <f t="shared" si="82"/>
        <v>2.3820000000000001E-2</v>
      </c>
      <c r="J140" s="264">
        <f t="shared" si="83"/>
        <v>2.3820000000000001E-2</v>
      </c>
      <c r="K140" s="264">
        <f t="shared" si="84"/>
        <v>2.3820000000000001E-2</v>
      </c>
      <c r="L140" s="264">
        <f t="shared" si="85"/>
        <v>2.3820000000000001E-2</v>
      </c>
      <c r="M140" s="264">
        <f t="shared" si="86"/>
        <v>2.3820000000000001E-2</v>
      </c>
      <c r="N140" s="264">
        <f t="shared" si="87"/>
        <v>2.3820000000000001E-2</v>
      </c>
      <c r="O140" s="264">
        <f t="shared" si="88"/>
        <v>2.3820000000000001E-2</v>
      </c>
      <c r="P140" s="265">
        <f t="shared" si="89"/>
        <v>2.3820000000000001E-2</v>
      </c>
      <c r="Q140" s="271">
        <f t="shared" si="90"/>
        <v>2.3820000000000001E-2</v>
      </c>
      <c r="R140" s="264">
        <f t="shared" si="91"/>
        <v>2.3820000000000001E-2</v>
      </c>
      <c r="S140" s="264">
        <f t="shared" si="92"/>
        <v>2.3820000000000001E-2</v>
      </c>
      <c r="T140" s="264">
        <f t="shared" si="93"/>
        <v>2.3820000000000001E-2</v>
      </c>
      <c r="U140" s="264">
        <f t="shared" si="94"/>
        <v>2.3820000000000001E-2</v>
      </c>
      <c r="V140" s="264">
        <f t="shared" si="95"/>
        <v>2.3820000000000001E-2</v>
      </c>
      <c r="W140" s="264">
        <f t="shared" si="96"/>
        <v>2.3820000000000001E-2</v>
      </c>
      <c r="X140" s="264">
        <f t="shared" si="97"/>
        <v>2.3820000000000001E-2</v>
      </c>
      <c r="Y140" s="264">
        <f t="shared" si="98"/>
        <v>2.3820000000000001E-2</v>
      </c>
      <c r="Z140" s="264">
        <f t="shared" si="99"/>
        <v>2.3820000000000001E-2</v>
      </c>
      <c r="AA140" s="264">
        <f t="shared" si="100"/>
        <v>2.3820000000000001E-2</v>
      </c>
      <c r="AB140" s="269">
        <f>AB135</f>
        <v>0</v>
      </c>
    </row>
    <row r="141" spans="1:28" x14ac:dyDescent="0.2">
      <c r="B141" s="1" t="s">
        <v>204</v>
      </c>
      <c r="C141" s="270">
        <f>C135</f>
        <v>2.3820000000000001E-2</v>
      </c>
      <c r="D141" s="75">
        <f t="shared" si="78"/>
        <v>2.3820000000000001E-2</v>
      </c>
      <c r="E141" s="270">
        <f>E135</f>
        <v>2.3820000000000001E-2</v>
      </c>
      <c r="F141" s="264">
        <f t="shared" si="79"/>
        <v>2.3820000000000001E-2</v>
      </c>
      <c r="G141" s="264">
        <f t="shared" si="80"/>
        <v>2.3820000000000001E-2</v>
      </c>
      <c r="H141" s="264">
        <f t="shared" si="81"/>
        <v>2.3820000000000001E-2</v>
      </c>
      <c r="I141" s="264">
        <f t="shared" si="82"/>
        <v>2.3820000000000001E-2</v>
      </c>
      <c r="J141" s="264">
        <f t="shared" si="83"/>
        <v>2.3820000000000001E-2</v>
      </c>
      <c r="K141" s="264">
        <f t="shared" si="84"/>
        <v>2.3820000000000001E-2</v>
      </c>
      <c r="L141" s="264">
        <f t="shared" si="85"/>
        <v>2.3820000000000001E-2</v>
      </c>
      <c r="M141" s="264">
        <f t="shared" si="86"/>
        <v>2.3820000000000001E-2</v>
      </c>
      <c r="N141" s="264">
        <f t="shared" si="87"/>
        <v>2.3820000000000001E-2</v>
      </c>
      <c r="O141" s="264">
        <f t="shared" si="88"/>
        <v>2.3820000000000001E-2</v>
      </c>
      <c r="P141" s="265">
        <f t="shared" si="89"/>
        <v>2.3820000000000001E-2</v>
      </c>
      <c r="Q141" s="271">
        <f t="shared" si="90"/>
        <v>2.3820000000000001E-2</v>
      </c>
      <c r="R141" s="264">
        <f t="shared" si="91"/>
        <v>2.3820000000000001E-2</v>
      </c>
      <c r="S141" s="264">
        <f t="shared" si="92"/>
        <v>2.3820000000000001E-2</v>
      </c>
      <c r="T141" s="264">
        <f t="shared" si="93"/>
        <v>2.3820000000000001E-2</v>
      </c>
      <c r="U141" s="264">
        <f t="shared" si="94"/>
        <v>2.3820000000000001E-2</v>
      </c>
      <c r="V141" s="264">
        <f t="shared" si="95"/>
        <v>2.3820000000000001E-2</v>
      </c>
      <c r="W141" s="264">
        <f t="shared" si="96"/>
        <v>2.3820000000000001E-2</v>
      </c>
      <c r="X141" s="264">
        <f t="shared" si="97"/>
        <v>2.3820000000000001E-2</v>
      </c>
      <c r="Y141" s="264">
        <f t="shared" si="98"/>
        <v>2.3820000000000001E-2</v>
      </c>
      <c r="Z141" s="264">
        <f t="shared" si="99"/>
        <v>2.3820000000000001E-2</v>
      </c>
      <c r="AA141" s="264">
        <f t="shared" si="100"/>
        <v>2.3820000000000001E-2</v>
      </c>
      <c r="AB141" s="270">
        <f>AB135</f>
        <v>0</v>
      </c>
    </row>
    <row r="142" spans="1:28" x14ac:dyDescent="0.2">
      <c r="E142" s="237"/>
      <c r="F142" s="6"/>
      <c r="G142" s="6"/>
      <c r="H142" s="6"/>
      <c r="I142" s="6"/>
      <c r="J142" s="6"/>
      <c r="K142" s="6"/>
      <c r="L142" s="6"/>
      <c r="M142" s="6"/>
      <c r="N142" s="6"/>
      <c r="O142" s="6"/>
      <c r="P142" s="238"/>
      <c r="Q142" s="237"/>
      <c r="R142" s="6"/>
      <c r="S142" s="6"/>
      <c r="T142" s="6"/>
      <c r="U142" s="6"/>
      <c r="V142" s="6"/>
      <c r="W142" s="6"/>
      <c r="X142" s="6"/>
      <c r="Y142" s="6"/>
      <c r="Z142" s="6"/>
      <c r="AA142" s="6"/>
      <c r="AB142" s="238"/>
    </row>
    <row r="143" spans="1:28" x14ac:dyDescent="0.2">
      <c r="A143" s="180" t="s">
        <v>229</v>
      </c>
      <c r="E143" s="237"/>
      <c r="F143" s="6"/>
      <c r="G143" s="6"/>
      <c r="H143" s="6"/>
      <c r="I143" s="6"/>
      <c r="J143" s="6"/>
      <c r="K143" s="6"/>
      <c r="L143" s="6"/>
      <c r="M143" s="6"/>
      <c r="N143" s="6"/>
      <c r="O143" s="6"/>
      <c r="P143" s="238"/>
      <c r="Q143" s="237"/>
      <c r="R143" s="6"/>
      <c r="S143" s="6"/>
      <c r="T143" s="6"/>
      <c r="U143" s="6"/>
      <c r="V143" s="6"/>
      <c r="W143" s="6"/>
      <c r="X143" s="6"/>
      <c r="Y143" s="6"/>
      <c r="Z143" s="6"/>
      <c r="AA143" s="6"/>
      <c r="AB143" s="238"/>
    </row>
    <row r="144" spans="1:28" x14ac:dyDescent="0.2">
      <c r="B144" s="1" t="s">
        <v>198</v>
      </c>
      <c r="C144" s="73">
        <f>+C5*C135</f>
        <v>490615.32342000003</v>
      </c>
      <c r="D144" s="73">
        <f t="shared" ref="D144:AB150" si="101">+D5*D135</f>
        <v>1124142.23838</v>
      </c>
      <c r="E144" s="255">
        <f t="shared" si="101"/>
        <v>1839529.6561200002</v>
      </c>
      <c r="F144" s="58">
        <f t="shared" si="101"/>
        <v>2411255.4619800001</v>
      </c>
      <c r="G144" s="58">
        <f t="shared" si="101"/>
        <v>2325538.09626</v>
      </c>
      <c r="H144" s="58">
        <f t="shared" si="101"/>
        <v>1971736.7064</v>
      </c>
      <c r="I144" s="58">
        <f t="shared" si="101"/>
        <v>1803443.71386</v>
      </c>
      <c r="J144" s="58">
        <f t="shared" si="101"/>
        <v>1275131.4539400002</v>
      </c>
      <c r="K144" s="58">
        <f t="shared" si="101"/>
        <v>729892.44000000006</v>
      </c>
      <c r="L144" s="58">
        <f t="shared" si="101"/>
        <v>484495.79868000001</v>
      </c>
      <c r="M144" s="58">
        <f t="shared" si="101"/>
        <v>351823.28178000002</v>
      </c>
      <c r="N144" s="58">
        <f t="shared" si="101"/>
        <v>336586.17564000003</v>
      </c>
      <c r="O144" s="58">
        <f t="shared" si="101"/>
        <v>493626.26670000004</v>
      </c>
      <c r="P144" s="256">
        <f t="shared" si="101"/>
        <v>1129368.0129</v>
      </c>
      <c r="Q144" s="255">
        <f t="shared" si="101"/>
        <v>1847247.4552200001</v>
      </c>
      <c r="R144" s="58">
        <f t="shared" si="101"/>
        <v>2420263.94778</v>
      </c>
      <c r="S144" s="58">
        <f t="shared" si="101"/>
        <v>2332966.9111200003</v>
      </c>
      <c r="T144" s="58">
        <f t="shared" si="101"/>
        <v>1977586.51728</v>
      </c>
      <c r="U144" s="58">
        <f t="shared" si="101"/>
        <v>1808285.2241400001</v>
      </c>
      <c r="V144" s="58">
        <f t="shared" si="101"/>
        <v>1276071.55788</v>
      </c>
      <c r="W144" s="58">
        <f t="shared" si="101"/>
        <v>727986.22068000003</v>
      </c>
      <c r="X144" s="58">
        <f t="shared" si="101"/>
        <v>480494.22924000002</v>
      </c>
      <c r="Y144" s="58">
        <f t="shared" si="101"/>
        <v>346088.68823999999</v>
      </c>
      <c r="Z144" s="58">
        <f t="shared" si="101"/>
        <v>329950.97172000003</v>
      </c>
      <c r="AA144" s="58">
        <f t="shared" si="101"/>
        <v>487953.48606000002</v>
      </c>
      <c r="AB144" s="256">
        <f t="shared" si="101"/>
        <v>0</v>
      </c>
    </row>
    <row r="145" spans="1:28" x14ac:dyDescent="0.2">
      <c r="B145" s="1" t="s">
        <v>199</v>
      </c>
      <c r="C145" s="73">
        <f t="shared" ref="C145:R150" si="102">+C6*C136</f>
        <v>17.53152</v>
      </c>
      <c r="D145" s="73">
        <f t="shared" si="102"/>
        <v>17.53152</v>
      </c>
      <c r="E145" s="255">
        <f t="shared" si="102"/>
        <v>17.53152</v>
      </c>
      <c r="F145" s="58">
        <f t="shared" si="102"/>
        <v>17.53152</v>
      </c>
      <c r="G145" s="58">
        <f t="shared" si="102"/>
        <v>17.53152</v>
      </c>
      <c r="H145" s="58">
        <f t="shared" si="102"/>
        <v>17.53152</v>
      </c>
      <c r="I145" s="58">
        <f t="shared" si="102"/>
        <v>17.53152</v>
      </c>
      <c r="J145" s="58">
        <f t="shared" si="102"/>
        <v>17.53152</v>
      </c>
      <c r="K145" s="58">
        <f t="shared" si="102"/>
        <v>17.53152</v>
      </c>
      <c r="L145" s="58">
        <f t="shared" si="102"/>
        <v>17.53152</v>
      </c>
      <c r="M145" s="58">
        <f t="shared" si="102"/>
        <v>17.53152</v>
      </c>
      <c r="N145" s="58">
        <f t="shared" si="102"/>
        <v>17.53152</v>
      </c>
      <c r="O145" s="58">
        <f t="shared" si="102"/>
        <v>17.53152</v>
      </c>
      <c r="P145" s="256">
        <f t="shared" si="102"/>
        <v>17.53152</v>
      </c>
      <c r="Q145" s="255">
        <f t="shared" si="102"/>
        <v>17.53152</v>
      </c>
      <c r="R145" s="58">
        <f t="shared" si="102"/>
        <v>17.53152</v>
      </c>
      <c r="S145" s="58">
        <f t="shared" si="101"/>
        <v>17.53152</v>
      </c>
      <c r="T145" s="58">
        <f t="shared" si="101"/>
        <v>17.53152</v>
      </c>
      <c r="U145" s="58">
        <f t="shared" si="101"/>
        <v>17.53152</v>
      </c>
      <c r="V145" s="58">
        <f t="shared" si="101"/>
        <v>17.53152</v>
      </c>
      <c r="W145" s="58">
        <f t="shared" si="101"/>
        <v>17.53152</v>
      </c>
      <c r="X145" s="58">
        <f t="shared" si="101"/>
        <v>17.53152</v>
      </c>
      <c r="Y145" s="58">
        <f t="shared" si="101"/>
        <v>17.53152</v>
      </c>
      <c r="Z145" s="58">
        <f t="shared" si="101"/>
        <v>17.53152</v>
      </c>
      <c r="AA145" s="58">
        <f t="shared" si="101"/>
        <v>17.53152</v>
      </c>
      <c r="AB145" s="256">
        <f t="shared" si="101"/>
        <v>0</v>
      </c>
    </row>
    <row r="146" spans="1:28" x14ac:dyDescent="0.2">
      <c r="B146" s="1" t="s">
        <v>200</v>
      </c>
      <c r="C146" s="73">
        <f t="shared" si="102"/>
        <v>227325.26484000002</v>
      </c>
      <c r="D146" s="73">
        <f t="shared" si="101"/>
        <v>392865.07032</v>
      </c>
      <c r="E146" s="255">
        <f t="shared" si="101"/>
        <v>612094.58412000001</v>
      </c>
      <c r="F146" s="58">
        <f t="shared" si="101"/>
        <v>824274.04488000006</v>
      </c>
      <c r="G146" s="58">
        <f t="shared" si="101"/>
        <v>768143.21532000008</v>
      </c>
      <c r="H146" s="58">
        <f t="shared" si="101"/>
        <v>702058.79382000002</v>
      </c>
      <c r="I146" s="58">
        <f t="shared" si="101"/>
        <v>636525.16217999998</v>
      </c>
      <c r="J146" s="58">
        <f t="shared" si="101"/>
        <v>461637.05478000001</v>
      </c>
      <c r="K146" s="58">
        <f t="shared" si="101"/>
        <v>327393.13248000003</v>
      </c>
      <c r="L146" s="58">
        <f t="shared" si="101"/>
        <v>252318.114</v>
      </c>
      <c r="M146" s="58">
        <f t="shared" si="101"/>
        <v>209046.77346</v>
      </c>
      <c r="N146" s="58">
        <f t="shared" si="101"/>
        <v>215818.22778000002</v>
      </c>
      <c r="O146" s="58">
        <f t="shared" si="101"/>
        <v>244313.21244</v>
      </c>
      <c r="P146" s="256">
        <f t="shared" si="101"/>
        <v>411305.03748</v>
      </c>
      <c r="Q146" s="255">
        <f t="shared" si="101"/>
        <v>629353.43657999998</v>
      </c>
      <c r="R146" s="58">
        <f t="shared" si="101"/>
        <v>840696.29130000004</v>
      </c>
      <c r="S146" s="58">
        <f t="shared" si="101"/>
        <v>781618.92774000007</v>
      </c>
      <c r="T146" s="58">
        <f t="shared" si="101"/>
        <v>715177.06332000007</v>
      </c>
      <c r="U146" s="58">
        <f t="shared" si="101"/>
        <v>650551.75974000001</v>
      </c>
      <c r="V146" s="58">
        <f t="shared" si="101"/>
        <v>474172.75854000001</v>
      </c>
      <c r="W146" s="58">
        <f t="shared" si="101"/>
        <v>335596.14498000004</v>
      </c>
      <c r="X146" s="58">
        <f t="shared" si="101"/>
        <v>257751.59892000002</v>
      </c>
      <c r="Y146" s="58">
        <f t="shared" si="101"/>
        <v>213946.04724000001</v>
      </c>
      <c r="Z146" s="58">
        <f t="shared" si="101"/>
        <v>220710.14118000001</v>
      </c>
      <c r="AA146" s="58">
        <f t="shared" si="101"/>
        <v>248706.16830000002</v>
      </c>
      <c r="AB146" s="256">
        <f t="shared" si="101"/>
        <v>0</v>
      </c>
    </row>
    <row r="147" spans="1:28" x14ac:dyDescent="0.2">
      <c r="B147" s="1" t="s">
        <v>201</v>
      </c>
      <c r="C147" s="73">
        <f t="shared" si="102"/>
        <v>79272.912360000002</v>
      </c>
      <c r="D147" s="73">
        <f t="shared" si="101"/>
        <v>124521.9084</v>
      </c>
      <c r="E147" s="255">
        <f t="shared" si="101"/>
        <v>171866.04018000001</v>
      </c>
      <c r="F147" s="58">
        <f t="shared" si="101"/>
        <v>200823.70452</v>
      </c>
      <c r="G147" s="58">
        <f t="shared" si="101"/>
        <v>186483.25464</v>
      </c>
      <c r="H147" s="58">
        <f t="shared" si="101"/>
        <v>180736.13178</v>
      </c>
      <c r="I147" s="58">
        <f t="shared" si="101"/>
        <v>169359.22338000001</v>
      </c>
      <c r="J147" s="58">
        <f t="shared" si="101"/>
        <v>132399.6588</v>
      </c>
      <c r="K147" s="58">
        <f t="shared" si="101"/>
        <v>104453.17728</v>
      </c>
      <c r="L147" s="58">
        <f t="shared" si="101"/>
        <v>86282.614320000008</v>
      </c>
      <c r="M147" s="58">
        <f t="shared" si="101"/>
        <v>68771.484240000005</v>
      </c>
      <c r="N147" s="58">
        <f t="shared" si="101"/>
        <v>71703.36894</v>
      </c>
      <c r="O147" s="58">
        <f t="shared" si="101"/>
        <v>82418.700660000002</v>
      </c>
      <c r="P147" s="256">
        <f t="shared" si="101"/>
        <v>127774.69614</v>
      </c>
      <c r="Q147" s="255">
        <f t="shared" si="101"/>
        <v>174545.98074</v>
      </c>
      <c r="R147" s="58">
        <f t="shared" si="101"/>
        <v>203177.23962000001</v>
      </c>
      <c r="S147" s="58">
        <f t="shared" si="101"/>
        <v>188434.27937999999</v>
      </c>
      <c r="T147" s="58">
        <f t="shared" si="101"/>
        <v>182723.76785999999</v>
      </c>
      <c r="U147" s="58">
        <f t="shared" si="101"/>
        <v>171618.97914000001</v>
      </c>
      <c r="V147" s="58">
        <f t="shared" si="101"/>
        <v>134370.09684000001</v>
      </c>
      <c r="W147" s="58">
        <f t="shared" si="101"/>
        <v>105335.44626</v>
      </c>
      <c r="X147" s="58">
        <f t="shared" si="101"/>
        <v>86245.240740000008</v>
      </c>
      <c r="Y147" s="58">
        <f t="shared" si="101"/>
        <v>68579.090100000001</v>
      </c>
      <c r="Z147" s="58">
        <f t="shared" si="101"/>
        <v>71316.698879999996</v>
      </c>
      <c r="AA147" s="58">
        <f t="shared" si="101"/>
        <v>81818.579580000005</v>
      </c>
      <c r="AB147" s="256">
        <f t="shared" si="101"/>
        <v>0</v>
      </c>
    </row>
    <row r="148" spans="1:28" x14ac:dyDescent="0.2">
      <c r="B148" s="1" t="s">
        <v>202</v>
      </c>
      <c r="C148" s="73">
        <f t="shared" si="102"/>
        <v>18335.921399999999</v>
      </c>
      <c r="D148" s="73">
        <f t="shared" si="101"/>
        <v>25818.355080000001</v>
      </c>
      <c r="E148" s="255">
        <f t="shared" si="101"/>
        <v>29304.245340000001</v>
      </c>
      <c r="F148" s="58">
        <f t="shared" si="101"/>
        <v>37120.7307</v>
      </c>
      <c r="G148" s="58">
        <f t="shared" si="101"/>
        <v>31061.756400000002</v>
      </c>
      <c r="H148" s="58">
        <f t="shared" si="101"/>
        <v>30631.35282</v>
      </c>
      <c r="I148" s="58">
        <f t="shared" si="101"/>
        <v>28152.238680000002</v>
      </c>
      <c r="J148" s="58">
        <f t="shared" si="101"/>
        <v>22690.265040000002</v>
      </c>
      <c r="K148" s="58">
        <f t="shared" si="101"/>
        <v>20451.589980000001</v>
      </c>
      <c r="L148" s="58">
        <f t="shared" si="101"/>
        <v>15606.816360000001</v>
      </c>
      <c r="M148" s="58">
        <f t="shared" si="101"/>
        <v>14723.54694</v>
      </c>
      <c r="N148" s="58">
        <f t="shared" si="101"/>
        <v>16133.54802</v>
      </c>
      <c r="O148" s="58">
        <f t="shared" si="101"/>
        <v>16333.850400000001</v>
      </c>
      <c r="P148" s="256">
        <f t="shared" si="101"/>
        <v>23322.5193</v>
      </c>
      <c r="Q148" s="255">
        <f t="shared" si="101"/>
        <v>26710.342619999999</v>
      </c>
      <c r="R148" s="58">
        <f t="shared" si="101"/>
        <v>34086.44382</v>
      </c>
      <c r="S148" s="58">
        <f t="shared" si="101"/>
        <v>28539.48042</v>
      </c>
      <c r="T148" s="58">
        <f t="shared" si="101"/>
        <v>28238.657640000001</v>
      </c>
      <c r="U148" s="58">
        <f t="shared" si="101"/>
        <v>25916.183820000002</v>
      </c>
      <c r="V148" s="58">
        <f t="shared" si="101"/>
        <v>20795.836620000002</v>
      </c>
      <c r="W148" s="58">
        <f t="shared" si="101"/>
        <v>19298.130300000001</v>
      </c>
      <c r="X148" s="58">
        <f t="shared" si="101"/>
        <v>15170.69598</v>
      </c>
      <c r="Y148" s="58">
        <f t="shared" si="101"/>
        <v>14327.22978</v>
      </c>
      <c r="Z148" s="58">
        <f t="shared" si="101"/>
        <v>15693.78318</v>
      </c>
      <c r="AA148" s="58">
        <f t="shared" si="101"/>
        <v>15866.430540000001</v>
      </c>
      <c r="AB148" s="256">
        <f t="shared" si="101"/>
        <v>0</v>
      </c>
    </row>
    <row r="149" spans="1:28" x14ac:dyDescent="0.2">
      <c r="B149" s="1" t="s">
        <v>203</v>
      </c>
      <c r="C149" s="73">
        <f t="shared" si="102"/>
        <v>4595.6878800000004</v>
      </c>
      <c r="D149" s="73">
        <f t="shared" si="101"/>
        <v>10231.738080000001</v>
      </c>
      <c r="E149" s="255">
        <f t="shared" si="101"/>
        <v>15503.461380000001</v>
      </c>
      <c r="F149" s="58">
        <f t="shared" si="101"/>
        <v>22651.509900000001</v>
      </c>
      <c r="G149" s="58">
        <f t="shared" si="101"/>
        <v>19448.910899999999</v>
      </c>
      <c r="H149" s="58">
        <f t="shared" si="101"/>
        <v>19132.914779999999</v>
      </c>
      <c r="I149" s="58">
        <f t="shared" si="101"/>
        <v>17959.73214</v>
      </c>
      <c r="J149" s="58">
        <f t="shared" si="101"/>
        <v>12534.9177</v>
      </c>
      <c r="K149" s="58">
        <f t="shared" si="101"/>
        <v>10511.099040000001</v>
      </c>
      <c r="L149" s="58">
        <f t="shared" si="101"/>
        <v>6316.6114200000002</v>
      </c>
      <c r="M149" s="58">
        <f t="shared" si="101"/>
        <v>4571.3438400000005</v>
      </c>
      <c r="N149" s="58">
        <f t="shared" si="101"/>
        <v>3729.2115600000002</v>
      </c>
      <c r="O149" s="58">
        <f t="shared" si="101"/>
        <v>4173.1210799999999</v>
      </c>
      <c r="P149" s="256">
        <f t="shared" si="101"/>
        <v>9382.1025000000009</v>
      </c>
      <c r="Q149" s="255">
        <f t="shared" si="101"/>
        <v>14332.32726</v>
      </c>
      <c r="R149" s="58">
        <f t="shared" si="101"/>
        <v>21063.692520000001</v>
      </c>
      <c r="S149" s="58">
        <f t="shared" si="101"/>
        <v>18079.832580000002</v>
      </c>
      <c r="T149" s="58">
        <f t="shared" si="101"/>
        <v>17804.52102</v>
      </c>
      <c r="U149" s="58">
        <f t="shared" si="101"/>
        <v>16703.965560000001</v>
      </c>
      <c r="V149" s="58">
        <f t="shared" si="101"/>
        <v>11635.665060000001</v>
      </c>
      <c r="W149" s="58">
        <f t="shared" si="101"/>
        <v>9953.44902</v>
      </c>
      <c r="X149" s="58">
        <f t="shared" si="101"/>
        <v>6144.7263000000003</v>
      </c>
      <c r="Y149" s="58">
        <f t="shared" si="101"/>
        <v>4452.17238</v>
      </c>
      <c r="Z149" s="58">
        <f t="shared" si="101"/>
        <v>3629.6677800000002</v>
      </c>
      <c r="AA149" s="58">
        <f t="shared" si="101"/>
        <v>4049.4476400000003</v>
      </c>
      <c r="AB149" s="256">
        <f t="shared" si="101"/>
        <v>0</v>
      </c>
    </row>
    <row r="150" spans="1:28" x14ac:dyDescent="0.2">
      <c r="B150" s="1" t="s">
        <v>204</v>
      </c>
      <c r="C150" s="73">
        <f t="shared" si="102"/>
        <v>27517.88826</v>
      </c>
      <c r="D150" s="73">
        <f t="shared" si="101"/>
        <v>43175.822339999999</v>
      </c>
      <c r="E150" s="255">
        <f t="shared" si="101"/>
        <v>45024.159059999998</v>
      </c>
      <c r="F150" s="58">
        <f t="shared" si="101"/>
        <v>55328.357580000004</v>
      </c>
      <c r="G150" s="58">
        <f t="shared" si="101"/>
        <v>40816.880100000002</v>
      </c>
      <c r="H150" s="58">
        <f t="shared" si="101"/>
        <v>39494.679540000005</v>
      </c>
      <c r="I150" s="58">
        <f t="shared" si="101"/>
        <v>37539.8436</v>
      </c>
      <c r="J150" s="58">
        <f t="shared" si="101"/>
        <v>28684.853880000002</v>
      </c>
      <c r="K150" s="58">
        <f t="shared" si="101"/>
        <v>28239.5628</v>
      </c>
      <c r="L150" s="58">
        <f t="shared" si="101"/>
        <v>22843.141800000001</v>
      </c>
      <c r="M150" s="58">
        <f t="shared" si="101"/>
        <v>22752.64962</v>
      </c>
      <c r="N150" s="58">
        <f t="shared" si="101"/>
        <v>24498.2745</v>
      </c>
      <c r="O150" s="58">
        <f t="shared" si="101"/>
        <v>25118.332920000001</v>
      </c>
      <c r="P150" s="256">
        <f t="shared" si="101"/>
        <v>39765.632040000004</v>
      </c>
      <c r="Q150" s="255">
        <f t="shared" si="101"/>
        <v>41785.996800000001</v>
      </c>
      <c r="R150" s="58">
        <f t="shared" si="101"/>
        <v>51556.293839999998</v>
      </c>
      <c r="S150" s="58">
        <f t="shared" si="101"/>
        <v>38048.329140000002</v>
      </c>
      <c r="T150" s="58">
        <f t="shared" si="101"/>
        <v>36844.513980000003</v>
      </c>
      <c r="U150" s="58">
        <f t="shared" si="101"/>
        <v>35023.856100000005</v>
      </c>
      <c r="V150" s="58">
        <f t="shared" si="101"/>
        <v>26727.850320000001</v>
      </c>
      <c r="W150" s="58">
        <f t="shared" si="101"/>
        <v>26778.586920000002</v>
      </c>
      <c r="X150" s="58">
        <f t="shared" si="101"/>
        <v>22226.89458</v>
      </c>
      <c r="Y150" s="58">
        <f t="shared" si="101"/>
        <v>22164.962579999999</v>
      </c>
      <c r="Z150" s="58">
        <f t="shared" si="101"/>
        <v>23849.227140000003</v>
      </c>
      <c r="AA150" s="58">
        <f t="shared" si="101"/>
        <v>24367.05012</v>
      </c>
      <c r="AB150" s="256">
        <f t="shared" si="101"/>
        <v>0</v>
      </c>
    </row>
    <row r="151" spans="1:28" x14ac:dyDescent="0.2">
      <c r="A151" s="165"/>
      <c r="B151" s="165" t="s">
        <v>230</v>
      </c>
      <c r="C151" s="166">
        <f t="shared" ref="C151" si="103">SUM(C144:C150)</f>
        <v>847680.52968000004</v>
      </c>
      <c r="D151" s="166">
        <f t="shared" ref="D151:AB151" si="104">SUM(D144:D150)</f>
        <v>1720772.6641199999</v>
      </c>
      <c r="E151" s="257">
        <f t="shared" si="104"/>
        <v>2713339.67772</v>
      </c>
      <c r="F151" s="166">
        <f t="shared" si="104"/>
        <v>3551471.3410800006</v>
      </c>
      <c r="G151" s="166">
        <f t="shared" si="104"/>
        <v>3371509.6451400002</v>
      </c>
      <c r="H151" s="166">
        <f t="shared" si="104"/>
        <v>2943808.1106600002</v>
      </c>
      <c r="I151" s="166">
        <f t="shared" si="104"/>
        <v>2692997.4453599998</v>
      </c>
      <c r="J151" s="166">
        <f t="shared" si="104"/>
        <v>1933095.7356600002</v>
      </c>
      <c r="K151" s="166">
        <f t="shared" si="104"/>
        <v>1220958.5330999999</v>
      </c>
      <c r="L151" s="166">
        <f t="shared" si="104"/>
        <v>867880.62810000009</v>
      </c>
      <c r="M151" s="166">
        <f t="shared" si="104"/>
        <v>671706.61140000017</v>
      </c>
      <c r="N151" s="166">
        <f t="shared" si="104"/>
        <v>668486.33795999992</v>
      </c>
      <c r="O151" s="166">
        <f t="shared" si="104"/>
        <v>866001.01571999991</v>
      </c>
      <c r="P151" s="258">
        <f t="shared" si="104"/>
        <v>1740935.5318799999</v>
      </c>
      <c r="Q151" s="257">
        <f t="shared" si="104"/>
        <v>2733993.0707399999</v>
      </c>
      <c r="R151" s="166">
        <f t="shared" si="104"/>
        <v>3570861.4404000007</v>
      </c>
      <c r="S151" s="166">
        <f t="shared" si="104"/>
        <v>3387705.291900001</v>
      </c>
      <c r="T151" s="166">
        <f t="shared" si="104"/>
        <v>2958392.5726199998</v>
      </c>
      <c r="U151" s="166">
        <f t="shared" si="104"/>
        <v>2708117.5000199997</v>
      </c>
      <c r="V151" s="166">
        <f t="shared" si="104"/>
        <v>1943791.29678</v>
      </c>
      <c r="W151" s="166">
        <f t="shared" si="104"/>
        <v>1224965.5096799999</v>
      </c>
      <c r="X151" s="166">
        <f t="shared" si="104"/>
        <v>868050.91727999994</v>
      </c>
      <c r="Y151" s="166">
        <f t="shared" si="104"/>
        <v>669575.72184000013</v>
      </c>
      <c r="Z151" s="166">
        <f t="shared" si="104"/>
        <v>665168.02140000009</v>
      </c>
      <c r="AA151" s="166">
        <f t="shared" si="104"/>
        <v>862778.69376000005</v>
      </c>
      <c r="AB151" s="258">
        <f t="shared" si="104"/>
        <v>0</v>
      </c>
    </row>
    <row r="152" spans="1:28" ht="12" thickBot="1" x14ac:dyDescent="0.25">
      <c r="E152" s="272"/>
      <c r="F152" s="273"/>
      <c r="G152" s="273"/>
      <c r="H152" s="273"/>
      <c r="I152" s="273"/>
      <c r="J152" s="273"/>
      <c r="K152" s="273"/>
      <c r="L152" s="273"/>
      <c r="M152" s="273"/>
      <c r="N152" s="273"/>
      <c r="O152" s="273"/>
      <c r="P152" s="274"/>
      <c r="Q152" s="272"/>
      <c r="R152" s="273"/>
      <c r="S152" s="273"/>
      <c r="T152" s="273"/>
      <c r="U152" s="273"/>
      <c r="V152" s="273"/>
      <c r="W152" s="273"/>
      <c r="X152" s="273"/>
      <c r="Y152" s="273"/>
      <c r="Z152" s="273"/>
      <c r="AA152" s="273"/>
      <c r="AB152" s="274"/>
    </row>
    <row r="155" spans="1:28" x14ac:dyDescent="0.2">
      <c r="L155" s="73"/>
      <c r="M155" s="75"/>
    </row>
  </sheetData>
  <printOptions horizontalCentered="1"/>
  <pageMargins left="0" right="0" top="0.72" bottom="0.51" header="0.5" footer="0.25"/>
  <pageSetup scale="60" fitToWidth="2" fitToHeight="5" pageOrder="overThenDown" orientation="landscape" blackAndWhite="1" r:id="rId1"/>
  <headerFooter alignWithMargins="0">
    <oddFooter>&amp;CPage &amp;P of &amp;N&amp;R&amp;F
&amp;A</oddFooter>
  </headerFooter>
  <colBreaks count="1" manualBreakCount="1">
    <brk id="16" max="1048575" man="1"/>
  </colBreaks>
  <customProperties>
    <customPr name="_pios_id" r:id="rId2"/>
  </customProperties>
  <legacy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K59"/>
  <sheetViews>
    <sheetView zoomScaleNormal="100" workbookViewId="0">
      <pane ySplit="5" topLeftCell="A39" activePane="bottomLeft" state="frozen"/>
      <selection pane="bottomLeft" activeCell="G27" sqref="G27"/>
    </sheetView>
  </sheetViews>
  <sheetFormatPr defaultColWidth="9.140625" defaultRowHeight="11.25" x14ac:dyDescent="0.2"/>
  <cols>
    <col min="1" max="1" width="4.85546875" style="157" bestFit="1" customWidth="1"/>
    <col min="2" max="2" width="53.7109375" style="157" bestFit="1" customWidth="1"/>
    <col min="3" max="3" width="9.5703125" style="157" bestFit="1" customWidth="1"/>
    <col min="4" max="4" width="12" style="157" bestFit="1" customWidth="1"/>
    <col min="5" max="5" width="15" style="157" bestFit="1" customWidth="1"/>
    <col min="6" max="6" width="14.140625" style="157" bestFit="1" customWidth="1"/>
    <col min="7" max="7" width="15.140625" style="157" customWidth="1"/>
    <col min="8" max="8" width="12.85546875" style="157" bestFit="1" customWidth="1"/>
    <col min="9" max="9" width="12.5703125" style="157" bestFit="1" customWidth="1"/>
    <col min="10" max="10" width="14" style="157" bestFit="1" customWidth="1"/>
    <col min="11" max="11" width="9.42578125" style="157" bestFit="1" customWidth="1"/>
    <col min="12" max="16384" width="9.140625" style="157"/>
  </cols>
  <sheetData>
    <row r="2" spans="1:11" x14ac:dyDescent="0.2">
      <c r="A2" s="155" t="s">
        <v>51</v>
      </c>
      <c r="B2" s="155"/>
      <c r="C2" s="155"/>
      <c r="D2" s="155"/>
      <c r="E2" s="155"/>
      <c r="F2" s="155"/>
      <c r="G2" s="155"/>
      <c r="H2" s="155"/>
      <c r="I2" s="155"/>
    </row>
    <row r="3" spans="1:11" x14ac:dyDescent="0.2">
      <c r="A3" s="216" t="s">
        <v>352</v>
      </c>
      <c r="B3" s="155"/>
      <c r="C3" s="155"/>
      <c r="D3" s="155"/>
      <c r="E3" s="155"/>
      <c r="F3" s="155"/>
      <c r="G3" s="155"/>
      <c r="H3" s="155"/>
      <c r="I3" s="155"/>
    </row>
    <row r="4" spans="1:11" x14ac:dyDescent="0.2">
      <c r="A4" s="155" t="s">
        <v>52</v>
      </c>
      <c r="B4" s="155"/>
      <c r="C4" s="155"/>
      <c r="D4" s="155"/>
      <c r="E4" s="155"/>
      <c r="F4" s="155"/>
      <c r="G4" s="155"/>
      <c r="H4" s="155"/>
      <c r="I4" s="155"/>
    </row>
    <row r="5" spans="1:11" x14ac:dyDescent="0.2">
      <c r="A5" s="155" t="s">
        <v>53</v>
      </c>
      <c r="B5" s="155"/>
      <c r="C5" s="155"/>
      <c r="D5" s="155"/>
      <c r="E5" s="155"/>
      <c r="F5" s="155"/>
      <c r="G5" s="155"/>
      <c r="H5" s="155"/>
      <c r="I5" s="155"/>
    </row>
    <row r="6" spans="1:11" x14ac:dyDescent="0.2">
      <c r="A6" s="155"/>
      <c r="B6" s="155"/>
      <c r="C6" s="155"/>
      <c r="D6" s="155"/>
      <c r="E6" s="155"/>
      <c r="F6" s="155"/>
      <c r="G6" s="155"/>
      <c r="H6" s="155"/>
      <c r="I6" s="155"/>
    </row>
    <row r="7" spans="1:11" x14ac:dyDescent="0.2">
      <c r="B7" s="403" t="s">
        <v>33</v>
      </c>
      <c r="C7" s="403" t="s">
        <v>34</v>
      </c>
      <c r="D7" s="403" t="s">
        <v>35</v>
      </c>
      <c r="E7" s="403" t="s">
        <v>64</v>
      </c>
      <c r="F7" s="403" t="s">
        <v>368</v>
      </c>
      <c r="G7" s="403" t="s">
        <v>369</v>
      </c>
      <c r="H7" s="404" t="s">
        <v>370</v>
      </c>
      <c r="I7" s="403" t="s">
        <v>36</v>
      </c>
      <c r="J7" s="403" t="s">
        <v>66</v>
      </c>
      <c r="K7" s="403" t="s">
        <v>67</v>
      </c>
    </row>
    <row r="8" spans="1:11" ht="33.75" x14ac:dyDescent="0.2">
      <c r="A8" s="160" t="s">
        <v>54</v>
      </c>
      <c r="B8" s="405" t="s">
        <v>17</v>
      </c>
      <c r="C8" s="369" t="s">
        <v>371</v>
      </c>
      <c r="D8" s="369" t="s">
        <v>3</v>
      </c>
      <c r="E8" s="370" t="s">
        <v>354</v>
      </c>
      <c r="F8" s="371" t="s">
        <v>355</v>
      </c>
      <c r="G8" s="371" t="s">
        <v>356</v>
      </c>
      <c r="H8" s="371" t="s">
        <v>357</v>
      </c>
      <c r="I8" s="371" t="s">
        <v>358</v>
      </c>
      <c r="J8" s="371" t="s">
        <v>359</v>
      </c>
      <c r="K8" s="372" t="s">
        <v>360</v>
      </c>
    </row>
    <row r="9" spans="1:11" x14ac:dyDescent="0.2">
      <c r="A9" s="158">
        <v>1</v>
      </c>
      <c r="B9" s="373" t="s">
        <v>372</v>
      </c>
      <c r="C9" s="406" t="s">
        <v>373</v>
      </c>
      <c r="D9" s="407">
        <f>SUM(E9:K9)</f>
        <v>1154247841.2448502</v>
      </c>
      <c r="E9" s="443">
        <v>609257701.15931797</v>
      </c>
      <c r="F9" s="444">
        <v>234176518.05324447</v>
      </c>
      <c r="G9" s="444">
        <v>86328991.912539333</v>
      </c>
      <c r="H9" s="444">
        <v>90957971.20362018</v>
      </c>
      <c r="I9" s="444">
        <v>9748488.4229263533</v>
      </c>
      <c r="J9" s="444">
        <v>123778170.49320194</v>
      </c>
      <c r="K9" s="445">
        <v>0</v>
      </c>
    </row>
    <row r="10" spans="1:11" x14ac:dyDescent="0.2">
      <c r="A10" s="158">
        <f>A9+1</f>
        <v>2</v>
      </c>
      <c r="B10" s="373" t="s">
        <v>260</v>
      </c>
      <c r="C10" s="375"/>
      <c r="D10" s="407"/>
      <c r="E10" s="411">
        <f>E9/$D9</f>
        <v>0.52783958469633074</v>
      </c>
      <c r="F10" s="412">
        <f t="shared" ref="F10:K10" si="0">F9/$D9</f>
        <v>0.20288235306611996</v>
      </c>
      <c r="G10" s="412">
        <f t="shared" si="0"/>
        <v>7.4792422240473042E-2</v>
      </c>
      <c r="H10" s="412">
        <f t="shared" si="0"/>
        <v>7.8802808160786761E-2</v>
      </c>
      <c r="I10" s="412">
        <f t="shared" si="0"/>
        <v>8.4457497554534383E-3</v>
      </c>
      <c r="J10" s="412">
        <f t="shared" si="0"/>
        <v>0.10723708208083615</v>
      </c>
      <c r="K10" s="413">
        <f t="shared" si="0"/>
        <v>0</v>
      </c>
    </row>
    <row r="11" spans="1:11" x14ac:dyDescent="0.2">
      <c r="A11" s="158">
        <f>A10+1</f>
        <v>3</v>
      </c>
      <c r="B11" s="373"/>
      <c r="C11" s="375"/>
      <c r="D11" s="407"/>
      <c r="E11" s="408"/>
      <c r="F11" s="409"/>
      <c r="G11" s="409"/>
      <c r="H11" s="409"/>
      <c r="I11" s="409"/>
      <c r="J11" s="409"/>
      <c r="K11" s="410"/>
    </row>
    <row r="12" spans="1:11" x14ac:dyDescent="0.2">
      <c r="A12" s="158">
        <f t="shared" ref="A12:A55" si="1">A11+1</f>
        <v>4</v>
      </c>
      <c r="B12" s="373" t="s">
        <v>361</v>
      </c>
      <c r="C12" s="406" t="s">
        <v>373</v>
      </c>
      <c r="D12" s="407">
        <f>SUM(E12:K12)</f>
        <v>958153193.17249894</v>
      </c>
      <c r="E12" s="443">
        <v>609257701.15931797</v>
      </c>
      <c r="F12" s="444">
        <v>234140158.08963937</v>
      </c>
      <c r="G12" s="444">
        <v>65836657.463465482</v>
      </c>
      <c r="H12" s="444">
        <v>16184434.068649085</v>
      </c>
      <c r="I12" s="444">
        <v>9397200.2729263529</v>
      </c>
      <c r="J12" s="444">
        <v>23337042.118500698</v>
      </c>
      <c r="K12" s="445">
        <v>0</v>
      </c>
    </row>
    <row r="13" spans="1:11" x14ac:dyDescent="0.2">
      <c r="A13" s="158">
        <f t="shared" si="1"/>
        <v>5</v>
      </c>
      <c r="B13" s="373" t="s">
        <v>260</v>
      </c>
      <c r="C13" s="375"/>
      <c r="D13" s="407"/>
      <c r="E13" s="411">
        <f>E12/$D12</f>
        <v>0.63586669177820254</v>
      </c>
      <c r="F13" s="412">
        <f t="shared" ref="F13:K13" si="2">F12/$D12</f>
        <v>0.24436609903097872</v>
      </c>
      <c r="G13" s="412">
        <f t="shared" si="2"/>
        <v>6.8712036793904127E-2</v>
      </c>
      <c r="H13" s="412">
        <f t="shared" si="2"/>
        <v>1.6891280208607893E-2</v>
      </c>
      <c r="I13" s="412">
        <f t="shared" si="2"/>
        <v>9.8076177587131923E-3</v>
      </c>
      <c r="J13" s="412">
        <f t="shared" si="2"/>
        <v>2.43562744295935E-2</v>
      </c>
      <c r="K13" s="413">
        <f t="shared" si="2"/>
        <v>0</v>
      </c>
    </row>
    <row r="14" spans="1:11" x14ac:dyDescent="0.2">
      <c r="A14" s="158">
        <f t="shared" si="1"/>
        <v>6</v>
      </c>
      <c r="B14" s="373"/>
      <c r="C14" s="375"/>
      <c r="D14" s="407"/>
      <c r="E14" s="408"/>
      <c r="F14" s="409"/>
      <c r="G14" s="409"/>
      <c r="H14" s="409"/>
      <c r="I14" s="409"/>
      <c r="J14" s="409"/>
      <c r="K14" s="410"/>
    </row>
    <row r="15" spans="1:11" x14ac:dyDescent="0.2">
      <c r="A15" s="158">
        <f t="shared" si="1"/>
        <v>7</v>
      </c>
      <c r="B15" s="373" t="s">
        <v>374</v>
      </c>
      <c r="C15" s="406" t="s">
        <v>373</v>
      </c>
      <c r="D15" s="407">
        <f t="shared" ref="D15:D21" si="3">SUM(E15:K15)</f>
        <v>714940068.40642238</v>
      </c>
      <c r="E15" s="443">
        <v>416959240.84287125</v>
      </c>
      <c r="F15" s="444">
        <v>150005665.8101829</v>
      </c>
      <c r="G15" s="444">
        <v>46624345.978723206</v>
      </c>
      <c r="H15" s="444">
        <v>40387167.118164286</v>
      </c>
      <c r="I15" s="444">
        <v>6041409.6491122711</v>
      </c>
      <c r="J15" s="444">
        <v>54922239.007368609</v>
      </c>
      <c r="K15" s="445">
        <v>0</v>
      </c>
    </row>
    <row r="16" spans="1:11" x14ac:dyDescent="0.2">
      <c r="A16" s="158">
        <f t="shared" si="1"/>
        <v>8</v>
      </c>
      <c r="B16" s="373" t="s">
        <v>260</v>
      </c>
      <c r="C16" s="375"/>
      <c r="D16" s="407"/>
      <c r="E16" s="411">
        <f>E15/$D15</f>
        <v>0.5832086621921464</v>
      </c>
      <c r="F16" s="412">
        <f t="shared" ref="F16:K16" si="4">F15/$D15</f>
        <v>0.20981572084012656</v>
      </c>
      <c r="G16" s="412">
        <f t="shared" si="4"/>
        <v>6.5214341787623295E-2</v>
      </c>
      <c r="H16" s="412">
        <f t="shared" si="4"/>
        <v>5.6490283455767051E-2</v>
      </c>
      <c r="I16" s="412">
        <f t="shared" si="4"/>
        <v>8.4502322867123277E-3</v>
      </c>
      <c r="J16" s="412">
        <f t="shared" si="4"/>
        <v>7.682075943762455E-2</v>
      </c>
      <c r="K16" s="413">
        <f t="shared" si="4"/>
        <v>0</v>
      </c>
    </row>
    <row r="17" spans="1:11" x14ac:dyDescent="0.2">
      <c r="A17" s="158">
        <f t="shared" si="1"/>
        <v>9</v>
      </c>
      <c r="B17" s="373"/>
      <c r="C17" s="375"/>
      <c r="D17" s="407"/>
      <c r="E17" s="408"/>
      <c r="F17" s="409"/>
      <c r="G17" s="409"/>
      <c r="H17" s="409"/>
      <c r="I17" s="409"/>
      <c r="J17" s="409"/>
      <c r="K17" s="410"/>
    </row>
    <row r="18" spans="1:11" x14ac:dyDescent="0.2">
      <c r="A18" s="158">
        <f t="shared" si="1"/>
        <v>10</v>
      </c>
      <c r="B18" s="373" t="s">
        <v>375</v>
      </c>
      <c r="C18" s="406" t="s">
        <v>373</v>
      </c>
      <c r="D18" s="407">
        <f t="shared" si="3"/>
        <v>630894514.61931407</v>
      </c>
      <c r="E18" s="443">
        <v>416959240.84287125</v>
      </c>
      <c r="F18" s="444">
        <v>149984387.15726954</v>
      </c>
      <c r="G18" s="444">
        <v>37219825.256529301</v>
      </c>
      <c r="H18" s="444">
        <v>8244527.6517143622</v>
      </c>
      <c r="I18" s="444">
        <v>5842124.407445604</v>
      </c>
      <c r="J18" s="444">
        <v>12644409.30348403</v>
      </c>
      <c r="K18" s="445">
        <v>0</v>
      </c>
    </row>
    <row r="19" spans="1:11" x14ac:dyDescent="0.2">
      <c r="A19" s="158">
        <f t="shared" si="1"/>
        <v>11</v>
      </c>
      <c r="B19" s="373" t="s">
        <v>260</v>
      </c>
      <c r="C19" s="375"/>
      <c r="D19" s="407"/>
      <c r="E19" s="411">
        <f>E18/$D18</f>
        <v>0.66090167402147604</v>
      </c>
      <c r="F19" s="412">
        <f t="shared" ref="F19:K19" si="5">F18/$D18</f>
        <v>0.23773290729555813</v>
      </c>
      <c r="G19" s="412">
        <f t="shared" si="5"/>
        <v>5.8995322346379872E-2</v>
      </c>
      <c r="H19" s="412">
        <f t="shared" si="5"/>
        <v>1.306799704335544E-2</v>
      </c>
      <c r="I19" s="412">
        <f t="shared" si="5"/>
        <v>9.2600653073846746E-3</v>
      </c>
      <c r="J19" s="412">
        <f t="shared" si="5"/>
        <v>2.0042033985845874E-2</v>
      </c>
      <c r="K19" s="413">
        <f t="shared" si="5"/>
        <v>0</v>
      </c>
    </row>
    <row r="20" spans="1:11" x14ac:dyDescent="0.2">
      <c r="A20" s="158">
        <f t="shared" si="1"/>
        <v>12</v>
      </c>
      <c r="B20" s="373"/>
      <c r="C20" s="375"/>
      <c r="D20" s="407"/>
      <c r="E20" s="408"/>
      <c r="F20" s="409"/>
      <c r="G20" s="409"/>
      <c r="H20" s="409"/>
      <c r="I20" s="409"/>
      <c r="J20" s="409"/>
      <c r="K20" s="410"/>
    </row>
    <row r="21" spans="1:11" x14ac:dyDescent="0.2">
      <c r="A21" s="158">
        <f t="shared" si="1"/>
        <v>13</v>
      </c>
      <c r="B21" s="373" t="s">
        <v>376</v>
      </c>
      <c r="C21" s="406" t="s">
        <v>373</v>
      </c>
      <c r="D21" s="407">
        <f t="shared" si="3"/>
        <v>9901108</v>
      </c>
      <c r="E21" s="444">
        <v>7067584.6358423801</v>
      </c>
      <c r="F21" s="444">
        <v>2519090.6701576198</v>
      </c>
      <c r="G21" s="444">
        <v>301358.96499999997</v>
      </c>
      <c r="H21" s="444">
        <v>6781.239999999998</v>
      </c>
      <c r="I21" s="444">
        <v>6292.4889999999996</v>
      </c>
      <c r="J21" s="444">
        <v>0</v>
      </c>
      <c r="K21" s="445">
        <v>0</v>
      </c>
    </row>
    <row r="22" spans="1:11" x14ac:dyDescent="0.2">
      <c r="A22" s="158">
        <f t="shared" si="1"/>
        <v>14</v>
      </c>
      <c r="B22" s="414" t="s">
        <v>260</v>
      </c>
      <c r="C22" s="415"/>
      <c r="D22" s="416"/>
      <c r="E22" s="417">
        <f>E21/$D21</f>
        <v>0.71381754808071785</v>
      </c>
      <c r="F22" s="418">
        <f t="shared" ref="F22:K22" si="6">F21/$D21</f>
        <v>0.25442512799149547</v>
      </c>
      <c r="G22" s="418">
        <f t="shared" si="6"/>
        <v>3.0436893022477884E-2</v>
      </c>
      <c r="H22" s="418">
        <f t="shared" si="6"/>
        <v>6.8489708424552057E-4</v>
      </c>
      <c r="I22" s="418">
        <f t="shared" si="6"/>
        <v>6.355338210632587E-4</v>
      </c>
      <c r="J22" s="418">
        <f t="shared" si="6"/>
        <v>0</v>
      </c>
      <c r="K22" s="419">
        <f t="shared" si="6"/>
        <v>0</v>
      </c>
    </row>
    <row r="23" spans="1:11" x14ac:dyDescent="0.2">
      <c r="A23" s="158">
        <f t="shared" si="1"/>
        <v>15</v>
      </c>
      <c r="B23" s="420"/>
      <c r="C23" s="420"/>
      <c r="D23" s="420"/>
      <c r="E23" s="421"/>
      <c r="F23" s="421"/>
      <c r="G23" s="421"/>
      <c r="H23" s="421"/>
      <c r="I23" s="421"/>
      <c r="J23" s="421"/>
      <c r="K23" s="421"/>
    </row>
    <row r="24" spans="1:11" x14ac:dyDescent="0.2">
      <c r="A24" s="158">
        <f t="shared" si="1"/>
        <v>16</v>
      </c>
      <c r="B24" s="422" t="s">
        <v>377</v>
      </c>
      <c r="C24" s="420"/>
      <c r="D24" s="420"/>
      <c r="E24" s="420"/>
      <c r="F24" s="420"/>
      <c r="G24" s="420"/>
      <c r="H24" s="420"/>
      <c r="I24" s="420"/>
      <c r="J24" s="420"/>
      <c r="K24" s="420"/>
    </row>
    <row r="25" spans="1:11" x14ac:dyDescent="0.2">
      <c r="A25" s="158">
        <f t="shared" si="1"/>
        <v>17</v>
      </c>
      <c r="B25" s="423" t="s">
        <v>17</v>
      </c>
      <c r="C25" s="423" t="s">
        <v>378</v>
      </c>
      <c r="D25" s="369" t="s">
        <v>3</v>
      </c>
      <c r="E25" s="424" t="s">
        <v>361</v>
      </c>
      <c r="F25" s="424" t="s">
        <v>362</v>
      </c>
      <c r="G25" s="424" t="s">
        <v>363</v>
      </c>
      <c r="H25" s="425" t="s">
        <v>364</v>
      </c>
      <c r="I25" s="420"/>
      <c r="J25" s="420"/>
      <c r="K25" s="420"/>
    </row>
    <row r="26" spans="1:11" x14ac:dyDescent="0.2">
      <c r="A26" s="158">
        <f t="shared" si="1"/>
        <v>18</v>
      </c>
      <c r="B26" s="426" t="s">
        <v>379</v>
      </c>
      <c r="C26" s="426" t="s">
        <v>380</v>
      </c>
      <c r="D26" s="427">
        <f>SUM(E26:H26)</f>
        <v>1</v>
      </c>
      <c r="E26" s="446">
        <v>0.2822600508093141</v>
      </c>
      <c r="F26" s="446">
        <v>0.39769589905210218</v>
      </c>
      <c r="G26" s="446">
        <v>0.32004405013858367</v>
      </c>
      <c r="H26" s="447">
        <v>0</v>
      </c>
      <c r="I26" s="420"/>
      <c r="J26" s="420"/>
      <c r="K26" s="420"/>
    </row>
    <row r="27" spans="1:11" x14ac:dyDescent="0.2">
      <c r="A27" s="158">
        <f t="shared" si="1"/>
        <v>19</v>
      </c>
      <c r="B27" s="428" t="s">
        <v>381</v>
      </c>
      <c r="C27" s="428" t="s">
        <v>382</v>
      </c>
      <c r="D27" s="429">
        <f t="shared" ref="D27:D30" si="7">SUM(E27:H27)</f>
        <v>1</v>
      </c>
      <c r="E27" s="374"/>
      <c r="F27" s="448">
        <v>0.11076705406115377</v>
      </c>
      <c r="G27" s="448">
        <v>0.6792329459388462</v>
      </c>
      <c r="H27" s="449">
        <v>0.21000000000000008</v>
      </c>
      <c r="I27" s="420"/>
      <c r="J27" s="420"/>
      <c r="K27" s="420"/>
    </row>
    <row r="28" spans="1:11" x14ac:dyDescent="0.2">
      <c r="A28" s="158">
        <f t="shared" si="1"/>
        <v>20</v>
      </c>
      <c r="B28" s="428" t="s">
        <v>383</v>
      </c>
      <c r="C28" s="428" t="s">
        <v>384</v>
      </c>
      <c r="D28" s="429">
        <f t="shared" si="7"/>
        <v>1</v>
      </c>
      <c r="E28" s="374"/>
      <c r="F28" s="448">
        <v>0.11076705406115377</v>
      </c>
      <c r="G28" s="448">
        <v>0.6792329459388462</v>
      </c>
      <c r="H28" s="449">
        <v>0.21000000000000008</v>
      </c>
      <c r="I28" s="420"/>
      <c r="J28" s="420"/>
      <c r="K28" s="420"/>
    </row>
    <row r="29" spans="1:11" x14ac:dyDescent="0.2">
      <c r="A29" s="158">
        <f t="shared" si="1"/>
        <v>21</v>
      </c>
      <c r="B29" s="428" t="s">
        <v>385</v>
      </c>
      <c r="C29" s="428" t="s">
        <v>386</v>
      </c>
      <c r="D29" s="429">
        <f t="shared" si="7"/>
        <v>1</v>
      </c>
      <c r="E29" s="374"/>
      <c r="F29" s="450"/>
      <c r="G29" s="451">
        <v>1</v>
      </c>
      <c r="H29" s="449">
        <v>0</v>
      </c>
      <c r="I29" s="420"/>
      <c r="J29" s="420"/>
      <c r="K29" s="420"/>
    </row>
    <row r="30" spans="1:11" x14ac:dyDescent="0.2">
      <c r="A30" s="158">
        <f t="shared" si="1"/>
        <v>22</v>
      </c>
      <c r="B30" s="431" t="s">
        <v>387</v>
      </c>
      <c r="C30" s="431" t="s">
        <v>388</v>
      </c>
      <c r="D30" s="432">
        <f t="shared" si="7"/>
        <v>1</v>
      </c>
      <c r="E30" s="433"/>
      <c r="F30" s="452">
        <v>1</v>
      </c>
      <c r="G30" s="452"/>
      <c r="H30" s="453">
        <v>0</v>
      </c>
      <c r="I30" s="420"/>
      <c r="J30" s="420"/>
      <c r="K30" s="420"/>
    </row>
    <row r="31" spans="1:11" x14ac:dyDescent="0.2">
      <c r="A31" s="158">
        <f t="shared" si="1"/>
        <v>23</v>
      </c>
      <c r="B31" s="374"/>
      <c r="C31" s="374"/>
      <c r="D31" s="430"/>
      <c r="E31" s="374"/>
      <c r="F31" s="374"/>
      <c r="G31" s="374"/>
      <c r="H31" s="374"/>
      <c r="I31" s="420"/>
      <c r="J31" s="420"/>
      <c r="K31" s="420"/>
    </row>
    <row r="32" spans="1:11" x14ac:dyDescent="0.2">
      <c r="A32" s="158">
        <f t="shared" si="1"/>
        <v>24</v>
      </c>
      <c r="B32" s="434" t="s">
        <v>389</v>
      </c>
      <c r="C32" s="374"/>
      <c r="D32" s="420"/>
      <c r="E32" s="420"/>
      <c r="F32" s="420"/>
      <c r="G32" s="420"/>
      <c r="H32" s="420"/>
      <c r="I32" s="420"/>
      <c r="J32" s="420"/>
      <c r="K32" s="420"/>
    </row>
    <row r="33" spans="1:11" x14ac:dyDescent="0.2">
      <c r="A33" s="158">
        <f t="shared" si="1"/>
        <v>25</v>
      </c>
      <c r="B33" s="423" t="s">
        <v>17</v>
      </c>
      <c r="C33" s="423" t="s">
        <v>378</v>
      </c>
      <c r="D33" s="369" t="s">
        <v>3</v>
      </c>
      <c r="E33" s="435" t="s">
        <v>361</v>
      </c>
      <c r="F33" s="435" t="s">
        <v>362</v>
      </c>
      <c r="G33" s="435" t="s">
        <v>363</v>
      </c>
      <c r="H33" s="436" t="s">
        <v>364</v>
      </c>
      <c r="I33" s="420"/>
      <c r="J33" s="420"/>
      <c r="K33" s="420"/>
    </row>
    <row r="34" spans="1:11" x14ac:dyDescent="0.2">
      <c r="A34" s="158">
        <f t="shared" si="1"/>
        <v>26</v>
      </c>
      <c r="B34" s="375" t="s">
        <v>379</v>
      </c>
      <c r="C34" s="375" t="s">
        <v>380</v>
      </c>
      <c r="D34" s="454">
        <v>107113626.63890575</v>
      </c>
      <c r="E34" s="437">
        <f>E26*D34</f>
        <v>30233897.697467435</v>
      </c>
      <c r="F34" s="437">
        <f>F26*D34</f>
        <v>42598650.046890825</v>
      </c>
      <c r="G34" s="437">
        <f>G26*D34</f>
        <v>34281078.894547485</v>
      </c>
      <c r="H34" s="459">
        <f>H26*D34</f>
        <v>0</v>
      </c>
      <c r="I34" s="420"/>
      <c r="J34" s="420"/>
      <c r="K34" s="420"/>
    </row>
    <row r="35" spans="1:11" x14ac:dyDescent="0.2">
      <c r="A35" s="158">
        <f t="shared" si="1"/>
        <v>27</v>
      </c>
      <c r="B35" s="428" t="s">
        <v>381</v>
      </c>
      <c r="C35" s="428" t="s">
        <v>382</v>
      </c>
      <c r="D35" s="454">
        <v>6884113.6725660004</v>
      </c>
      <c r="E35" s="437">
        <f t="shared" ref="E35:E38" si="8">E27*D35</f>
        <v>0</v>
      </c>
      <c r="F35" s="437">
        <f t="shared" ref="F35:F38" si="9">F27*D35</f>
        <v>762532.99133224599</v>
      </c>
      <c r="G35" s="437">
        <f t="shared" ref="G35:G38" si="10">G27*D35</f>
        <v>4675916.8099948941</v>
      </c>
      <c r="H35" s="438">
        <f t="shared" ref="H35:H38" si="11">H27*D35</f>
        <v>1445663.8712388605</v>
      </c>
      <c r="I35" s="420"/>
      <c r="J35" s="420"/>
      <c r="K35" s="420"/>
    </row>
    <row r="36" spans="1:11" x14ac:dyDescent="0.2">
      <c r="A36" s="158">
        <f t="shared" si="1"/>
        <v>28</v>
      </c>
      <c r="B36" s="428" t="s">
        <v>383</v>
      </c>
      <c r="C36" s="428" t="s">
        <v>384</v>
      </c>
      <c r="D36" s="454">
        <v>521597.32605000003</v>
      </c>
      <c r="E36" s="437">
        <f t="shared" si="8"/>
        <v>0</v>
      </c>
      <c r="F36" s="437">
        <f t="shared" si="9"/>
        <v>57775.799212733604</v>
      </c>
      <c r="G36" s="437">
        <f t="shared" si="10"/>
        <v>354286.0883667664</v>
      </c>
      <c r="H36" s="438">
        <f t="shared" si="11"/>
        <v>109535.43847050004</v>
      </c>
      <c r="I36" s="420"/>
      <c r="J36" s="420"/>
      <c r="K36" s="420"/>
    </row>
    <row r="37" spans="1:11" x14ac:dyDescent="0.2">
      <c r="A37" s="158">
        <f t="shared" si="1"/>
        <v>29</v>
      </c>
      <c r="B37" s="428" t="s">
        <v>385</v>
      </c>
      <c r="C37" s="428" t="s">
        <v>386</v>
      </c>
      <c r="D37" s="454">
        <v>1389343.687039</v>
      </c>
      <c r="E37" s="437">
        <f t="shared" si="8"/>
        <v>0</v>
      </c>
      <c r="F37" s="437">
        <f t="shared" si="9"/>
        <v>0</v>
      </c>
      <c r="G37" s="437">
        <f t="shared" si="10"/>
        <v>1389343.687039</v>
      </c>
      <c r="H37" s="438">
        <f t="shared" si="11"/>
        <v>0</v>
      </c>
      <c r="I37" s="420"/>
      <c r="J37" s="420"/>
      <c r="K37" s="420"/>
    </row>
    <row r="38" spans="1:11" x14ac:dyDescent="0.2">
      <c r="A38" s="158">
        <f t="shared" si="1"/>
        <v>30</v>
      </c>
      <c r="B38" s="431" t="s">
        <v>390</v>
      </c>
      <c r="C38" s="431" t="s">
        <v>388</v>
      </c>
      <c r="D38" s="454">
        <v>6371973.0993599985</v>
      </c>
      <c r="E38" s="437">
        <f t="shared" si="8"/>
        <v>0</v>
      </c>
      <c r="F38" s="437">
        <f t="shared" si="9"/>
        <v>6371973.0993599985</v>
      </c>
      <c r="G38" s="437">
        <f t="shared" si="10"/>
        <v>0</v>
      </c>
      <c r="H38" s="460">
        <f t="shared" si="11"/>
        <v>0</v>
      </c>
      <c r="I38" s="420"/>
      <c r="J38" s="420"/>
      <c r="K38" s="420"/>
    </row>
    <row r="39" spans="1:11" x14ac:dyDescent="0.2">
      <c r="A39" s="158">
        <f t="shared" si="1"/>
        <v>31</v>
      </c>
      <c r="B39" s="439" t="s">
        <v>3</v>
      </c>
      <c r="C39" s="439"/>
      <c r="D39" s="440">
        <f>SUM(D34:D38)</f>
        <v>122280654.42392075</v>
      </c>
      <c r="E39" s="441">
        <f t="shared" ref="E39:H39" si="12">SUM(E34:E38)</f>
        <v>30233897.697467435</v>
      </c>
      <c r="F39" s="441">
        <f t="shared" si="12"/>
        <v>49790931.936795801</v>
      </c>
      <c r="G39" s="441">
        <f t="shared" si="12"/>
        <v>40700625.479948148</v>
      </c>
      <c r="H39" s="442">
        <f t="shared" si="12"/>
        <v>1555199.3097093606</v>
      </c>
      <c r="I39" s="420"/>
      <c r="J39" s="420"/>
      <c r="K39" s="420"/>
    </row>
    <row r="40" spans="1:11" x14ac:dyDescent="0.2">
      <c r="A40" s="158">
        <f t="shared" si="1"/>
        <v>32</v>
      </c>
      <c r="B40" s="374"/>
      <c r="C40" s="374"/>
      <c r="D40" s="420"/>
      <c r="E40" s="420"/>
      <c r="F40" s="420"/>
      <c r="G40" s="420"/>
      <c r="H40" s="420"/>
      <c r="I40" s="420"/>
      <c r="J40" s="420"/>
      <c r="K40" s="420"/>
    </row>
    <row r="41" spans="1:11" s="156" customFormat="1" ht="54.75" customHeight="1" x14ac:dyDescent="0.2">
      <c r="A41" s="158">
        <f t="shared" si="1"/>
        <v>33</v>
      </c>
      <c r="B41" s="367" t="s">
        <v>17</v>
      </c>
      <c r="C41" s="368"/>
      <c r="D41" s="369" t="s">
        <v>3</v>
      </c>
      <c r="E41" s="370" t="s">
        <v>354</v>
      </c>
      <c r="F41" s="371" t="s">
        <v>355</v>
      </c>
      <c r="G41" s="371" t="s">
        <v>356</v>
      </c>
      <c r="H41" s="371" t="s">
        <v>357</v>
      </c>
      <c r="I41" s="371" t="s">
        <v>358</v>
      </c>
      <c r="J41" s="371" t="s">
        <v>359</v>
      </c>
      <c r="K41" s="372" t="s">
        <v>360</v>
      </c>
    </row>
    <row r="42" spans="1:11" x14ac:dyDescent="0.2">
      <c r="A42" s="158">
        <f t="shared" si="1"/>
        <v>34</v>
      </c>
      <c r="B42" s="373"/>
      <c r="C42" s="374"/>
      <c r="D42" s="375"/>
      <c r="E42" s="374"/>
      <c r="F42" s="374"/>
      <c r="G42" s="374"/>
      <c r="H42" s="374"/>
      <c r="I42" s="374"/>
      <c r="J42" s="374"/>
      <c r="K42" s="376"/>
    </row>
    <row r="43" spans="1:11" x14ac:dyDescent="0.2">
      <c r="A43" s="158">
        <f t="shared" si="1"/>
        <v>35</v>
      </c>
      <c r="B43" s="373" t="s">
        <v>361</v>
      </c>
      <c r="C43" s="374"/>
      <c r="D43" s="456">
        <f>E39</f>
        <v>30233897.697467435</v>
      </c>
      <c r="E43" s="319">
        <f>D43*E13</f>
        <v>19224728.508449234</v>
      </c>
      <c r="F43" s="319">
        <f>D43*F13</f>
        <v>7388139.6388318073</v>
      </c>
      <c r="G43" s="319">
        <f>D43*G13</f>
        <v>2077432.6910115157</v>
      </c>
      <c r="H43" s="319">
        <f>D43*H13</f>
        <v>510689.23780630744</v>
      </c>
      <c r="I43" s="319">
        <f>D43*I13</f>
        <v>296522.51197279949</v>
      </c>
      <c r="J43" s="319">
        <f>D43*J13</f>
        <v>736385.10939577187</v>
      </c>
      <c r="K43" s="457">
        <f>D43*K13</f>
        <v>0</v>
      </c>
    </row>
    <row r="44" spans="1:11" x14ac:dyDescent="0.2">
      <c r="A44" s="158">
        <f t="shared" si="1"/>
        <v>36</v>
      </c>
      <c r="B44" s="373" t="s">
        <v>362</v>
      </c>
      <c r="C44" s="374"/>
      <c r="D44" s="456">
        <f>F39</f>
        <v>49790931.936795801</v>
      </c>
      <c r="E44" s="319">
        <f>D44*E19</f>
        <v>32906910.268117718</v>
      </c>
      <c r="F44" s="319">
        <f>D44*F19</f>
        <v>11836943.006289721</v>
      </c>
      <c r="G44" s="319">
        <f>D44*G19</f>
        <v>2937432.0795379286</v>
      </c>
      <c r="H44" s="319">
        <f>D44*H19</f>
        <v>650667.75133595953</v>
      </c>
      <c r="I44" s="319">
        <f>D44*I19</f>
        <v>461067.2814502744</v>
      </c>
      <c r="J44" s="319">
        <f>D44*J19</f>
        <v>997911.55006420019</v>
      </c>
      <c r="K44" s="457">
        <f>D44*K19</f>
        <v>0</v>
      </c>
    </row>
    <row r="45" spans="1:11" x14ac:dyDescent="0.2">
      <c r="A45" s="158">
        <f t="shared" si="1"/>
        <v>37</v>
      </c>
      <c r="B45" s="373" t="s">
        <v>363</v>
      </c>
      <c r="C45" s="374"/>
      <c r="D45" s="456">
        <f>G39</f>
        <v>40700625.479948148</v>
      </c>
      <c r="E45" s="319">
        <f>D45*E22</f>
        <v>29052820.685448177</v>
      </c>
      <c r="F45" s="319">
        <f>D45*F22</f>
        <v>10355261.847069729</v>
      </c>
      <c r="G45" s="319">
        <f>D45*G22</f>
        <v>1238800.5836811194</v>
      </c>
      <c r="H45" s="319">
        <f>D45*H22</f>
        <v>27875.739718185429</v>
      </c>
      <c r="I45" s="319">
        <f>D45*I22</f>
        <v>25866.624030936073</v>
      </c>
      <c r="J45" s="319">
        <f>D45*J22</f>
        <v>0</v>
      </c>
      <c r="K45" s="457">
        <f>D45*K22</f>
        <v>0</v>
      </c>
    </row>
    <row r="46" spans="1:11" x14ac:dyDescent="0.2">
      <c r="A46" s="158">
        <f t="shared" si="1"/>
        <v>38</v>
      </c>
      <c r="B46" s="373" t="s">
        <v>364</v>
      </c>
      <c r="C46" s="374"/>
      <c r="D46" s="456">
        <f>H39</f>
        <v>1555199.3097093606</v>
      </c>
      <c r="E46" s="319">
        <f>D46*E10</f>
        <v>820895.75775700912</v>
      </c>
      <c r="F46" s="319">
        <f>D46*F10</f>
        <v>315522.49544064054</v>
      </c>
      <c r="G46" s="319">
        <f>D46*G10</f>
        <v>116317.1234398747</v>
      </c>
      <c r="H46" s="319">
        <f>D46*H10</f>
        <v>122554.07285481473</v>
      </c>
      <c r="I46" s="319">
        <f>D46*I10</f>
        <v>13134.824189659188</v>
      </c>
      <c r="J46" s="319">
        <f>D46*J10</f>
        <v>166775.03602736242</v>
      </c>
      <c r="K46" s="457">
        <f>D46*K10</f>
        <v>0</v>
      </c>
    </row>
    <row r="47" spans="1:11" x14ac:dyDescent="0.2">
      <c r="A47" s="158">
        <f t="shared" si="1"/>
        <v>39</v>
      </c>
      <c r="B47" s="373"/>
      <c r="C47" s="374"/>
      <c r="D47" s="377"/>
      <c r="E47" s="378"/>
      <c r="F47" s="378"/>
      <c r="G47" s="378"/>
      <c r="H47" s="378"/>
      <c r="I47" s="378"/>
      <c r="J47" s="378"/>
      <c r="K47" s="379"/>
    </row>
    <row r="48" spans="1:11" x14ac:dyDescent="0.2">
      <c r="A48" s="158">
        <f t="shared" si="1"/>
        <v>40</v>
      </c>
      <c r="B48" s="380" t="s">
        <v>3</v>
      </c>
      <c r="C48" s="381"/>
      <c r="D48" s="382">
        <f>SUM(D43:D46)</f>
        <v>122280654.42392074</v>
      </c>
      <c r="E48" s="383">
        <f t="shared" ref="E48:K48" si="13">SUM(E43:E46)</f>
        <v>82005355.21977213</v>
      </c>
      <c r="F48" s="383">
        <f t="shared" si="13"/>
        <v>29895866.987631898</v>
      </c>
      <c r="G48" s="383">
        <f t="shared" si="13"/>
        <v>6369982.4776704386</v>
      </c>
      <c r="H48" s="383">
        <f t="shared" si="13"/>
        <v>1311786.8017152674</v>
      </c>
      <c r="I48" s="383">
        <f t="shared" si="13"/>
        <v>796591.24164366908</v>
      </c>
      <c r="J48" s="383">
        <f t="shared" si="13"/>
        <v>1901071.6954873344</v>
      </c>
      <c r="K48" s="384">
        <f t="shared" si="13"/>
        <v>0</v>
      </c>
    </row>
    <row r="49" spans="1:11" x14ac:dyDescent="0.2">
      <c r="A49" s="158">
        <f t="shared" si="1"/>
        <v>41</v>
      </c>
      <c r="B49" s="385"/>
      <c r="C49" s="374"/>
      <c r="D49" s="386"/>
      <c r="E49" s="386"/>
      <c r="F49" s="386"/>
      <c r="G49" s="386"/>
      <c r="H49" s="386"/>
      <c r="I49" s="386"/>
      <c r="J49" s="386"/>
      <c r="K49" s="386"/>
    </row>
    <row r="50" spans="1:11" x14ac:dyDescent="0.2">
      <c r="A50" s="158">
        <f t="shared" si="1"/>
        <v>42</v>
      </c>
      <c r="B50" s="380" t="s">
        <v>361</v>
      </c>
      <c r="C50" s="381"/>
      <c r="D50" s="387">
        <f>SUM(E50:K50)</f>
        <v>958153193.17249894</v>
      </c>
      <c r="E50" s="401">
        <v>609257701.15931797</v>
      </c>
      <c r="F50" s="401">
        <v>234140158.08963937</v>
      </c>
      <c r="G50" s="401">
        <v>65836657.463465482</v>
      </c>
      <c r="H50" s="401">
        <v>16184434.068649085</v>
      </c>
      <c r="I50" s="401">
        <v>9397200.2729263529</v>
      </c>
      <c r="J50" s="401">
        <v>23337042.118500698</v>
      </c>
      <c r="K50" s="402">
        <v>0</v>
      </c>
    </row>
    <row r="51" spans="1:11" x14ac:dyDescent="0.2">
      <c r="A51" s="158">
        <f t="shared" si="1"/>
        <v>43</v>
      </c>
      <c r="B51" s="388"/>
      <c r="C51" s="374"/>
      <c r="D51" s="386"/>
      <c r="E51" s="386"/>
      <c r="F51" s="386"/>
      <c r="G51" s="386"/>
      <c r="H51" s="386"/>
      <c r="I51" s="386"/>
      <c r="J51" s="386"/>
      <c r="K51" s="386"/>
    </row>
    <row r="52" spans="1:11" x14ac:dyDescent="0.2">
      <c r="A52" s="158">
        <f t="shared" si="1"/>
        <v>44</v>
      </c>
      <c r="B52" s="389" t="s">
        <v>365</v>
      </c>
      <c r="C52" s="374"/>
      <c r="D52" s="386"/>
      <c r="E52" s="386"/>
      <c r="F52" s="386"/>
      <c r="G52" s="386"/>
      <c r="H52" s="386"/>
      <c r="I52" s="386"/>
      <c r="J52" s="386"/>
      <c r="K52" s="386"/>
    </row>
    <row r="53" spans="1:11" x14ac:dyDescent="0.2">
      <c r="A53" s="158">
        <f t="shared" si="1"/>
        <v>45</v>
      </c>
      <c r="B53" s="390" t="s">
        <v>366</v>
      </c>
      <c r="C53" s="391"/>
      <c r="D53" s="392"/>
      <c r="E53" s="393">
        <f>ROUND(SUM(E43:E45)/E50,5)</f>
        <v>0.13325000000000001</v>
      </c>
      <c r="F53" s="393">
        <f>ROUND(SUM(F43:F45)/F50,5)</f>
        <v>0.12634000000000001</v>
      </c>
      <c r="G53" s="393">
        <f t="shared" ref="G53:H53" si="14">ROUND(SUM(G43:G45)/G50,5)</f>
        <v>9.4990000000000005E-2</v>
      </c>
      <c r="H53" s="393">
        <f t="shared" si="14"/>
        <v>7.3480000000000004E-2</v>
      </c>
      <c r="I53" s="393">
        <f>ROUND(SUM(I43:I45)/I50,5)</f>
        <v>8.337E-2</v>
      </c>
      <c r="J53" s="393">
        <f>ROUND(SUM(J43:J45)/J50,5)</f>
        <v>7.4319999999999997E-2</v>
      </c>
      <c r="K53" s="394"/>
    </row>
    <row r="54" spans="1:11" x14ac:dyDescent="0.2">
      <c r="A54" s="158">
        <f t="shared" si="1"/>
        <v>46</v>
      </c>
      <c r="B54" s="395" t="s">
        <v>367</v>
      </c>
      <c r="C54" s="374"/>
      <c r="D54" s="396"/>
      <c r="E54" s="455">
        <f>ROUND($D$46/$D$9,5)</f>
        <v>1.3500000000000001E-3</v>
      </c>
      <c r="F54" s="455">
        <f t="shared" ref="F54:J54" si="15">ROUND($D$46/$D$9,5)</f>
        <v>1.3500000000000001E-3</v>
      </c>
      <c r="G54" s="455">
        <f t="shared" si="15"/>
        <v>1.3500000000000001E-3</v>
      </c>
      <c r="H54" s="455">
        <f t="shared" si="15"/>
        <v>1.3500000000000001E-3</v>
      </c>
      <c r="I54" s="455">
        <f t="shared" si="15"/>
        <v>1.3500000000000001E-3</v>
      </c>
      <c r="J54" s="455">
        <f t="shared" si="15"/>
        <v>1.3500000000000001E-3</v>
      </c>
      <c r="K54" s="397"/>
    </row>
    <row r="55" spans="1:11" x14ac:dyDescent="0.2">
      <c r="A55" s="158">
        <f t="shared" si="1"/>
        <v>47</v>
      </c>
      <c r="B55" s="380" t="s">
        <v>3</v>
      </c>
      <c r="C55" s="381"/>
      <c r="D55" s="398"/>
      <c r="E55" s="399">
        <f>SUM(E53:E54)</f>
        <v>0.1346</v>
      </c>
      <c r="F55" s="399">
        <f t="shared" ref="F55:K55" si="16">SUM(F53:F54)</f>
        <v>0.12769</v>
      </c>
      <c r="G55" s="399">
        <f t="shared" si="16"/>
        <v>9.6340000000000009E-2</v>
      </c>
      <c r="H55" s="399">
        <f t="shared" si="16"/>
        <v>7.4830000000000008E-2</v>
      </c>
      <c r="I55" s="399">
        <f t="shared" si="16"/>
        <v>8.4720000000000004E-2</v>
      </c>
      <c r="J55" s="399">
        <f t="shared" si="16"/>
        <v>7.5670000000000001E-2</v>
      </c>
      <c r="K55" s="400">
        <f t="shared" si="16"/>
        <v>0</v>
      </c>
    </row>
    <row r="56" spans="1:11" x14ac:dyDescent="0.2">
      <c r="A56" s="158"/>
    </row>
    <row r="57" spans="1:11" x14ac:dyDescent="0.2">
      <c r="A57" s="158"/>
      <c r="B57" s="1" t="s">
        <v>351</v>
      </c>
      <c r="E57" s="458"/>
      <c r="F57" s="458"/>
      <c r="G57" s="458"/>
      <c r="H57" s="458"/>
      <c r="I57" s="458"/>
      <c r="J57" s="458"/>
      <c r="K57" s="458"/>
    </row>
    <row r="58" spans="1:11" x14ac:dyDescent="0.2">
      <c r="A58" s="158"/>
      <c r="E58" s="458"/>
      <c r="F58" s="458"/>
      <c r="G58" s="458"/>
      <c r="H58" s="458"/>
      <c r="I58" s="458"/>
      <c r="J58" s="458"/>
      <c r="K58" s="458"/>
    </row>
    <row r="59" spans="1:11" x14ac:dyDescent="0.2">
      <c r="E59" s="458"/>
      <c r="F59" s="458"/>
      <c r="G59" s="458"/>
      <c r="H59" s="458"/>
      <c r="I59" s="458"/>
      <c r="J59" s="458"/>
      <c r="K59" s="458"/>
    </row>
  </sheetData>
  <pageMargins left="0.25" right="0.25" top="1" bottom="1" header="0.5" footer="0.5"/>
  <pageSetup scale="94" orientation="landscape" blackAndWhite="1" r:id="rId1"/>
  <headerFooter alignWithMargins="0">
    <oddFooter>&amp;CPage &amp;P of &amp;N&amp;R&amp;F
&amp;A</oddFooter>
  </headerFooter>
  <customProperties>
    <customPr name="_pios_id" r:id="rId2"/>
  </customPropertie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E23"/>
  <sheetViews>
    <sheetView workbookViewId="0">
      <selection activeCell="D8" sqref="D8"/>
    </sheetView>
  </sheetViews>
  <sheetFormatPr defaultColWidth="8.85546875" defaultRowHeight="11.25" x14ac:dyDescent="0.2"/>
  <cols>
    <col min="1" max="1" width="3" style="173" bestFit="1" customWidth="1"/>
    <col min="2" max="2" width="47.28515625" style="173" bestFit="1" customWidth="1"/>
    <col min="3" max="3" width="2.7109375" style="173" customWidth="1"/>
    <col min="4" max="4" width="12" style="173" bestFit="1" customWidth="1"/>
    <col min="5" max="5" width="8" style="173" bestFit="1" customWidth="1"/>
    <col min="6" max="16384" width="8.85546875" style="173"/>
  </cols>
  <sheetData>
    <row r="2" spans="1:5" s="175" customFormat="1" x14ac:dyDescent="0.2">
      <c r="A2" s="216" t="s">
        <v>5</v>
      </c>
      <c r="B2" s="216"/>
      <c r="C2" s="216"/>
      <c r="D2" s="216"/>
      <c r="E2" s="216"/>
    </row>
    <row r="3" spans="1:5" s="175" customFormat="1" x14ac:dyDescent="0.2">
      <c r="A3" s="216" t="s">
        <v>269</v>
      </c>
      <c r="B3" s="216"/>
      <c r="C3" s="216"/>
      <c r="D3" s="216"/>
      <c r="E3" s="216"/>
    </row>
    <row r="4" spans="1:5" s="175" customFormat="1" x14ac:dyDescent="0.2">
      <c r="A4" s="216" t="s">
        <v>352</v>
      </c>
      <c r="B4" s="216"/>
      <c r="C4" s="216"/>
      <c r="D4" s="216"/>
      <c r="E4" s="216"/>
    </row>
    <row r="6" spans="1:5" x14ac:dyDescent="0.2">
      <c r="B6" s="174" t="s">
        <v>17</v>
      </c>
      <c r="C6" s="175"/>
      <c r="D6" s="174" t="s">
        <v>0</v>
      </c>
      <c r="E6" s="174" t="s">
        <v>260</v>
      </c>
    </row>
    <row r="7" spans="1:5" x14ac:dyDescent="0.2">
      <c r="A7" s="176">
        <v>2</v>
      </c>
      <c r="B7" s="173" t="s">
        <v>270</v>
      </c>
      <c r="D7" s="359">
        <v>5.1240000000000001E-3</v>
      </c>
      <c r="E7" s="177">
        <f>D7</f>
        <v>5.1240000000000001E-3</v>
      </c>
    </row>
    <row r="8" spans="1:5" x14ac:dyDescent="0.2">
      <c r="A8" s="176">
        <v>3</v>
      </c>
      <c r="B8" s="173" t="s">
        <v>271</v>
      </c>
      <c r="D8" s="359">
        <v>3.8519999999999999E-2</v>
      </c>
      <c r="E8" s="177">
        <f>D8</f>
        <v>3.8519999999999999E-2</v>
      </c>
    </row>
    <row r="9" spans="1:5" x14ac:dyDescent="0.2">
      <c r="A9" s="176">
        <v>4</v>
      </c>
      <c r="B9" s="173" t="s">
        <v>272</v>
      </c>
      <c r="D9" s="359">
        <v>2E-3</v>
      </c>
      <c r="E9" s="177">
        <f>D9</f>
        <v>2E-3</v>
      </c>
    </row>
    <row r="10" spans="1:5" x14ac:dyDescent="0.2">
      <c r="A10" s="176">
        <v>5</v>
      </c>
      <c r="D10" s="360"/>
    </row>
    <row r="11" spans="1:5" x14ac:dyDescent="0.2">
      <c r="A11" s="176">
        <v>6</v>
      </c>
    </row>
    <row r="12" spans="1:5" x14ac:dyDescent="0.2">
      <c r="A12" s="176">
        <v>7</v>
      </c>
      <c r="B12" s="174" t="s">
        <v>269</v>
      </c>
    </row>
    <row r="13" spans="1:5" x14ac:dyDescent="0.2">
      <c r="A13" s="176">
        <v>8</v>
      </c>
      <c r="B13" s="173" t="s">
        <v>273</v>
      </c>
      <c r="D13" s="361">
        <f>D7</f>
        <v>5.1240000000000001E-3</v>
      </c>
    </row>
    <row r="14" spans="1:5" x14ac:dyDescent="0.2">
      <c r="A14" s="176">
        <v>9</v>
      </c>
      <c r="B14" s="173" t="s">
        <v>274</v>
      </c>
      <c r="D14" s="361">
        <f>(1-D13)*D8</f>
        <v>3.8322623519999995E-2</v>
      </c>
    </row>
    <row r="15" spans="1:5" x14ac:dyDescent="0.2">
      <c r="A15" s="176">
        <v>10</v>
      </c>
      <c r="B15" s="173" t="s">
        <v>275</v>
      </c>
      <c r="D15" s="361">
        <f>D9</f>
        <v>2E-3</v>
      </c>
    </row>
    <row r="16" spans="1:5" x14ac:dyDescent="0.2">
      <c r="A16" s="176">
        <v>11</v>
      </c>
      <c r="B16" s="178" t="s">
        <v>276</v>
      </c>
      <c r="D16" s="362">
        <f>SUM(D13:D15)</f>
        <v>4.5446623519999993E-2</v>
      </c>
    </row>
    <row r="17" spans="1:4" x14ac:dyDescent="0.2">
      <c r="A17" s="176">
        <v>12</v>
      </c>
      <c r="B17" s="179" t="s">
        <v>277</v>
      </c>
      <c r="D17" s="362">
        <f>1-D16</f>
        <v>0.95455337648000005</v>
      </c>
    </row>
    <row r="18" spans="1:4" ht="12" thickBot="1" x14ac:dyDescent="0.25">
      <c r="A18" s="176">
        <v>13</v>
      </c>
      <c r="B18" s="178" t="s">
        <v>278</v>
      </c>
      <c r="D18" s="363">
        <f>1/D17</f>
        <v>1.0476103533231305</v>
      </c>
    </row>
    <row r="19" spans="1:4" ht="12" thickTop="1" x14ac:dyDescent="0.2">
      <c r="A19" s="176">
        <v>14</v>
      </c>
    </row>
    <row r="20" spans="1:4" x14ac:dyDescent="0.2">
      <c r="A20" s="176">
        <v>15</v>
      </c>
    </row>
    <row r="23" spans="1:4" x14ac:dyDescent="0.2">
      <c r="B23" s="1" t="s">
        <v>391</v>
      </c>
    </row>
  </sheetData>
  <pageMargins left="0.7" right="0.7" top="0.75" bottom="0.75" header="0.3" footer="0.3"/>
  <pageSetup orientation="landscape" r:id="rId1"/>
  <headerFooter>
    <oddFooter>&amp;CPage &amp;P of &amp;N&amp;R&amp;F
&amp;A</oddFooter>
  </headerFooter>
  <customProperties>
    <customPr name="_pios_id" r:id="rId2"/>
  </customPropertie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10"/>
  <sheetViews>
    <sheetView workbookViewId="0">
      <pane ySplit="4" topLeftCell="A5" activePane="bottomLeft" state="frozen"/>
      <selection pane="bottomLeft" activeCell="K31" sqref="K31"/>
    </sheetView>
  </sheetViews>
  <sheetFormatPr defaultColWidth="9.140625" defaultRowHeight="11.25" x14ac:dyDescent="0.2"/>
  <cols>
    <col min="1" max="1" width="19.42578125" style="37" bestFit="1" customWidth="1"/>
    <col min="2" max="2" width="9.85546875" style="37" bestFit="1" customWidth="1"/>
    <col min="3" max="3" width="10.28515625" style="37" bestFit="1" customWidth="1"/>
    <col min="4" max="16384" width="9.140625" style="37"/>
  </cols>
  <sheetData>
    <row r="1" spans="1:10" x14ac:dyDescent="0.2">
      <c r="A1" s="646" t="str">
        <f>'106 Tracker Amort Balances'!A1:E1</f>
        <v>Puget Sound Energy</v>
      </c>
      <c r="B1" s="646"/>
      <c r="C1" s="646"/>
      <c r="D1" s="646"/>
      <c r="E1" s="646"/>
      <c r="F1" s="646"/>
      <c r="G1" s="646"/>
      <c r="H1" s="646"/>
      <c r="I1" s="646"/>
      <c r="J1" s="646"/>
    </row>
    <row r="2" spans="1:10" x14ac:dyDescent="0.2">
      <c r="A2" s="646" t="str">
        <f>'106 Tracker Amort Balances'!A2:E2</f>
        <v xml:space="preserve">PGA Deferral Amortization 106 Tracker Filing </v>
      </c>
      <c r="B2" s="646"/>
      <c r="C2" s="646"/>
      <c r="D2" s="646"/>
      <c r="E2" s="646"/>
      <c r="F2" s="646"/>
      <c r="G2" s="646"/>
      <c r="H2" s="646"/>
      <c r="I2" s="646"/>
      <c r="J2" s="646"/>
    </row>
    <row r="3" spans="1:10" x14ac:dyDescent="0.2">
      <c r="A3" s="644" t="s">
        <v>268</v>
      </c>
      <c r="B3" s="644"/>
      <c r="C3" s="644"/>
      <c r="D3" s="644"/>
      <c r="E3" s="644"/>
      <c r="F3" s="644"/>
      <c r="G3" s="644"/>
      <c r="H3" s="644"/>
      <c r="I3" s="644"/>
      <c r="J3" s="644"/>
    </row>
    <row r="4" spans="1:10" x14ac:dyDescent="0.2">
      <c r="A4" s="646" t="str">
        <f>'106 Tracker Amort Balances'!A4:E4</f>
        <v>Effective November 1, 2021</v>
      </c>
      <c r="B4" s="646"/>
      <c r="C4" s="646"/>
      <c r="D4" s="646"/>
      <c r="E4" s="646"/>
      <c r="F4" s="646"/>
      <c r="G4" s="646"/>
      <c r="H4" s="646"/>
      <c r="I4" s="646"/>
      <c r="J4" s="646"/>
    </row>
    <row r="7" spans="1:10" x14ac:dyDescent="0.2">
      <c r="A7" s="351" t="s">
        <v>344</v>
      </c>
      <c r="B7" s="352" t="s">
        <v>345</v>
      </c>
      <c r="C7" s="353" t="s">
        <v>346</v>
      </c>
    </row>
    <row r="8" spans="1:10" x14ac:dyDescent="0.2">
      <c r="A8" s="351"/>
      <c r="B8" s="352"/>
      <c r="C8" s="353"/>
    </row>
    <row r="9" spans="1:10" x14ac:dyDescent="0.2">
      <c r="A9" s="354" t="s">
        <v>407</v>
      </c>
      <c r="B9" s="364">
        <v>3.2500000000000001E-2</v>
      </c>
      <c r="C9" s="355">
        <f>B9/12</f>
        <v>2.7083333333333334E-3</v>
      </c>
    </row>
    <row r="10" spans="1:10" x14ac:dyDescent="0.2">
      <c r="A10" s="356"/>
      <c r="B10" s="357"/>
      <c r="C10" s="358"/>
    </row>
  </sheetData>
  <mergeCells count="4">
    <mergeCell ref="A1:J1"/>
    <mergeCell ref="A2:J2"/>
    <mergeCell ref="A3:J3"/>
    <mergeCell ref="A4:J4"/>
  </mergeCells>
  <pageMargins left="0.7" right="0.7" top="0.75" bottom="0.75" header="0.3" footer="0.3"/>
  <pageSetup orientation="landscape" horizontalDpi="90" verticalDpi="90" r:id="rId1"/>
  <headerFooter>
    <oddFooter>&amp;CPage &amp;P of &amp;N&amp;R&amp;F
&amp;A</oddFooter>
  </headerFooter>
  <customProperties>
    <customPr name="_pios_id" r:id="rId2"/>
  </customProperties>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39"/>
  <sheetViews>
    <sheetView workbookViewId="0">
      <pane ySplit="6" topLeftCell="A7" activePane="bottomLeft" state="frozen"/>
      <selection pane="bottomLeft" activeCell="C26" sqref="C26"/>
    </sheetView>
  </sheetViews>
  <sheetFormatPr defaultRowHeight="12.75" x14ac:dyDescent="0.2"/>
  <cols>
    <col min="1" max="1" width="4.42578125" style="462" bestFit="1" customWidth="1"/>
    <col min="2" max="2" width="51.5703125" bestFit="1" customWidth="1"/>
    <col min="3" max="3" width="10.7109375" bestFit="1" customWidth="1"/>
    <col min="5" max="6" width="11.42578125" customWidth="1"/>
    <col min="7" max="7" width="9.140625" bestFit="1" customWidth="1"/>
    <col min="9" max="9" width="9.140625" bestFit="1" customWidth="1"/>
  </cols>
  <sheetData>
    <row r="1" spans="1:18" s="37" customFormat="1" x14ac:dyDescent="0.2">
      <c r="A1" s="604" t="str">
        <f>'106 Tracker Amort Balances'!A1:E1</f>
        <v>Puget Sound Energy</v>
      </c>
      <c r="B1" s="604"/>
      <c r="C1" s="604"/>
      <c r="D1" s="604"/>
      <c r="E1" s="604"/>
      <c r="F1" s="604"/>
      <c r="G1" s="604"/>
      <c r="H1" s="604"/>
      <c r="I1" s="605"/>
    </row>
    <row r="2" spans="1:18" s="37" customFormat="1" ht="11.25" customHeight="1" x14ac:dyDescent="0.2">
      <c r="A2" s="606" t="s">
        <v>327</v>
      </c>
      <c r="B2" s="606"/>
      <c r="C2" s="606"/>
      <c r="D2" s="606"/>
      <c r="E2" s="606"/>
      <c r="F2" s="606"/>
      <c r="G2" s="606"/>
      <c r="H2" s="606"/>
      <c r="I2" s="607"/>
    </row>
    <row r="3" spans="1:18" s="37" customFormat="1" ht="11.25" customHeight="1" x14ac:dyDescent="0.2">
      <c r="A3" s="604" t="str">
        <f>'106 Tracker Amort Balances'!A4:E4</f>
        <v>Effective November 1, 2021</v>
      </c>
      <c r="B3" s="604"/>
      <c r="C3" s="604"/>
      <c r="D3" s="604"/>
      <c r="E3" s="604"/>
      <c r="F3" s="604"/>
      <c r="G3" s="604"/>
      <c r="H3" s="604"/>
      <c r="I3" s="608"/>
    </row>
    <row r="4" spans="1:18" s="37" customFormat="1" ht="11.25" x14ac:dyDescent="0.2">
      <c r="A4" s="79"/>
      <c r="B4" s="1"/>
    </row>
    <row r="5" spans="1:18" s="83" customFormat="1" ht="11.25" x14ac:dyDescent="0.2">
      <c r="A5" s="366"/>
      <c r="C5" s="463" t="s">
        <v>7</v>
      </c>
      <c r="D5" s="464"/>
      <c r="E5" s="463" t="s">
        <v>8</v>
      </c>
      <c r="F5" s="464"/>
      <c r="G5" s="463" t="s">
        <v>37</v>
      </c>
      <c r="H5" s="465"/>
      <c r="I5" s="464"/>
    </row>
    <row r="6" spans="1:18" s="83" customFormat="1" ht="11.25" x14ac:dyDescent="0.2">
      <c r="A6" s="206" t="s">
        <v>6</v>
      </c>
      <c r="B6" s="206" t="s">
        <v>17</v>
      </c>
      <c r="C6" s="208">
        <v>23</v>
      </c>
      <c r="D6" s="209">
        <v>16</v>
      </c>
      <c r="E6" s="208">
        <v>31</v>
      </c>
      <c r="F6" s="210">
        <v>41</v>
      </c>
      <c r="G6" s="211">
        <v>85</v>
      </c>
      <c r="H6" s="210">
        <v>86</v>
      </c>
      <c r="I6" s="210">
        <v>87</v>
      </c>
    </row>
    <row r="7" spans="1:18" s="83" customFormat="1" ht="11.25" x14ac:dyDescent="0.2">
      <c r="A7" s="79">
        <v>1</v>
      </c>
      <c r="B7" s="340" t="s">
        <v>337</v>
      </c>
      <c r="C7" s="339"/>
      <c r="D7" s="275"/>
      <c r="E7" s="339"/>
      <c r="F7" s="275"/>
      <c r="G7" s="275"/>
      <c r="H7" s="275"/>
      <c r="I7" s="275"/>
    </row>
    <row r="8" spans="1:18" s="37" customFormat="1" ht="11.25" x14ac:dyDescent="0.2">
      <c r="A8" s="79">
        <f t="shared" ref="A8:A34" si="0">A7+1</f>
        <v>2</v>
      </c>
      <c r="B8" s="212" t="s">
        <v>300</v>
      </c>
      <c r="C8" s="107">
        <v>2.332E-2</v>
      </c>
      <c r="D8" s="107">
        <v>2.332E-2</v>
      </c>
      <c r="E8" s="107">
        <v>2.317E-2</v>
      </c>
      <c r="F8" s="107">
        <v>2.2540000000000001E-2</v>
      </c>
      <c r="G8" s="107">
        <v>2.2100000000000002E-2</v>
      </c>
      <c r="H8" s="107">
        <v>2.23E-2</v>
      </c>
      <c r="I8" s="107">
        <v>2.213E-2</v>
      </c>
      <c r="R8" s="338"/>
    </row>
    <row r="9" spans="1:18" s="37" customFormat="1" ht="11.25" x14ac:dyDescent="0.2">
      <c r="A9" s="79">
        <f t="shared" si="0"/>
        <v>3</v>
      </c>
      <c r="B9" s="213" t="s">
        <v>296</v>
      </c>
      <c r="C9" s="107"/>
      <c r="D9" s="214">
        <v>0.44</v>
      </c>
      <c r="E9" s="107"/>
      <c r="F9" s="107"/>
      <c r="G9" s="107"/>
      <c r="H9" s="107"/>
      <c r="I9" s="107"/>
      <c r="R9" s="338"/>
    </row>
    <row r="10" spans="1:18" s="37" customFormat="1" ht="11.25" x14ac:dyDescent="0.2">
      <c r="A10" s="79">
        <f t="shared" si="0"/>
        <v>4</v>
      </c>
      <c r="C10" s="107"/>
      <c r="D10" s="107"/>
      <c r="E10" s="107"/>
      <c r="F10" s="107"/>
      <c r="G10" s="107"/>
      <c r="H10" s="107"/>
      <c r="I10" s="107"/>
      <c r="R10" s="338"/>
    </row>
    <row r="11" spans="1:18" s="37" customFormat="1" ht="11.25" x14ac:dyDescent="0.2">
      <c r="A11" s="79">
        <f t="shared" si="0"/>
        <v>5</v>
      </c>
      <c r="B11" s="212" t="s">
        <v>347</v>
      </c>
      <c r="C11" s="342">
        <v>0</v>
      </c>
      <c r="D11" s="342">
        <v>0</v>
      </c>
      <c r="E11" s="342">
        <v>0</v>
      </c>
      <c r="F11" s="342">
        <v>0</v>
      </c>
      <c r="G11" s="342">
        <v>0</v>
      </c>
      <c r="H11" s="342">
        <v>0</v>
      </c>
      <c r="I11" s="342">
        <v>0</v>
      </c>
    </row>
    <row r="12" spans="1:18" s="37" customFormat="1" ht="11.25" x14ac:dyDescent="0.2">
      <c r="A12" s="79">
        <f t="shared" si="0"/>
        <v>6</v>
      </c>
      <c r="B12" s="213" t="s">
        <v>296</v>
      </c>
      <c r="C12" s="342"/>
      <c r="D12" s="343">
        <v>0</v>
      </c>
      <c r="E12" s="342"/>
      <c r="F12" s="342"/>
      <c r="G12" s="342"/>
      <c r="H12" s="342"/>
      <c r="I12" s="342"/>
    </row>
    <row r="13" spans="1:18" s="37" customFormat="1" ht="11.25" x14ac:dyDescent="0.2">
      <c r="A13" s="79">
        <f t="shared" si="0"/>
        <v>7</v>
      </c>
      <c r="B13" s="213"/>
      <c r="C13" s="107"/>
      <c r="D13" s="214"/>
      <c r="E13" s="107"/>
      <c r="F13" s="107"/>
      <c r="G13" s="107"/>
      <c r="H13" s="107"/>
      <c r="I13" s="107"/>
    </row>
    <row r="14" spans="1:18" s="37" customFormat="1" ht="11.25" x14ac:dyDescent="0.2">
      <c r="A14" s="79">
        <f t="shared" si="0"/>
        <v>8</v>
      </c>
      <c r="B14" s="212" t="s">
        <v>348</v>
      </c>
      <c r="C14" s="107">
        <f>'Supplemental 106B Amort Rates'!D23</f>
        <v>2.495E-2</v>
      </c>
      <c r="D14" s="107">
        <f>'Supplemental 106B Amort Rates'!E23</f>
        <v>2.495E-2</v>
      </c>
      <c r="E14" s="107">
        <f>'Supplemental 106B Amort Rates'!F23</f>
        <v>2.495E-2</v>
      </c>
      <c r="F14" s="107">
        <f>'Supplemental 106B Amort Rates'!G23</f>
        <v>2.495E-2</v>
      </c>
      <c r="G14" s="107">
        <f>'Supplemental 106B Amort Rates'!H23</f>
        <v>2.495E-2</v>
      </c>
      <c r="H14" s="107">
        <f>'Supplemental 106B Amort Rates'!I23</f>
        <v>2.495E-2</v>
      </c>
      <c r="I14" s="107">
        <f>'Supplemental 106B Amort Rates'!J23</f>
        <v>2.495E-2</v>
      </c>
    </row>
    <row r="15" spans="1:18" s="37" customFormat="1" ht="11.25" x14ac:dyDescent="0.2">
      <c r="A15" s="79">
        <f t="shared" si="0"/>
        <v>9</v>
      </c>
      <c r="B15" s="213" t="s">
        <v>296</v>
      </c>
      <c r="C15" s="107"/>
      <c r="D15" s="214">
        <f>'Supplemental 106B Amort Rates'!E24</f>
        <v>0.47</v>
      </c>
      <c r="E15" s="107"/>
      <c r="F15" s="107"/>
      <c r="G15" s="107"/>
      <c r="H15" s="107"/>
      <c r="I15" s="107"/>
    </row>
    <row r="16" spans="1:18" s="37" customFormat="1" ht="11.25" x14ac:dyDescent="0.2">
      <c r="A16" s="79">
        <f t="shared" si="0"/>
        <v>10</v>
      </c>
      <c r="B16" s="213"/>
      <c r="C16" s="107"/>
      <c r="D16" s="214"/>
      <c r="E16" s="107"/>
      <c r="F16" s="107"/>
      <c r="G16" s="107"/>
      <c r="H16" s="107"/>
      <c r="I16" s="107"/>
    </row>
    <row r="17" spans="1:9" s="37" customFormat="1" ht="11.25" x14ac:dyDescent="0.2">
      <c r="A17" s="79">
        <f t="shared" si="0"/>
        <v>11</v>
      </c>
      <c r="B17" s="213" t="s">
        <v>338</v>
      </c>
      <c r="C17" s="112">
        <f>C8+C11+C14</f>
        <v>4.827E-2</v>
      </c>
      <c r="D17" s="112">
        <f t="shared" ref="D17:I17" si="1">D8+D11+D14</f>
        <v>4.827E-2</v>
      </c>
      <c r="E17" s="112">
        <f t="shared" si="1"/>
        <v>4.8119999999999996E-2</v>
      </c>
      <c r="F17" s="112">
        <f t="shared" si="1"/>
        <v>4.7490000000000004E-2</v>
      </c>
      <c r="G17" s="112">
        <f t="shared" si="1"/>
        <v>4.7050000000000002E-2</v>
      </c>
      <c r="H17" s="112">
        <f t="shared" si="1"/>
        <v>4.725E-2</v>
      </c>
      <c r="I17" s="112">
        <f t="shared" si="1"/>
        <v>4.7079999999999997E-2</v>
      </c>
    </row>
    <row r="18" spans="1:9" s="37" customFormat="1" ht="11.25" x14ac:dyDescent="0.2">
      <c r="A18" s="79">
        <f t="shared" si="0"/>
        <v>12</v>
      </c>
      <c r="B18" s="213"/>
      <c r="C18" s="107"/>
      <c r="D18" s="214"/>
      <c r="E18" s="107"/>
      <c r="F18" s="107"/>
      <c r="G18" s="107"/>
      <c r="H18" s="107"/>
      <c r="I18" s="107"/>
    </row>
    <row r="19" spans="1:9" s="37" customFormat="1" ht="11.25" x14ac:dyDescent="0.2">
      <c r="A19" s="79">
        <f t="shared" si="0"/>
        <v>13</v>
      </c>
      <c r="B19" s="340" t="s">
        <v>335</v>
      </c>
      <c r="C19" s="107"/>
      <c r="D19" s="214"/>
      <c r="E19" s="107"/>
      <c r="F19" s="107"/>
      <c r="G19" s="107"/>
      <c r="H19" s="107"/>
      <c r="I19" s="107"/>
    </row>
    <row r="20" spans="1:9" s="37" customFormat="1" ht="11.25" x14ac:dyDescent="0.2">
      <c r="A20" s="79">
        <f t="shared" si="0"/>
        <v>14</v>
      </c>
      <c r="B20" s="212" t="s">
        <v>328</v>
      </c>
      <c r="C20" s="107">
        <f>'106 Tracker Amort Rates'!D34</f>
        <v>1.23E-3</v>
      </c>
      <c r="D20" s="107">
        <f>'106 Tracker Amort Rates'!E34</f>
        <v>1.23E-3</v>
      </c>
      <c r="E20" s="107">
        <f>'106 Tracker Amort Rates'!F34</f>
        <v>1.1900000000000001E-3</v>
      </c>
      <c r="F20" s="107">
        <f>'106 Tracker Amort Rates'!G34</f>
        <v>1.08E-3</v>
      </c>
      <c r="G20" s="107">
        <f>'106 Tracker Amort Rates'!H34</f>
        <v>1E-3</v>
      </c>
      <c r="H20" s="107">
        <f>'106 Tracker Amort Rates'!I34</f>
        <v>1.0300000000000001E-3</v>
      </c>
      <c r="I20" s="107">
        <f>'106 Tracker Amort Rates'!J34</f>
        <v>1E-3</v>
      </c>
    </row>
    <row r="21" spans="1:9" s="37" customFormat="1" ht="11.25" x14ac:dyDescent="0.2">
      <c r="A21" s="79">
        <f t="shared" si="0"/>
        <v>15</v>
      </c>
      <c r="B21" s="213" t="s">
        <v>336</v>
      </c>
      <c r="C21" s="107"/>
      <c r="D21" s="214">
        <f>'106 Tracker Amort Rates'!E35</f>
        <v>0.02</v>
      </c>
      <c r="E21" s="107"/>
      <c r="F21" s="107"/>
      <c r="G21" s="107"/>
      <c r="H21" s="107"/>
      <c r="I21" s="107"/>
    </row>
    <row r="22" spans="1:9" s="37" customFormat="1" ht="11.25" x14ac:dyDescent="0.2">
      <c r="A22" s="79">
        <f t="shared" si="0"/>
        <v>16</v>
      </c>
      <c r="B22" s="340"/>
      <c r="C22" s="107"/>
      <c r="D22" s="214"/>
      <c r="E22" s="107"/>
      <c r="F22" s="107"/>
      <c r="G22" s="107"/>
      <c r="H22" s="107"/>
      <c r="I22" s="107"/>
    </row>
    <row r="23" spans="1:9" s="37" customFormat="1" ht="11.25" x14ac:dyDescent="0.2">
      <c r="A23" s="79">
        <f t="shared" si="0"/>
        <v>17</v>
      </c>
      <c r="B23" s="212" t="s">
        <v>392</v>
      </c>
      <c r="C23" s="342">
        <v>0</v>
      </c>
      <c r="D23" s="342">
        <v>0</v>
      </c>
      <c r="E23" s="342">
        <v>0</v>
      </c>
      <c r="F23" s="342">
        <v>0</v>
      </c>
      <c r="G23" s="342">
        <v>0</v>
      </c>
      <c r="H23" s="342">
        <v>0</v>
      </c>
      <c r="I23" s="342">
        <v>0</v>
      </c>
    </row>
    <row r="24" spans="1:9" s="37" customFormat="1" ht="11.25" x14ac:dyDescent="0.2">
      <c r="A24" s="79">
        <f t="shared" si="0"/>
        <v>18</v>
      </c>
      <c r="B24" s="213" t="s">
        <v>336</v>
      </c>
      <c r="C24" s="342"/>
      <c r="D24" s="342">
        <v>0</v>
      </c>
      <c r="E24" s="342"/>
      <c r="F24" s="342"/>
      <c r="G24" s="342"/>
      <c r="H24" s="342"/>
      <c r="I24" s="342"/>
    </row>
    <row r="25" spans="1:9" s="37" customFormat="1" ht="11.25" x14ac:dyDescent="0.2">
      <c r="A25" s="79">
        <f t="shared" si="0"/>
        <v>19</v>
      </c>
      <c r="B25" s="213"/>
      <c r="C25" s="107"/>
      <c r="D25" s="214"/>
      <c r="E25" s="107"/>
      <c r="F25" s="107"/>
      <c r="G25" s="107"/>
      <c r="H25" s="107"/>
      <c r="I25" s="107"/>
    </row>
    <row r="26" spans="1:9" s="37" customFormat="1" ht="11.25" x14ac:dyDescent="0.2">
      <c r="A26" s="79">
        <f t="shared" si="0"/>
        <v>20</v>
      </c>
      <c r="B26" s="212" t="s">
        <v>393</v>
      </c>
      <c r="C26" s="112">
        <f>C14</f>
        <v>2.495E-2</v>
      </c>
      <c r="D26" s="112">
        <f t="shared" ref="D26:I26" si="2">D14</f>
        <v>2.495E-2</v>
      </c>
      <c r="E26" s="112">
        <f t="shared" si="2"/>
        <v>2.495E-2</v>
      </c>
      <c r="F26" s="112">
        <f t="shared" si="2"/>
        <v>2.495E-2</v>
      </c>
      <c r="G26" s="112">
        <f t="shared" si="2"/>
        <v>2.495E-2</v>
      </c>
      <c r="H26" s="112">
        <f t="shared" si="2"/>
        <v>2.495E-2</v>
      </c>
      <c r="I26" s="112">
        <f t="shared" si="2"/>
        <v>2.495E-2</v>
      </c>
    </row>
    <row r="27" spans="1:9" s="37" customFormat="1" ht="11.25" x14ac:dyDescent="0.2">
      <c r="A27" s="79">
        <f t="shared" si="0"/>
        <v>21</v>
      </c>
      <c r="B27" s="213" t="s">
        <v>336</v>
      </c>
      <c r="C27" s="112"/>
      <c r="D27" s="215">
        <f>D15</f>
        <v>0.47</v>
      </c>
      <c r="E27" s="112"/>
      <c r="F27" s="112"/>
      <c r="G27" s="112"/>
      <c r="H27" s="112"/>
      <c r="I27" s="112"/>
    </row>
    <row r="28" spans="1:9" s="37" customFormat="1" ht="11.25" x14ac:dyDescent="0.2">
      <c r="A28" s="79">
        <f t="shared" si="0"/>
        <v>22</v>
      </c>
      <c r="C28" s="107"/>
      <c r="D28" s="107"/>
      <c r="E28" s="107"/>
      <c r="F28" s="107"/>
      <c r="G28" s="107"/>
      <c r="H28" s="107"/>
      <c r="I28" s="107"/>
    </row>
    <row r="29" spans="1:9" s="37" customFormat="1" ht="11.25" x14ac:dyDescent="0.2">
      <c r="A29" s="79">
        <f t="shared" si="0"/>
        <v>23</v>
      </c>
      <c r="B29" s="212" t="s">
        <v>301</v>
      </c>
      <c r="C29" s="112">
        <f>C23+C26+C20</f>
        <v>2.6179999999999998E-2</v>
      </c>
      <c r="D29" s="112">
        <f t="shared" ref="D29:I29" si="3">D23+D26+D20</f>
        <v>2.6179999999999998E-2</v>
      </c>
      <c r="E29" s="112">
        <f t="shared" si="3"/>
        <v>2.614E-2</v>
      </c>
      <c r="F29" s="112">
        <f t="shared" si="3"/>
        <v>2.6030000000000001E-2</v>
      </c>
      <c r="G29" s="112">
        <f t="shared" si="3"/>
        <v>2.5950000000000001E-2</v>
      </c>
      <c r="H29" s="112">
        <f t="shared" si="3"/>
        <v>2.598E-2</v>
      </c>
      <c r="I29" s="112">
        <f t="shared" si="3"/>
        <v>2.5950000000000001E-2</v>
      </c>
    </row>
    <row r="30" spans="1:9" s="37" customFormat="1" ht="11.25" x14ac:dyDescent="0.2">
      <c r="A30" s="79">
        <f t="shared" si="0"/>
        <v>24</v>
      </c>
      <c r="B30" s="213" t="s">
        <v>297</v>
      </c>
      <c r="C30" s="112"/>
      <c r="D30" s="215">
        <f>D24+D27+D21</f>
        <v>0.49</v>
      </c>
      <c r="E30" s="112"/>
      <c r="F30" s="112"/>
      <c r="G30" s="112"/>
      <c r="H30" s="112"/>
      <c r="I30" s="112"/>
    </row>
    <row r="31" spans="1:9" s="37" customFormat="1" ht="11.25" x14ac:dyDescent="0.2">
      <c r="A31" s="79">
        <f t="shared" si="0"/>
        <v>25</v>
      </c>
    </row>
    <row r="32" spans="1:9" x14ac:dyDescent="0.2">
      <c r="A32" s="79">
        <f t="shared" si="0"/>
        <v>26</v>
      </c>
      <c r="B32" s="212" t="s">
        <v>340</v>
      </c>
      <c r="C32" s="112">
        <f t="shared" ref="C32:I32" si="4">C29-C17</f>
        <v>-2.2090000000000002E-2</v>
      </c>
      <c r="D32" s="112">
        <f t="shared" si="4"/>
        <v>-2.2090000000000002E-2</v>
      </c>
      <c r="E32" s="112">
        <f t="shared" si="4"/>
        <v>-2.1979999999999996E-2</v>
      </c>
      <c r="F32" s="112">
        <f t="shared" si="4"/>
        <v>-2.1460000000000003E-2</v>
      </c>
      <c r="G32" s="112">
        <f t="shared" si="4"/>
        <v>-2.1100000000000001E-2</v>
      </c>
      <c r="H32" s="112">
        <f t="shared" si="4"/>
        <v>-2.1270000000000001E-2</v>
      </c>
      <c r="I32" s="112">
        <f t="shared" si="4"/>
        <v>-2.1129999999999996E-2</v>
      </c>
    </row>
    <row r="33" spans="1:9" x14ac:dyDescent="0.2">
      <c r="A33" s="79">
        <f t="shared" si="0"/>
        <v>27</v>
      </c>
      <c r="B33" s="212" t="s">
        <v>339</v>
      </c>
      <c r="C33" s="341">
        <f>C32/C17</f>
        <v>-0.45763414128858509</v>
      </c>
      <c r="D33" s="341">
        <f t="shared" ref="D33:I33" si="5">D32/D17</f>
        <v>-0.45763414128858509</v>
      </c>
      <c r="E33" s="341">
        <f t="shared" si="5"/>
        <v>-0.45677472984206147</v>
      </c>
      <c r="F33" s="341">
        <f t="shared" si="5"/>
        <v>-0.45188460728574442</v>
      </c>
      <c r="G33" s="341">
        <f t="shared" si="5"/>
        <v>-0.44845908607863977</v>
      </c>
      <c r="H33" s="341">
        <f t="shared" si="5"/>
        <v>-0.45015873015873015</v>
      </c>
      <c r="I33" s="341">
        <f t="shared" si="5"/>
        <v>-0.44881053525913334</v>
      </c>
    </row>
    <row r="34" spans="1:9" x14ac:dyDescent="0.2">
      <c r="A34" s="79">
        <f t="shared" si="0"/>
        <v>28</v>
      </c>
    </row>
    <row r="36" spans="1:9" x14ac:dyDescent="0.2">
      <c r="B36" s="609" t="s">
        <v>349</v>
      </c>
      <c r="C36" s="609"/>
      <c r="D36" s="609"/>
      <c r="E36" s="609"/>
      <c r="F36" s="609"/>
      <c r="G36" s="609"/>
      <c r="H36" s="609"/>
      <c r="I36" s="609"/>
    </row>
    <row r="37" spans="1:9" x14ac:dyDescent="0.2">
      <c r="B37" s="609"/>
      <c r="C37" s="609"/>
      <c r="D37" s="609"/>
      <c r="E37" s="609"/>
      <c r="F37" s="609"/>
      <c r="G37" s="609"/>
      <c r="H37" s="609"/>
      <c r="I37" s="609"/>
    </row>
    <row r="39" spans="1:9" x14ac:dyDescent="0.2">
      <c r="B39" s="609" t="s">
        <v>350</v>
      </c>
      <c r="C39" s="609"/>
      <c r="D39" s="609"/>
      <c r="E39" s="609"/>
      <c r="F39" s="609"/>
      <c r="G39" s="609"/>
      <c r="H39" s="609"/>
      <c r="I39" s="609"/>
    </row>
  </sheetData>
  <mergeCells count="5">
    <mergeCell ref="A1:I1"/>
    <mergeCell ref="A2:I2"/>
    <mergeCell ref="A3:I3"/>
    <mergeCell ref="B36:I37"/>
    <mergeCell ref="B39:I39"/>
  </mergeCells>
  <pageMargins left="0.7" right="0.7" top="0.75" bottom="0.75" header="0.3" footer="0.3"/>
  <pageSetup scale="94" orientation="landscape" horizontalDpi="90" verticalDpi="90" r:id="rId1"/>
  <headerFooter>
    <oddFooter>&amp;CPage # &amp;P of &amp;N&amp;R&amp;F
&amp;A</oddFooter>
  </headerFooter>
  <customProperties>
    <customPr name="_pios_id" r:id="rId2"/>
  </customPropertie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76"/>
  <sheetViews>
    <sheetView zoomScaleNormal="100" workbookViewId="0">
      <pane ySplit="5" topLeftCell="A6" activePane="bottomLeft" state="frozen"/>
      <selection pane="bottomLeft" activeCell="E38" sqref="E38"/>
    </sheetView>
  </sheetViews>
  <sheetFormatPr defaultColWidth="9.140625" defaultRowHeight="11.25" x14ac:dyDescent="0.2"/>
  <cols>
    <col min="1" max="1" width="4" style="79" bestFit="1" customWidth="1"/>
    <col min="2" max="2" width="49" style="37" customWidth="1"/>
    <col min="3" max="3" width="12.7109375" style="37" bestFit="1" customWidth="1"/>
    <col min="4" max="5" width="12.140625" style="37" bestFit="1" customWidth="1"/>
    <col min="6" max="6" width="15.28515625" style="37" customWidth="1"/>
    <col min="7" max="7" width="10.7109375" style="37" bestFit="1" customWidth="1"/>
    <col min="8" max="16384" width="9.140625" style="37"/>
  </cols>
  <sheetData>
    <row r="1" spans="1:6" ht="11.25" customHeight="1" x14ac:dyDescent="0.2">
      <c r="A1" s="612" t="s">
        <v>5</v>
      </c>
      <c r="B1" s="612"/>
      <c r="C1" s="612"/>
      <c r="D1" s="612"/>
      <c r="E1" s="612"/>
    </row>
    <row r="2" spans="1:6" x14ac:dyDescent="0.2">
      <c r="A2" s="612" t="s">
        <v>333</v>
      </c>
      <c r="B2" s="613"/>
      <c r="C2" s="613"/>
      <c r="D2" s="613"/>
      <c r="E2" s="613"/>
    </row>
    <row r="3" spans="1:6" x14ac:dyDescent="0.2">
      <c r="A3" s="612" t="s">
        <v>100</v>
      </c>
      <c r="B3" s="613"/>
      <c r="C3" s="613"/>
      <c r="D3" s="613"/>
      <c r="E3" s="613"/>
    </row>
    <row r="4" spans="1:6" x14ac:dyDescent="0.2">
      <c r="A4" s="612" t="s">
        <v>398</v>
      </c>
      <c r="B4" s="613"/>
      <c r="C4" s="613"/>
      <c r="D4" s="613"/>
      <c r="E4" s="613"/>
    </row>
    <row r="5" spans="1:6" x14ac:dyDescent="0.2">
      <c r="A5" s="116"/>
      <c r="B5" s="8"/>
      <c r="C5" s="8"/>
      <c r="D5" s="8"/>
      <c r="E5" s="8"/>
    </row>
    <row r="7" spans="1:6" x14ac:dyDescent="0.2">
      <c r="A7" s="82"/>
      <c r="B7" s="83" t="s">
        <v>399</v>
      </c>
      <c r="C7" s="84"/>
    </row>
    <row r="8" spans="1:6" x14ac:dyDescent="0.2">
      <c r="A8" s="82"/>
      <c r="B8" s="83"/>
      <c r="C8" s="85" t="s">
        <v>3</v>
      </c>
    </row>
    <row r="9" spans="1:6" x14ac:dyDescent="0.2">
      <c r="A9" s="82">
        <v>1</v>
      </c>
      <c r="B9" s="37" t="s">
        <v>341</v>
      </c>
      <c r="C9" s="551">
        <v>64851.623172500025</v>
      </c>
    </row>
    <row r="10" spans="1:6" x14ac:dyDescent="0.2">
      <c r="A10" s="82">
        <f>A9+1</f>
        <v>2</v>
      </c>
      <c r="B10" s="37" t="s">
        <v>424</v>
      </c>
      <c r="C10" s="551">
        <v>1023615.7293502085</v>
      </c>
    </row>
    <row r="11" spans="1:6" x14ac:dyDescent="0.2">
      <c r="A11" s="82">
        <f t="shared" ref="A11:A48" si="0">A10+1</f>
        <v>3</v>
      </c>
      <c r="B11" s="37" t="s">
        <v>101</v>
      </c>
      <c r="C11" s="86">
        <f>SUM(C9:C10)</f>
        <v>1088467.3525227085</v>
      </c>
      <c r="D11" s="87"/>
    </row>
    <row r="12" spans="1:6" x14ac:dyDescent="0.2">
      <c r="A12" s="82">
        <f t="shared" si="0"/>
        <v>4</v>
      </c>
      <c r="C12" s="88"/>
    </row>
    <row r="13" spans="1:6" x14ac:dyDescent="0.2">
      <c r="A13" s="82">
        <f t="shared" si="0"/>
        <v>5</v>
      </c>
      <c r="C13" s="88"/>
    </row>
    <row r="14" spans="1:6" x14ac:dyDescent="0.2">
      <c r="A14" s="82">
        <f t="shared" si="0"/>
        <v>6</v>
      </c>
      <c r="B14" s="83" t="s">
        <v>400</v>
      </c>
      <c r="C14" s="88"/>
      <c r="E14" s="8"/>
    </row>
    <row r="15" spans="1:6" x14ac:dyDescent="0.2">
      <c r="A15" s="82">
        <f t="shared" si="0"/>
        <v>7</v>
      </c>
      <c r="C15" s="85" t="s">
        <v>3</v>
      </c>
      <c r="D15" s="89" t="s">
        <v>102</v>
      </c>
      <c r="E15" s="90" t="s">
        <v>103</v>
      </c>
      <c r="F15" s="1"/>
    </row>
    <row r="16" spans="1:6" x14ac:dyDescent="0.2">
      <c r="A16" s="82">
        <f t="shared" si="0"/>
        <v>8</v>
      </c>
      <c r="B16" s="37" t="s">
        <v>104</v>
      </c>
      <c r="C16" s="87">
        <f>SUM(D16:E16)</f>
        <v>16399239.991051756</v>
      </c>
      <c r="D16" s="551">
        <v>170698.00007357745</v>
      </c>
      <c r="E16" s="551">
        <v>16228541.990978178</v>
      </c>
      <c r="F16" s="1"/>
    </row>
    <row r="17" spans="1:6" x14ac:dyDescent="0.2">
      <c r="A17" s="82">
        <f t="shared" si="0"/>
        <v>9</v>
      </c>
      <c r="B17" s="37" t="s">
        <v>105</v>
      </c>
      <c r="C17" s="87">
        <f>SUM(D17:E17)</f>
        <v>-359440.1477953539</v>
      </c>
      <c r="D17" s="551">
        <v>2555.6264016675823</v>
      </c>
      <c r="E17" s="551">
        <v>-361995.7741970215</v>
      </c>
      <c r="F17" s="1"/>
    </row>
    <row r="18" spans="1:6" x14ac:dyDescent="0.2">
      <c r="A18" s="82">
        <f t="shared" si="0"/>
        <v>10</v>
      </c>
      <c r="B18" s="37" t="s">
        <v>106</v>
      </c>
      <c r="C18" s="86">
        <f>SUM(C16:C17)</f>
        <v>16039799.843256403</v>
      </c>
      <c r="D18" s="86">
        <f>SUM(D16:D17)</f>
        <v>173253.62647524502</v>
      </c>
      <c r="E18" s="86">
        <f>SUM(E16:E17)</f>
        <v>15866546.216781156</v>
      </c>
      <c r="F18" s="1"/>
    </row>
    <row r="19" spans="1:6" x14ac:dyDescent="0.2">
      <c r="A19" s="82">
        <f t="shared" si="0"/>
        <v>11</v>
      </c>
      <c r="C19" s="87"/>
      <c r="D19" s="87"/>
      <c r="E19" s="87"/>
      <c r="F19" s="38"/>
    </row>
    <row r="20" spans="1:6" x14ac:dyDescent="0.2">
      <c r="A20" s="82">
        <f t="shared" si="0"/>
        <v>12</v>
      </c>
      <c r="B20" s="91" t="s">
        <v>107</v>
      </c>
      <c r="C20" s="87">
        <f>+C11+C18</f>
        <v>17128267.195779111</v>
      </c>
      <c r="D20" s="87"/>
      <c r="E20" s="87"/>
      <c r="F20" s="1"/>
    </row>
    <row r="21" spans="1:6" x14ac:dyDescent="0.2">
      <c r="A21" s="82">
        <f t="shared" si="0"/>
        <v>13</v>
      </c>
      <c r="B21" s="91"/>
      <c r="C21" s="87"/>
      <c r="D21" s="87"/>
      <c r="E21" s="87"/>
      <c r="F21" s="1"/>
    </row>
    <row r="22" spans="1:6" x14ac:dyDescent="0.2">
      <c r="A22" s="82">
        <f t="shared" si="0"/>
        <v>14</v>
      </c>
      <c r="D22" s="87"/>
      <c r="E22" s="87"/>
      <c r="F22" s="1"/>
    </row>
    <row r="23" spans="1:6" x14ac:dyDescent="0.2">
      <c r="A23" s="82">
        <f t="shared" si="0"/>
        <v>15</v>
      </c>
      <c r="B23" s="83" t="s">
        <v>108</v>
      </c>
      <c r="D23" s="87"/>
      <c r="E23" s="87"/>
      <c r="F23" s="1"/>
    </row>
    <row r="24" spans="1:6" x14ac:dyDescent="0.2">
      <c r="A24" s="82">
        <f t="shared" si="0"/>
        <v>16</v>
      </c>
      <c r="B24" s="37" t="s">
        <v>426</v>
      </c>
      <c r="D24" s="299">
        <v>2.3632821261748017E-2</v>
      </c>
      <c r="E24" s="92"/>
      <c r="F24" s="1"/>
    </row>
    <row r="25" spans="1:6" x14ac:dyDescent="0.2">
      <c r="A25" s="82">
        <f t="shared" si="0"/>
        <v>17</v>
      </c>
      <c r="B25" s="37" t="s">
        <v>427</v>
      </c>
      <c r="D25" s="466">
        <v>1</v>
      </c>
      <c r="E25" s="92"/>
      <c r="F25" s="1"/>
    </row>
    <row r="26" spans="1:6" x14ac:dyDescent="0.2">
      <c r="A26" s="82">
        <f t="shared" si="0"/>
        <v>18</v>
      </c>
      <c r="B26" s="83"/>
      <c r="D26" s="87"/>
      <c r="E26" s="93"/>
      <c r="F26" s="1"/>
    </row>
    <row r="27" spans="1:6" x14ac:dyDescent="0.2">
      <c r="A27" s="82">
        <f t="shared" si="0"/>
        <v>19</v>
      </c>
      <c r="B27" s="83"/>
      <c r="C27" s="94" t="s">
        <v>3</v>
      </c>
      <c r="D27" s="89" t="s">
        <v>102</v>
      </c>
      <c r="E27" s="90" t="s">
        <v>103</v>
      </c>
      <c r="F27" s="1"/>
    </row>
    <row r="28" spans="1:6" x14ac:dyDescent="0.2">
      <c r="A28" s="82">
        <f t="shared" si="0"/>
        <v>20</v>
      </c>
      <c r="B28" s="37" t="s">
        <v>2</v>
      </c>
      <c r="C28" s="73">
        <f>+C16*D24</f>
        <v>387560.30753703631</v>
      </c>
      <c r="D28" s="93">
        <f>D16*D24</f>
        <v>4034.075325476706</v>
      </c>
      <c r="E28" s="87">
        <f>+C28-D28</f>
        <v>383526.2322115596</v>
      </c>
      <c r="F28" s="36"/>
    </row>
    <row r="29" spans="1:6" x14ac:dyDescent="0.2">
      <c r="A29" s="82">
        <f t="shared" si="0"/>
        <v>21</v>
      </c>
      <c r="B29" s="37" t="s">
        <v>109</v>
      </c>
      <c r="C29" s="73">
        <f>+C17*D25</f>
        <v>-359440.1477953539</v>
      </c>
      <c r="D29" s="93">
        <f>D17*D25</f>
        <v>2555.6264016675823</v>
      </c>
      <c r="E29" s="87">
        <f>+C29-D29</f>
        <v>-361995.7741970215</v>
      </c>
      <c r="F29" s="73"/>
    </row>
    <row r="30" spans="1:6" x14ac:dyDescent="0.2">
      <c r="A30" s="82">
        <f t="shared" si="0"/>
        <v>22</v>
      </c>
      <c r="B30" s="37" t="s">
        <v>3</v>
      </c>
      <c r="C30" s="86">
        <f>+C28+C29</f>
        <v>28120.159741682408</v>
      </c>
      <c r="D30" s="86">
        <f>SUM(D28:D29)</f>
        <v>6589.7017271442883</v>
      </c>
      <c r="E30" s="86">
        <f>SUM(E28:E29)</f>
        <v>21530.458014538104</v>
      </c>
      <c r="F30" s="1"/>
    </row>
    <row r="31" spans="1:6" x14ac:dyDescent="0.2">
      <c r="A31" s="82">
        <f t="shared" si="0"/>
        <v>23</v>
      </c>
      <c r="D31" s="87"/>
      <c r="E31" s="87"/>
      <c r="F31" s="1"/>
    </row>
    <row r="32" spans="1:6" x14ac:dyDescent="0.2">
      <c r="A32" s="82">
        <f t="shared" si="0"/>
        <v>24</v>
      </c>
      <c r="D32" s="87"/>
      <c r="E32" s="87"/>
      <c r="F32" s="1"/>
    </row>
    <row r="33" spans="1:14" x14ac:dyDescent="0.2">
      <c r="A33" s="82">
        <f t="shared" si="0"/>
        <v>25</v>
      </c>
      <c r="B33" s="83" t="s">
        <v>401</v>
      </c>
      <c r="D33" s="1"/>
      <c r="E33" s="1"/>
      <c r="F33" s="1"/>
    </row>
    <row r="34" spans="1:14" x14ac:dyDescent="0.2">
      <c r="A34" s="82">
        <f t="shared" si="0"/>
        <v>26</v>
      </c>
      <c r="B34" s="83"/>
      <c r="C34" s="95" t="s">
        <v>3</v>
      </c>
      <c r="D34" s="1"/>
      <c r="E34" s="1"/>
      <c r="F34" s="1"/>
    </row>
    <row r="35" spans="1:14" x14ac:dyDescent="0.2">
      <c r="A35" s="82">
        <f t="shared" si="0"/>
        <v>27</v>
      </c>
      <c r="B35" s="37" t="s">
        <v>110</v>
      </c>
      <c r="C35" s="322">
        <f>C9+C28</f>
        <v>452411.9307095363</v>
      </c>
      <c r="D35" s="96"/>
      <c r="E35" s="96"/>
      <c r="F35" s="96"/>
    </row>
    <row r="36" spans="1:14" x14ac:dyDescent="0.2">
      <c r="A36" s="82">
        <f t="shared" si="0"/>
        <v>28</v>
      </c>
      <c r="B36" s="37" t="s">
        <v>111</v>
      </c>
      <c r="C36" s="322">
        <f>C10+C29</f>
        <v>664175.58155485464</v>
      </c>
      <c r="D36" s="17"/>
      <c r="E36" s="96"/>
      <c r="F36" s="96"/>
    </row>
    <row r="37" spans="1:14" x14ac:dyDescent="0.2">
      <c r="A37" s="82">
        <f t="shared" si="0"/>
        <v>29</v>
      </c>
      <c r="B37" s="37" t="s">
        <v>3</v>
      </c>
      <c r="C37" s="497">
        <f>C11+C30</f>
        <v>1116587.5122643909</v>
      </c>
      <c r="D37" s="96"/>
      <c r="E37" s="96"/>
      <c r="F37" s="96"/>
      <c r="G37" s="97"/>
    </row>
    <row r="38" spans="1:14" ht="15" x14ac:dyDescent="0.25">
      <c r="A38" s="82">
        <f t="shared" si="0"/>
        <v>30</v>
      </c>
      <c r="C38" s="321"/>
      <c r="D38" s="1"/>
      <c r="E38" s="1"/>
      <c r="F38" s="1"/>
    </row>
    <row r="39" spans="1:14" x14ac:dyDescent="0.2">
      <c r="A39" s="82">
        <f t="shared" si="0"/>
        <v>31</v>
      </c>
      <c r="D39" s="1"/>
      <c r="E39" s="1"/>
      <c r="F39" s="1"/>
    </row>
    <row r="40" spans="1:14" x14ac:dyDescent="0.2">
      <c r="A40" s="82">
        <f t="shared" si="0"/>
        <v>32</v>
      </c>
      <c r="B40" s="98" t="s">
        <v>402</v>
      </c>
      <c r="F40" s="1"/>
    </row>
    <row r="41" spans="1:14" x14ac:dyDescent="0.2">
      <c r="A41" s="82">
        <f t="shared" si="0"/>
        <v>33</v>
      </c>
      <c r="B41" s="98"/>
      <c r="C41" s="81" t="s">
        <v>112</v>
      </c>
      <c r="D41" s="99" t="s">
        <v>403</v>
      </c>
      <c r="F41" s="1"/>
    </row>
    <row r="42" spans="1:14" x14ac:dyDescent="0.2">
      <c r="A42" s="82">
        <f t="shared" si="0"/>
        <v>34</v>
      </c>
      <c r="B42" s="98"/>
      <c r="C42" s="89" t="s">
        <v>113</v>
      </c>
      <c r="D42" s="13" t="s">
        <v>114</v>
      </c>
      <c r="F42" s="1"/>
    </row>
    <row r="43" spans="1:14" x14ac:dyDescent="0.2">
      <c r="A43" s="82">
        <f t="shared" si="0"/>
        <v>35</v>
      </c>
      <c r="B43" s="100" t="s">
        <v>115</v>
      </c>
      <c r="C43" s="552">
        <v>-4.8603396862745285E-9</v>
      </c>
      <c r="D43" s="552">
        <v>15776119.153341552</v>
      </c>
      <c r="E43" s="39"/>
      <c r="F43" s="1"/>
      <c r="G43" s="1"/>
      <c r="H43" s="1"/>
      <c r="I43" s="1"/>
      <c r="J43" s="1"/>
      <c r="K43" s="1"/>
      <c r="L43" s="1"/>
      <c r="M43" s="1"/>
      <c r="N43" s="1"/>
    </row>
    <row r="44" spans="1:14" x14ac:dyDescent="0.2">
      <c r="A44" s="82">
        <f t="shared" si="0"/>
        <v>36</v>
      </c>
      <c r="B44" s="100" t="s">
        <v>116</v>
      </c>
      <c r="C44" s="553">
        <v>8920794.4847548958</v>
      </c>
      <c r="D44" s="554">
        <v>279868.1365700927</v>
      </c>
      <c r="F44" s="1"/>
    </row>
    <row r="45" spans="1:14" x14ac:dyDescent="0.2">
      <c r="A45" s="82">
        <f t="shared" si="0"/>
        <v>37</v>
      </c>
      <c r="B45" s="102" t="s">
        <v>317</v>
      </c>
      <c r="C45" s="553">
        <v>381598.68134578259</v>
      </c>
      <c r="D45" s="553">
        <v>17788.158702708337</v>
      </c>
    </row>
    <row r="46" spans="1:14" x14ac:dyDescent="0.2">
      <c r="A46" s="82">
        <f t="shared" si="0"/>
        <v>38</v>
      </c>
      <c r="B46" s="102" t="s">
        <v>318</v>
      </c>
      <c r="C46" s="553">
        <v>0</v>
      </c>
      <c r="D46" s="553">
        <v>0</v>
      </c>
    </row>
    <row r="47" spans="1:14" x14ac:dyDescent="0.2">
      <c r="A47" s="82">
        <f t="shared" si="0"/>
        <v>39</v>
      </c>
      <c r="B47" s="102" t="s">
        <v>319</v>
      </c>
      <c r="C47" s="553">
        <v>30961409.310149502</v>
      </c>
      <c r="D47" s="553">
        <v>23719357.485383559</v>
      </c>
    </row>
    <row r="48" spans="1:14" x14ac:dyDescent="0.2">
      <c r="A48" s="82">
        <f t="shared" si="0"/>
        <v>40</v>
      </c>
      <c r="B48" s="102" t="s">
        <v>117</v>
      </c>
      <c r="C48" s="555">
        <v>40263801.874993473</v>
      </c>
      <c r="D48" s="555">
        <v>39793132.338158123</v>
      </c>
    </row>
    <row r="49" spans="1:6" x14ac:dyDescent="0.2">
      <c r="A49" s="82"/>
      <c r="B49" s="102"/>
      <c r="C49" s="16"/>
      <c r="D49" s="101"/>
      <c r="E49" s="80"/>
    </row>
    <row r="50" spans="1:6" x14ac:dyDescent="0.2">
      <c r="A50" s="82"/>
      <c r="B50" s="1"/>
      <c r="C50" s="73"/>
      <c r="D50" s="73"/>
      <c r="E50" s="1"/>
    </row>
    <row r="51" spans="1:6" ht="35.25" customHeight="1" x14ac:dyDescent="0.2">
      <c r="A51" s="82"/>
      <c r="B51" s="611" t="s">
        <v>425</v>
      </c>
      <c r="C51" s="611"/>
      <c r="D51" s="611"/>
      <c r="E51" s="611"/>
      <c r="F51" s="80"/>
    </row>
    <row r="52" spans="1:6" x14ac:dyDescent="0.2">
      <c r="A52" s="82"/>
    </row>
    <row r="53" spans="1:6" x14ac:dyDescent="0.2">
      <c r="A53" s="82"/>
      <c r="B53" s="610" t="s">
        <v>428</v>
      </c>
      <c r="C53" s="610"/>
      <c r="D53" s="610"/>
      <c r="E53" s="610"/>
    </row>
    <row r="54" spans="1:6" x14ac:dyDescent="0.2">
      <c r="A54" s="82"/>
    </row>
    <row r="55" spans="1:6" x14ac:dyDescent="0.2">
      <c r="A55" s="82"/>
    </row>
    <row r="56" spans="1:6" x14ac:dyDescent="0.2">
      <c r="A56" s="82"/>
    </row>
    <row r="57" spans="1:6" x14ac:dyDescent="0.2">
      <c r="A57" s="82"/>
    </row>
    <row r="58" spans="1:6" x14ac:dyDescent="0.2">
      <c r="A58" s="82"/>
    </row>
    <row r="59" spans="1:6" x14ac:dyDescent="0.2">
      <c r="A59" s="82"/>
    </row>
    <row r="60" spans="1:6" x14ac:dyDescent="0.2">
      <c r="A60" s="82"/>
    </row>
    <row r="61" spans="1:6" x14ac:dyDescent="0.2">
      <c r="A61" s="82"/>
    </row>
    <row r="62" spans="1:6" x14ac:dyDescent="0.2">
      <c r="A62" s="82"/>
    </row>
    <row r="63" spans="1:6" x14ac:dyDescent="0.2">
      <c r="A63" s="82"/>
    </row>
    <row r="64" spans="1:6" x14ac:dyDescent="0.2">
      <c r="A64" s="82"/>
    </row>
    <row r="65" spans="1:1" x14ac:dyDescent="0.2">
      <c r="A65" s="82"/>
    </row>
    <row r="66" spans="1:1" x14ac:dyDescent="0.2">
      <c r="A66" s="82"/>
    </row>
    <row r="67" spans="1:1" x14ac:dyDescent="0.2">
      <c r="A67" s="82"/>
    </row>
    <row r="68" spans="1:1" x14ac:dyDescent="0.2">
      <c r="A68" s="82"/>
    </row>
    <row r="69" spans="1:1" x14ac:dyDescent="0.2">
      <c r="A69" s="82"/>
    </row>
    <row r="70" spans="1:1" x14ac:dyDescent="0.2">
      <c r="A70" s="82"/>
    </row>
    <row r="71" spans="1:1" x14ac:dyDescent="0.2">
      <c r="A71" s="82"/>
    </row>
    <row r="72" spans="1:1" x14ac:dyDescent="0.2">
      <c r="A72" s="82"/>
    </row>
    <row r="73" spans="1:1" x14ac:dyDescent="0.2">
      <c r="A73" s="82"/>
    </row>
    <row r="74" spans="1:1" x14ac:dyDescent="0.2">
      <c r="A74" s="82"/>
    </row>
    <row r="75" spans="1:1" x14ac:dyDescent="0.2">
      <c r="A75" s="82"/>
    </row>
    <row r="76" spans="1:1" x14ac:dyDescent="0.2">
      <c r="A76" s="82"/>
    </row>
  </sheetData>
  <mergeCells count="6">
    <mergeCell ref="B53:E53"/>
    <mergeCell ref="B51:E51"/>
    <mergeCell ref="A1:E1"/>
    <mergeCell ref="A2:E2"/>
    <mergeCell ref="A3:E3"/>
    <mergeCell ref="A4:E4"/>
  </mergeCells>
  <pageMargins left="0.75" right="0.75" top="1" bottom="1" header="0.5" footer="0.5"/>
  <pageSetup scale="97" orientation="portrait" blackAndWhite="1" r:id="rId1"/>
  <headerFooter alignWithMargins="0">
    <oddFooter>&amp;CPage #&amp;P of &amp;N&amp;R&amp;F  
&amp;A</oddFooter>
  </headerFooter>
  <customProperties>
    <customPr name="_pios_id" r:id="rId2"/>
  </customPropertie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J42"/>
  <sheetViews>
    <sheetView zoomScaleNormal="100" workbookViewId="0">
      <pane ySplit="7" topLeftCell="A8" activePane="bottomLeft" state="frozen"/>
      <selection pane="bottomLeft" activeCell="C32" sqref="C32"/>
    </sheetView>
  </sheetViews>
  <sheetFormatPr defaultColWidth="9.140625" defaultRowHeight="11.25" x14ac:dyDescent="0.2"/>
  <cols>
    <col min="1" max="1" width="4.42578125" style="37" bestFit="1" customWidth="1"/>
    <col min="2" max="2" width="55.85546875" style="37" customWidth="1"/>
    <col min="3" max="3" width="11.5703125" style="37" bestFit="1" customWidth="1"/>
    <col min="4" max="4" width="11.28515625" style="37" bestFit="1" customWidth="1"/>
    <col min="5" max="5" width="9.140625" style="37" bestFit="1" customWidth="1"/>
    <col min="6" max="6" width="11.28515625" style="37" bestFit="1" customWidth="1"/>
    <col min="7" max="8" width="10.42578125" style="37" bestFit="1" customWidth="1"/>
    <col min="9" max="9" width="9.140625" style="37" bestFit="1" customWidth="1"/>
    <col min="10" max="10" width="10.42578125" style="37" bestFit="1" customWidth="1"/>
    <col min="11" max="16384" width="9.140625" style="115"/>
  </cols>
  <sheetData>
    <row r="1" spans="1:10" s="37" customFormat="1" ht="12.75" x14ac:dyDescent="0.2">
      <c r="A1" s="604" t="str">
        <f>'106 Tracker Amort Balances'!A1:E1</f>
        <v>Puget Sound Energy</v>
      </c>
      <c r="B1" s="604"/>
      <c r="C1" s="604"/>
      <c r="D1" s="604"/>
      <c r="E1" s="604"/>
      <c r="F1" s="604"/>
      <c r="G1" s="604"/>
      <c r="H1" s="604"/>
      <c r="I1" s="604"/>
      <c r="J1" s="605"/>
    </row>
    <row r="2" spans="1:10" s="37" customFormat="1" ht="11.25" customHeight="1" x14ac:dyDescent="0.2">
      <c r="A2" s="604" t="str">
        <f>'106 Tracker Amort Balances'!A2:E2</f>
        <v xml:space="preserve">PGA Deferral Amortization 106 Tracker Filing </v>
      </c>
      <c r="B2" s="604"/>
      <c r="C2" s="604"/>
      <c r="D2" s="604"/>
      <c r="E2" s="604"/>
      <c r="F2" s="604"/>
      <c r="G2" s="604"/>
      <c r="H2" s="604"/>
      <c r="I2" s="604"/>
      <c r="J2" s="605"/>
    </row>
    <row r="3" spans="1:10" s="37" customFormat="1" ht="11.25" customHeight="1" x14ac:dyDescent="0.2">
      <c r="A3" s="606" t="s">
        <v>24</v>
      </c>
      <c r="B3" s="606"/>
      <c r="C3" s="606"/>
      <c r="D3" s="606"/>
      <c r="E3" s="606"/>
      <c r="F3" s="606"/>
      <c r="G3" s="606"/>
      <c r="H3" s="606"/>
      <c r="I3" s="606"/>
      <c r="J3" s="607"/>
    </row>
    <row r="4" spans="1:10" s="37" customFormat="1" ht="11.25" customHeight="1" x14ac:dyDescent="0.2">
      <c r="A4" s="606" t="str">
        <f>'106 Tracker Amort Balances'!A4:E4</f>
        <v>Effective November 1, 2021</v>
      </c>
      <c r="B4" s="606"/>
      <c r="C4" s="606"/>
      <c r="D4" s="606"/>
      <c r="E4" s="606"/>
      <c r="F4" s="606"/>
      <c r="G4" s="606"/>
      <c r="H4" s="606"/>
      <c r="I4" s="606"/>
      <c r="J4" s="607"/>
    </row>
    <row r="5" spans="1:10" s="37" customFormat="1" x14ac:dyDescent="0.2">
      <c r="B5" s="1"/>
    </row>
    <row r="6" spans="1:10" s="83" customFormat="1" x14ac:dyDescent="0.2">
      <c r="C6" s="202"/>
      <c r="D6" s="203" t="s">
        <v>7</v>
      </c>
      <c r="E6" s="204"/>
      <c r="F6" s="203" t="s">
        <v>8</v>
      </c>
      <c r="G6" s="203"/>
      <c r="H6" s="205" t="s">
        <v>37</v>
      </c>
      <c r="I6" s="203"/>
      <c r="J6" s="203"/>
    </row>
    <row r="7" spans="1:10" s="83" customFormat="1" x14ac:dyDescent="0.2">
      <c r="A7" s="206" t="s">
        <v>6</v>
      </c>
      <c r="B7" s="206" t="s">
        <v>17</v>
      </c>
      <c r="C7" s="207" t="s">
        <v>3</v>
      </c>
      <c r="D7" s="208">
        <v>23</v>
      </c>
      <c r="E7" s="209">
        <v>16</v>
      </c>
      <c r="F7" s="208">
        <v>31</v>
      </c>
      <c r="G7" s="210">
        <v>41</v>
      </c>
      <c r="H7" s="211">
        <v>85</v>
      </c>
      <c r="I7" s="210">
        <v>86</v>
      </c>
      <c r="J7" s="210">
        <v>87</v>
      </c>
    </row>
    <row r="8" spans="1:10" s="37" customFormat="1" x14ac:dyDescent="0.2">
      <c r="A8" s="37">
        <v>1</v>
      </c>
      <c r="B8" s="103" t="s">
        <v>20</v>
      </c>
    </row>
    <row r="9" spans="1:10" s="37" customFormat="1" x14ac:dyDescent="0.2">
      <c r="A9" s="37">
        <f>A8+1</f>
        <v>2</v>
      </c>
      <c r="B9" s="212" t="s">
        <v>404</v>
      </c>
      <c r="C9" s="104">
        <f>SUM(D9:J9)</f>
        <v>975742679</v>
      </c>
      <c r="D9" s="496">
        <f>'F2021 Forecast'!C20</f>
        <v>636122043</v>
      </c>
      <c r="E9" s="496">
        <f>'F2021 Forecast'!D20</f>
        <v>8832</v>
      </c>
      <c r="F9" s="496">
        <f>'F2021 Forecast'!E20</f>
        <v>237822307</v>
      </c>
      <c r="G9" s="496">
        <f>'F2021 Forecast'!F20</f>
        <v>66459784</v>
      </c>
      <c r="H9" s="496">
        <f>'F2021 Forecast'!G20</f>
        <v>11987089</v>
      </c>
      <c r="I9" s="496">
        <f>'F2021 Forecast'!H20</f>
        <v>6125732</v>
      </c>
      <c r="J9" s="496">
        <f>'F2021 Forecast'!I20</f>
        <v>17216892</v>
      </c>
    </row>
    <row r="10" spans="1:10" s="37" customFormat="1" x14ac:dyDescent="0.2">
      <c r="A10" s="37">
        <f t="shared" ref="A10:A36" si="0">A9+1</f>
        <v>3</v>
      </c>
      <c r="B10" s="213"/>
      <c r="D10" s="106"/>
      <c r="E10" s="106"/>
      <c r="F10" s="106"/>
      <c r="G10" s="106"/>
      <c r="H10" s="106"/>
      <c r="I10" s="106"/>
      <c r="J10" s="106"/>
    </row>
    <row r="11" spans="1:10" s="37" customFormat="1" x14ac:dyDescent="0.2">
      <c r="A11" s="37">
        <f t="shared" si="0"/>
        <v>4</v>
      </c>
      <c r="B11" s="212" t="s">
        <v>56</v>
      </c>
      <c r="C11" s="107"/>
      <c r="D11" s="107">
        <f>'2019 GRC - Gas Cost Allocation'!E53</f>
        <v>0.13325000000000001</v>
      </c>
      <c r="E11" s="107">
        <f>'2019 GRC - Gas Cost Allocation'!E53</f>
        <v>0.13325000000000001</v>
      </c>
      <c r="F11" s="107">
        <f>'2019 GRC - Gas Cost Allocation'!F53</f>
        <v>0.12634000000000001</v>
      </c>
      <c r="G11" s="107">
        <f>'2019 GRC - Gas Cost Allocation'!G53</f>
        <v>9.4990000000000005E-2</v>
      </c>
      <c r="H11" s="107">
        <f>'2019 GRC - Gas Cost Allocation'!H53</f>
        <v>7.3480000000000004E-2</v>
      </c>
      <c r="I11" s="107">
        <f>'2019 GRC - Gas Cost Allocation'!I53</f>
        <v>8.337E-2</v>
      </c>
      <c r="J11" s="107">
        <f>'2019 GRC - Gas Cost Allocation'!J53</f>
        <v>7.4319999999999997E-2</v>
      </c>
    </row>
    <row r="12" spans="1:10" s="37" customFormat="1" x14ac:dyDescent="0.2">
      <c r="A12" s="37">
        <f t="shared" si="0"/>
        <v>5</v>
      </c>
      <c r="B12" s="212" t="s">
        <v>58</v>
      </c>
      <c r="C12" s="87">
        <f>SUM(D12:J12)</f>
        <v>123794997.23229</v>
      </c>
      <c r="D12" s="87">
        <f>D9*D11</f>
        <v>84763262.229750007</v>
      </c>
      <c r="E12" s="87">
        <f t="shared" ref="E12:J12" si="1">E9*E11</f>
        <v>1176.864</v>
      </c>
      <c r="F12" s="87">
        <f t="shared" si="1"/>
        <v>30046470.266380001</v>
      </c>
      <c r="G12" s="87">
        <f t="shared" si="1"/>
        <v>6313014.8821600005</v>
      </c>
      <c r="H12" s="87">
        <f t="shared" si="1"/>
        <v>880811.29972000001</v>
      </c>
      <c r="I12" s="87">
        <f t="shared" si="1"/>
        <v>510702.27684000001</v>
      </c>
      <c r="J12" s="87">
        <f t="shared" si="1"/>
        <v>1279559.41344</v>
      </c>
    </row>
    <row r="13" spans="1:10" s="37" customFormat="1" x14ac:dyDescent="0.2">
      <c r="A13" s="37">
        <f t="shared" si="0"/>
        <v>6</v>
      </c>
      <c r="B13" s="212"/>
      <c r="E13" s="39"/>
    </row>
    <row r="14" spans="1:10" s="37" customFormat="1" x14ac:dyDescent="0.2">
      <c r="A14" s="37">
        <f t="shared" si="0"/>
        <v>7</v>
      </c>
      <c r="B14" s="213" t="s">
        <v>322</v>
      </c>
      <c r="C14" s="548">
        <f>'106 Tracker Amort Balances'!C35</f>
        <v>452411.9307095363</v>
      </c>
      <c r="D14" s="108">
        <f>$C14*(D12/$C12)</f>
        <v>309769.4735324689</v>
      </c>
      <c r="E14" s="108">
        <f>$C14*(E12/$C12)</f>
        <v>4.3008790849883587</v>
      </c>
      <c r="F14" s="108">
        <f t="shared" ref="F14:J14" si="2">$C14*(F12/$C12)</f>
        <v>109805.58122807591</v>
      </c>
      <c r="G14" s="108">
        <f t="shared" si="2"/>
        <v>23071.071653056082</v>
      </c>
      <c r="H14" s="108">
        <f t="shared" si="2"/>
        <v>3218.947046376778</v>
      </c>
      <c r="I14" s="108">
        <f t="shared" si="2"/>
        <v>1866.3743143787985</v>
      </c>
      <c r="J14" s="108">
        <f t="shared" si="2"/>
        <v>4676.1820560948991</v>
      </c>
    </row>
    <row r="15" spans="1:10" s="37" customFormat="1" x14ac:dyDescent="0.2">
      <c r="A15" s="37">
        <f t="shared" si="0"/>
        <v>8</v>
      </c>
      <c r="B15" s="212" t="s">
        <v>91</v>
      </c>
      <c r="C15" s="109">
        <f>SUM(D15:J15)</f>
        <v>1.0000000000000002</v>
      </c>
      <c r="D15" s="110">
        <f>D14/$C$14</f>
        <v>0.68470668544625835</v>
      </c>
      <c r="E15" s="110">
        <f>E14/$C$14</f>
        <v>9.5065554045913706E-6</v>
      </c>
      <c r="F15" s="110">
        <f t="shared" ref="F15:J15" si="3">F14/$C$14</f>
        <v>0.24271150642703718</v>
      </c>
      <c r="G15" s="110">
        <f t="shared" si="3"/>
        <v>5.0995718916768545E-2</v>
      </c>
      <c r="H15" s="110">
        <f t="shared" si="3"/>
        <v>7.1150799257843848E-3</v>
      </c>
      <c r="I15" s="110">
        <f t="shared" si="3"/>
        <v>4.1253870371006501E-3</v>
      </c>
      <c r="J15" s="110">
        <f t="shared" si="3"/>
        <v>1.0336115691646438E-2</v>
      </c>
    </row>
    <row r="16" spans="1:10" s="37" customFormat="1" x14ac:dyDescent="0.2">
      <c r="A16" s="37">
        <f t="shared" si="0"/>
        <v>9</v>
      </c>
      <c r="B16" s="212"/>
      <c r="C16" s="108"/>
      <c r="D16" s="108"/>
      <c r="E16" s="108"/>
      <c r="F16" s="108"/>
      <c r="G16" s="108"/>
      <c r="H16" s="108"/>
      <c r="I16" s="108"/>
      <c r="J16" s="108"/>
    </row>
    <row r="17" spans="1:10" s="37" customFormat="1" x14ac:dyDescent="0.2">
      <c r="A17" s="37">
        <f t="shared" si="0"/>
        <v>10</v>
      </c>
      <c r="B17" s="213" t="s">
        <v>92</v>
      </c>
      <c r="D17" s="111">
        <f t="shared" ref="D17:J17" si="4">ROUND(D14/D9,5)</f>
        <v>4.8999999999999998E-4</v>
      </c>
      <c r="E17" s="111">
        <f t="shared" si="4"/>
        <v>4.8999999999999998E-4</v>
      </c>
      <c r="F17" s="111">
        <f t="shared" si="4"/>
        <v>4.6000000000000001E-4</v>
      </c>
      <c r="G17" s="111">
        <f t="shared" si="4"/>
        <v>3.5E-4</v>
      </c>
      <c r="H17" s="111">
        <f t="shared" si="4"/>
        <v>2.7E-4</v>
      </c>
      <c r="I17" s="111">
        <f t="shared" si="4"/>
        <v>2.9999999999999997E-4</v>
      </c>
      <c r="J17" s="111">
        <f t="shared" si="4"/>
        <v>2.7E-4</v>
      </c>
    </row>
    <row r="18" spans="1:10" s="37" customFormat="1" x14ac:dyDescent="0.2">
      <c r="A18" s="37">
        <f t="shared" si="0"/>
        <v>11</v>
      </c>
      <c r="B18" s="213" t="s">
        <v>93</v>
      </c>
      <c r="E18" s="39">
        <f>ROUND(E17*19,2)</f>
        <v>0.01</v>
      </c>
    </row>
    <row r="19" spans="1:10" s="37" customFormat="1" x14ac:dyDescent="0.2">
      <c r="A19" s="37">
        <f t="shared" si="0"/>
        <v>12</v>
      </c>
      <c r="B19" s="212"/>
      <c r="E19" s="39"/>
    </row>
    <row r="20" spans="1:10" s="37" customFormat="1" x14ac:dyDescent="0.2">
      <c r="A20" s="37">
        <f t="shared" si="0"/>
        <v>13</v>
      </c>
      <c r="B20" s="212" t="s">
        <v>57</v>
      </c>
      <c r="C20" s="87">
        <f>SUM(D20:J20)</f>
        <v>454086.10884</v>
      </c>
      <c r="D20" s="87">
        <f t="shared" ref="D20:J20" si="5">D17*D9</f>
        <v>311699.80106999999</v>
      </c>
      <c r="E20" s="87">
        <f t="shared" si="5"/>
        <v>4.32768</v>
      </c>
      <c r="F20" s="87">
        <f t="shared" si="5"/>
        <v>109398.26122</v>
      </c>
      <c r="G20" s="87">
        <f t="shared" si="5"/>
        <v>23260.9244</v>
      </c>
      <c r="H20" s="87">
        <f t="shared" si="5"/>
        <v>3236.5140299999998</v>
      </c>
      <c r="I20" s="87">
        <f t="shared" si="5"/>
        <v>1837.7195999999999</v>
      </c>
      <c r="J20" s="87">
        <f t="shared" si="5"/>
        <v>4648.5608400000001</v>
      </c>
    </row>
    <row r="21" spans="1:10" s="37" customFormat="1" x14ac:dyDescent="0.2">
      <c r="A21" s="37">
        <f t="shared" si="0"/>
        <v>14</v>
      </c>
    </row>
    <row r="22" spans="1:10" s="37" customFormat="1" x14ac:dyDescent="0.2">
      <c r="A22" s="37">
        <f t="shared" si="0"/>
        <v>15</v>
      </c>
      <c r="B22" s="83" t="s">
        <v>21</v>
      </c>
    </row>
    <row r="23" spans="1:10" s="37" customFormat="1" x14ac:dyDescent="0.2">
      <c r="A23" s="37">
        <f t="shared" si="0"/>
        <v>16</v>
      </c>
      <c r="B23" s="213" t="s">
        <v>22</v>
      </c>
      <c r="C23" s="548">
        <f>'106 Tracker Amort Balances'!C36</f>
        <v>664175.58155485464</v>
      </c>
    </row>
    <row r="24" spans="1:10" s="37" customFormat="1" x14ac:dyDescent="0.2">
      <c r="A24" s="37">
        <f t="shared" si="0"/>
        <v>17</v>
      </c>
      <c r="B24" s="212" t="str">
        <f>+B9</f>
        <v>Projected Volume Nov. 21 - Oct. 22 (therms)</v>
      </c>
      <c r="C24" s="104">
        <f>SUM(D24:J24)</f>
        <v>975742679</v>
      </c>
      <c r="D24" s="104">
        <f>D9</f>
        <v>636122043</v>
      </c>
      <c r="E24" s="104">
        <f t="shared" ref="E24:J24" si="6">E9</f>
        <v>8832</v>
      </c>
      <c r="F24" s="104">
        <f t="shared" si="6"/>
        <v>237822307</v>
      </c>
      <c r="G24" s="104">
        <f t="shared" si="6"/>
        <v>66459784</v>
      </c>
      <c r="H24" s="104">
        <f t="shared" si="6"/>
        <v>11987089</v>
      </c>
      <c r="I24" s="104">
        <f t="shared" si="6"/>
        <v>6125732</v>
      </c>
      <c r="J24" s="104">
        <f t="shared" si="6"/>
        <v>17216892</v>
      </c>
    </row>
    <row r="25" spans="1:10" s="37" customFormat="1" x14ac:dyDescent="0.2">
      <c r="A25" s="37">
        <f t="shared" si="0"/>
        <v>18</v>
      </c>
      <c r="B25" s="213" t="s">
        <v>94</v>
      </c>
      <c r="C25" s="112">
        <f>ROUND(C23/C9,5)</f>
        <v>6.8000000000000005E-4</v>
      </c>
      <c r="D25" s="112">
        <f>$C$25</f>
        <v>6.8000000000000005E-4</v>
      </c>
      <c r="E25" s="112">
        <f t="shared" ref="E25:J25" si="7">$C$25</f>
        <v>6.8000000000000005E-4</v>
      </c>
      <c r="F25" s="112">
        <f t="shared" si="7"/>
        <v>6.8000000000000005E-4</v>
      </c>
      <c r="G25" s="112">
        <f t="shared" si="7"/>
        <v>6.8000000000000005E-4</v>
      </c>
      <c r="H25" s="112">
        <f t="shared" si="7"/>
        <v>6.8000000000000005E-4</v>
      </c>
      <c r="I25" s="112">
        <f t="shared" si="7"/>
        <v>6.8000000000000005E-4</v>
      </c>
      <c r="J25" s="112">
        <f t="shared" si="7"/>
        <v>6.8000000000000005E-4</v>
      </c>
    </row>
    <row r="26" spans="1:10" s="37" customFormat="1" x14ac:dyDescent="0.2">
      <c r="A26" s="37">
        <f t="shared" si="0"/>
        <v>19</v>
      </c>
      <c r="B26" s="213" t="s">
        <v>18</v>
      </c>
      <c r="C26" s="108">
        <f>SUM(D26:J26)</f>
        <v>663504</v>
      </c>
      <c r="D26" s="108">
        <f>ROUND(D24*D25,0)</f>
        <v>432563</v>
      </c>
      <c r="E26" s="108">
        <f t="shared" ref="E26:J26" si="8">ROUND(E24*E25,0)</f>
        <v>6</v>
      </c>
      <c r="F26" s="108">
        <f t="shared" si="8"/>
        <v>161719</v>
      </c>
      <c r="G26" s="108">
        <f t="shared" si="8"/>
        <v>45193</v>
      </c>
      <c r="H26" s="108">
        <f t="shared" si="8"/>
        <v>8151</v>
      </c>
      <c r="I26" s="108">
        <f t="shared" si="8"/>
        <v>4165</v>
      </c>
      <c r="J26" s="108">
        <f t="shared" si="8"/>
        <v>11707</v>
      </c>
    </row>
    <row r="27" spans="1:10" s="37" customFormat="1" x14ac:dyDescent="0.2">
      <c r="A27" s="37">
        <f t="shared" si="0"/>
        <v>20</v>
      </c>
      <c r="B27" s="213" t="s">
        <v>95</v>
      </c>
      <c r="C27" s="108"/>
      <c r="E27" s="39">
        <f>ROUND(E25*19,2)</f>
        <v>0.01</v>
      </c>
    </row>
    <row r="28" spans="1:10" s="37" customFormat="1" x14ac:dyDescent="0.2">
      <c r="A28" s="37">
        <f t="shared" si="0"/>
        <v>21</v>
      </c>
    </row>
    <row r="29" spans="1:10" s="37" customFormat="1" x14ac:dyDescent="0.2">
      <c r="A29" s="37">
        <f t="shared" si="0"/>
        <v>22</v>
      </c>
      <c r="B29" s="83" t="s">
        <v>23</v>
      </c>
    </row>
    <row r="30" spans="1:10" s="37" customFormat="1" x14ac:dyDescent="0.2">
      <c r="A30" s="37">
        <f t="shared" si="0"/>
        <v>23</v>
      </c>
      <c r="B30" s="213" t="s">
        <v>96</v>
      </c>
      <c r="D30" s="112">
        <f>D17</f>
        <v>4.8999999999999998E-4</v>
      </c>
      <c r="E30" s="112">
        <f t="shared" ref="E30:J30" si="9">E17</f>
        <v>4.8999999999999998E-4</v>
      </c>
      <c r="F30" s="112">
        <f t="shared" si="9"/>
        <v>4.6000000000000001E-4</v>
      </c>
      <c r="G30" s="112">
        <f t="shared" si="9"/>
        <v>3.5E-4</v>
      </c>
      <c r="H30" s="112">
        <f t="shared" si="9"/>
        <v>2.7E-4</v>
      </c>
      <c r="I30" s="112">
        <f t="shared" si="9"/>
        <v>2.9999999999999997E-4</v>
      </c>
      <c r="J30" s="112">
        <f t="shared" si="9"/>
        <v>2.7E-4</v>
      </c>
    </row>
    <row r="31" spans="1:10" s="37" customFormat="1" x14ac:dyDescent="0.2">
      <c r="A31" s="37">
        <f t="shared" si="0"/>
        <v>24</v>
      </c>
      <c r="B31" s="213" t="s">
        <v>97</v>
      </c>
      <c r="D31" s="112">
        <f>D25</f>
        <v>6.8000000000000005E-4</v>
      </c>
      <c r="E31" s="112">
        <f t="shared" ref="E31:J31" si="10">E25</f>
        <v>6.8000000000000005E-4</v>
      </c>
      <c r="F31" s="112">
        <f t="shared" si="10"/>
        <v>6.8000000000000005E-4</v>
      </c>
      <c r="G31" s="112">
        <f t="shared" si="10"/>
        <v>6.8000000000000005E-4</v>
      </c>
      <c r="H31" s="112">
        <f t="shared" si="10"/>
        <v>6.8000000000000005E-4</v>
      </c>
      <c r="I31" s="112">
        <f t="shared" si="10"/>
        <v>6.8000000000000005E-4</v>
      </c>
      <c r="J31" s="112">
        <f t="shared" si="10"/>
        <v>6.8000000000000005E-4</v>
      </c>
    </row>
    <row r="32" spans="1:10" s="37" customFormat="1" x14ac:dyDescent="0.2">
      <c r="A32" s="37">
        <f t="shared" si="0"/>
        <v>25</v>
      </c>
      <c r="B32" s="212" t="s">
        <v>298</v>
      </c>
      <c r="D32" s="113">
        <f>SUM(D30:D31)</f>
        <v>1.17E-3</v>
      </c>
      <c r="E32" s="113">
        <f t="shared" ref="E32:J32" si="11">SUM(E30:E31)</f>
        <v>1.17E-3</v>
      </c>
      <c r="F32" s="113">
        <f t="shared" si="11"/>
        <v>1.14E-3</v>
      </c>
      <c r="G32" s="113">
        <f t="shared" si="11"/>
        <v>1.0300000000000001E-3</v>
      </c>
      <c r="H32" s="113">
        <f t="shared" si="11"/>
        <v>9.5000000000000011E-4</v>
      </c>
      <c r="I32" s="113">
        <f t="shared" si="11"/>
        <v>9.7999999999999997E-4</v>
      </c>
      <c r="J32" s="113">
        <f t="shared" si="11"/>
        <v>9.5000000000000011E-4</v>
      </c>
    </row>
    <row r="33" spans="1:10" s="37" customFormat="1" x14ac:dyDescent="0.2">
      <c r="A33" s="37">
        <f t="shared" si="0"/>
        <v>26</v>
      </c>
      <c r="B33" s="212" t="s">
        <v>30</v>
      </c>
      <c r="C33" s="365">
        <f>'2019 GRC - Gas RAF'!D18-1</f>
        <v>4.7610353323130461E-2</v>
      </c>
    </row>
    <row r="34" spans="1:10" s="37" customFormat="1" x14ac:dyDescent="0.2">
      <c r="A34" s="37">
        <f t="shared" si="0"/>
        <v>27</v>
      </c>
      <c r="B34" s="212" t="s">
        <v>299</v>
      </c>
      <c r="D34" s="112">
        <f>ROUND(D32*(1+$C$33),5)</f>
        <v>1.23E-3</v>
      </c>
      <c r="E34" s="112">
        <f t="shared" ref="E34:J34" si="12">ROUND(E32*(1+$C$33),5)</f>
        <v>1.23E-3</v>
      </c>
      <c r="F34" s="112">
        <f t="shared" si="12"/>
        <v>1.1900000000000001E-3</v>
      </c>
      <c r="G34" s="112">
        <f t="shared" si="12"/>
        <v>1.08E-3</v>
      </c>
      <c r="H34" s="112">
        <f t="shared" si="12"/>
        <v>1E-3</v>
      </c>
      <c r="I34" s="112">
        <f t="shared" si="12"/>
        <v>1.0300000000000001E-3</v>
      </c>
      <c r="J34" s="112">
        <f t="shared" si="12"/>
        <v>1E-3</v>
      </c>
    </row>
    <row r="35" spans="1:10" s="37" customFormat="1" x14ac:dyDescent="0.2">
      <c r="A35" s="37">
        <f t="shared" si="0"/>
        <v>28</v>
      </c>
      <c r="B35" s="212" t="s">
        <v>98</v>
      </c>
      <c r="E35" s="39">
        <f>ROUND(E34*19,2)</f>
        <v>0.02</v>
      </c>
    </row>
    <row r="36" spans="1:10" s="37" customFormat="1" x14ac:dyDescent="0.2">
      <c r="A36" s="37">
        <f t="shared" si="0"/>
        <v>29</v>
      </c>
      <c r="E36" s="39"/>
    </row>
    <row r="37" spans="1:10" s="37" customFormat="1" x14ac:dyDescent="0.2"/>
    <row r="38" spans="1:10" s="37" customFormat="1" x14ac:dyDescent="0.2">
      <c r="B38" s="37" t="s">
        <v>353</v>
      </c>
      <c r="E38" s="39"/>
    </row>
    <row r="39" spans="1:10" s="37" customFormat="1" x14ac:dyDescent="0.2">
      <c r="I39" s="114"/>
      <c r="J39" s="91"/>
    </row>
    <row r="40" spans="1:10" s="37" customFormat="1" x14ac:dyDescent="0.2">
      <c r="I40" s="114"/>
      <c r="J40" s="91"/>
    </row>
    <row r="41" spans="1:10" s="37" customFormat="1" x14ac:dyDescent="0.2">
      <c r="I41" s="114"/>
      <c r="J41" s="91"/>
    </row>
    <row r="42" spans="1:10" s="37" customFormat="1" x14ac:dyDescent="0.2">
      <c r="I42" s="1"/>
    </row>
  </sheetData>
  <mergeCells count="4">
    <mergeCell ref="A1:J1"/>
    <mergeCell ref="A2:J2"/>
    <mergeCell ref="A3:J3"/>
    <mergeCell ref="A4:J4"/>
  </mergeCells>
  <phoneticPr fontId="4" type="noConversion"/>
  <printOptions horizontalCentered="1"/>
  <pageMargins left="0.75" right="0.75" top="1" bottom="1" header="0.5" footer="0.5"/>
  <pageSetup scale="86" orientation="landscape" blackAndWhite="1" r:id="rId1"/>
  <headerFooter alignWithMargins="0">
    <oddFooter>&amp;CPage # &amp;P of &amp;N&amp;R&amp;F
&amp;A</oddFooter>
  </headerFooter>
  <customProperties>
    <customPr name="_pios_id" r:id="rId2"/>
  </customPropertie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27"/>
  <sheetViews>
    <sheetView workbookViewId="0">
      <selection activeCell="D30" sqref="D30"/>
    </sheetView>
  </sheetViews>
  <sheetFormatPr defaultColWidth="8.85546875" defaultRowHeight="11.25" x14ac:dyDescent="0.2"/>
  <cols>
    <col min="1" max="1" width="4.42578125" style="37" bestFit="1" customWidth="1"/>
    <col min="2" max="2" width="47.28515625" style="37" bestFit="1" customWidth="1"/>
    <col min="3" max="3" width="12.85546875" style="37" bestFit="1" customWidth="1"/>
    <col min="4" max="4" width="10.85546875" style="37" bestFit="1" customWidth="1"/>
    <col min="5" max="5" width="8.5703125" style="37" bestFit="1" customWidth="1"/>
    <col min="6" max="6" width="10.7109375" style="37" bestFit="1" customWidth="1"/>
    <col min="7" max="8" width="9.85546875" style="37" bestFit="1" customWidth="1"/>
    <col min="9" max="9" width="8.7109375" style="37" bestFit="1" customWidth="1"/>
    <col min="10" max="10" width="9.85546875" style="37" customWidth="1"/>
    <col min="11" max="16384" width="8.85546875" style="37"/>
  </cols>
  <sheetData>
    <row r="1" spans="1:10" x14ac:dyDescent="0.2">
      <c r="A1" s="616" t="s">
        <v>417</v>
      </c>
      <c r="B1" s="616"/>
      <c r="C1" s="616"/>
      <c r="D1" s="616"/>
      <c r="E1" s="616"/>
      <c r="F1" s="616"/>
      <c r="G1" s="616"/>
      <c r="H1" s="616"/>
      <c r="I1" s="616"/>
      <c r="J1" s="616"/>
    </row>
    <row r="2" spans="1:10" x14ac:dyDescent="0.2">
      <c r="A2" s="616" t="s">
        <v>418</v>
      </c>
      <c r="B2" s="616"/>
      <c r="C2" s="616"/>
      <c r="D2" s="616"/>
      <c r="E2" s="616"/>
      <c r="F2" s="616"/>
      <c r="G2" s="616"/>
      <c r="H2" s="616"/>
      <c r="I2" s="616"/>
      <c r="J2" s="616"/>
    </row>
    <row r="3" spans="1:10" x14ac:dyDescent="0.2">
      <c r="A3" s="616" t="s">
        <v>419</v>
      </c>
      <c r="B3" s="616"/>
      <c r="C3" s="616"/>
      <c r="D3" s="616"/>
      <c r="E3" s="616"/>
      <c r="F3" s="616"/>
      <c r="G3" s="616"/>
      <c r="H3" s="616"/>
      <c r="I3" s="616"/>
      <c r="J3" s="616"/>
    </row>
    <row r="4" spans="1:10" x14ac:dyDescent="0.2">
      <c r="A4" s="616" t="s">
        <v>420</v>
      </c>
      <c r="B4" s="616"/>
      <c r="C4" s="616"/>
      <c r="D4" s="616"/>
      <c r="E4" s="616"/>
      <c r="F4" s="616"/>
      <c r="G4" s="616"/>
      <c r="H4" s="616"/>
      <c r="I4" s="616"/>
      <c r="J4" s="616"/>
    </row>
    <row r="5" spans="1:10" x14ac:dyDescent="0.2">
      <c r="A5" s="275" t="s">
        <v>6</v>
      </c>
      <c r="B5" s="275"/>
      <c r="C5" s="275"/>
      <c r="D5" s="275"/>
      <c r="E5" s="275"/>
      <c r="F5" s="275"/>
      <c r="G5" s="275"/>
      <c r="H5" s="275"/>
      <c r="I5" s="275"/>
      <c r="J5" s="275"/>
    </row>
    <row r="6" spans="1:10" x14ac:dyDescent="0.2">
      <c r="A6" s="206" t="s">
        <v>304</v>
      </c>
      <c r="B6" s="206"/>
      <c r="C6" s="206"/>
      <c r="D6" s="206"/>
      <c r="E6" s="206"/>
      <c r="F6" s="206"/>
      <c r="G6" s="206"/>
      <c r="H6" s="206"/>
      <c r="I6" s="206"/>
      <c r="J6" s="206"/>
    </row>
    <row r="7" spans="1:10" x14ac:dyDescent="0.2">
      <c r="B7" s="617"/>
      <c r="C7" s="617"/>
      <c r="D7" s="79"/>
    </row>
    <row r="8" spans="1:10" x14ac:dyDescent="0.2">
      <c r="A8" s="82">
        <v>1</v>
      </c>
      <c r="B8" s="212" t="s">
        <v>342</v>
      </c>
      <c r="C8" s="556">
        <v>114366684.45</v>
      </c>
      <c r="D8" s="88"/>
    </row>
    <row r="9" spans="1:10" x14ac:dyDescent="0.2">
      <c r="A9" s="82">
        <f>A8+1</f>
        <v>2</v>
      </c>
      <c r="B9" s="212" t="s">
        <v>394</v>
      </c>
      <c r="C9" s="556">
        <v>-44924394.559999995</v>
      </c>
    </row>
    <row r="10" spans="1:10" ht="12" thickBot="1" x14ac:dyDescent="0.25">
      <c r="A10" s="82">
        <f t="shared" ref="A10:A25" si="0">A9+1</f>
        <v>3</v>
      </c>
      <c r="B10" s="212" t="s">
        <v>395</v>
      </c>
      <c r="C10" s="346">
        <f>SUM(C8:C9)</f>
        <v>69442289.890000015</v>
      </c>
    </row>
    <row r="11" spans="1:10" ht="12" thickTop="1" x14ac:dyDescent="0.2">
      <c r="A11" s="82">
        <f t="shared" si="0"/>
        <v>4</v>
      </c>
      <c r="B11" s="212"/>
      <c r="C11" s="347"/>
    </row>
    <row r="12" spans="1:10" x14ac:dyDescent="0.2">
      <c r="A12" s="82">
        <f t="shared" si="0"/>
        <v>5</v>
      </c>
      <c r="B12" s="212"/>
      <c r="C12" s="108"/>
    </row>
    <row r="13" spans="1:10" x14ac:dyDescent="0.2">
      <c r="A13" s="82">
        <f t="shared" si="0"/>
        <v>6</v>
      </c>
      <c r="B13" s="212"/>
      <c r="C13" s="614" t="s">
        <v>305</v>
      </c>
      <c r="D13" s="277" t="s">
        <v>7</v>
      </c>
      <c r="E13" s="278"/>
      <c r="F13" s="279" t="s">
        <v>8</v>
      </c>
      <c r="G13" s="279"/>
      <c r="H13" s="277" t="s">
        <v>37</v>
      </c>
      <c r="I13" s="279"/>
      <c r="J13" s="278"/>
    </row>
    <row r="14" spans="1:10" x14ac:dyDescent="0.2">
      <c r="A14" s="82">
        <f t="shared" si="0"/>
        <v>7</v>
      </c>
      <c r="B14" s="212"/>
      <c r="C14" s="615"/>
      <c r="D14" s="280">
        <v>23</v>
      </c>
      <c r="E14" s="281">
        <v>16</v>
      </c>
      <c r="F14" s="282">
        <v>31</v>
      </c>
      <c r="G14" s="283">
        <v>41</v>
      </c>
      <c r="H14" s="284">
        <v>85</v>
      </c>
      <c r="I14" s="283">
        <v>86</v>
      </c>
      <c r="J14" s="281">
        <v>87</v>
      </c>
    </row>
    <row r="15" spans="1:10" ht="11.25" customHeight="1" x14ac:dyDescent="0.2">
      <c r="A15" s="82">
        <f t="shared" si="0"/>
        <v>8</v>
      </c>
      <c r="B15" s="212"/>
      <c r="C15" s="108"/>
    </row>
    <row r="16" spans="1:10" x14ac:dyDescent="0.2">
      <c r="A16" s="82">
        <f t="shared" si="0"/>
        <v>9</v>
      </c>
      <c r="B16" s="83" t="s">
        <v>306</v>
      </c>
      <c r="C16" s="83"/>
    </row>
    <row r="17" spans="1:10" x14ac:dyDescent="0.2">
      <c r="A17" s="82">
        <f t="shared" si="0"/>
        <v>10</v>
      </c>
      <c r="B17" s="212" t="s">
        <v>343</v>
      </c>
      <c r="C17" s="285">
        <f>SUM(D17:J17)</f>
        <v>2915443747</v>
      </c>
      <c r="D17" s="105">
        <v>1862825204</v>
      </c>
      <c r="E17" s="105">
        <v>26338</v>
      </c>
      <c r="F17" s="105">
        <v>725792103</v>
      </c>
      <c r="G17" s="105">
        <v>198374026</v>
      </c>
      <c r="H17" s="105">
        <v>43226225</v>
      </c>
      <c r="I17" s="105">
        <v>20159935</v>
      </c>
      <c r="J17" s="105">
        <v>65039916</v>
      </c>
    </row>
    <row r="18" spans="1:10" x14ac:dyDescent="0.2">
      <c r="A18" s="82">
        <f t="shared" si="0"/>
        <v>11</v>
      </c>
      <c r="B18" s="213" t="s">
        <v>313</v>
      </c>
      <c r="C18" s="112">
        <f>ROUND(C10/C17,5)</f>
        <v>2.3820000000000001E-2</v>
      </c>
      <c r="D18" s="112">
        <f>$C$18</f>
        <v>2.3820000000000001E-2</v>
      </c>
      <c r="E18" s="112">
        <f t="shared" ref="E18:J18" si="1">$C$18</f>
        <v>2.3820000000000001E-2</v>
      </c>
      <c r="F18" s="112">
        <f t="shared" si="1"/>
        <v>2.3820000000000001E-2</v>
      </c>
      <c r="G18" s="112">
        <f t="shared" si="1"/>
        <v>2.3820000000000001E-2</v>
      </c>
      <c r="H18" s="112">
        <f t="shared" si="1"/>
        <v>2.3820000000000001E-2</v>
      </c>
      <c r="I18" s="112">
        <f t="shared" si="1"/>
        <v>2.3820000000000001E-2</v>
      </c>
      <c r="J18" s="112">
        <f t="shared" si="1"/>
        <v>2.3820000000000001E-2</v>
      </c>
    </row>
    <row r="19" spans="1:10" x14ac:dyDescent="0.2">
      <c r="A19" s="82">
        <f t="shared" si="0"/>
        <v>12</v>
      </c>
      <c r="B19" s="213" t="s">
        <v>18</v>
      </c>
      <c r="C19" s="108">
        <f>SUM(D19:J19)</f>
        <v>69445870</v>
      </c>
      <c r="D19" s="276">
        <f>ROUND(D17*D18,0)</f>
        <v>44372496</v>
      </c>
      <c r="E19" s="276">
        <f>ROUND(E17*E18,0)</f>
        <v>627</v>
      </c>
      <c r="F19" s="276">
        <f t="shared" ref="F19:J19" si="2">ROUND(F17*F18,0)</f>
        <v>17288368</v>
      </c>
      <c r="G19" s="276">
        <f t="shared" si="2"/>
        <v>4725269</v>
      </c>
      <c r="H19" s="276">
        <f t="shared" si="2"/>
        <v>1029649</v>
      </c>
      <c r="I19" s="276">
        <f t="shared" si="2"/>
        <v>480210</v>
      </c>
      <c r="J19" s="276">
        <f t="shared" si="2"/>
        <v>1549251</v>
      </c>
    </row>
    <row r="20" spans="1:10" x14ac:dyDescent="0.2">
      <c r="A20" s="82">
        <f t="shared" si="0"/>
        <v>13</v>
      </c>
      <c r="B20" s="213" t="s">
        <v>307</v>
      </c>
      <c r="C20" s="108"/>
      <c r="E20" s="39">
        <f>ROUND(E18*19,2)</f>
        <v>0.45</v>
      </c>
    </row>
    <row r="21" spans="1:10" x14ac:dyDescent="0.2">
      <c r="A21" s="82">
        <f t="shared" si="0"/>
        <v>14</v>
      </c>
    </row>
    <row r="22" spans="1:10" x14ac:dyDescent="0.2">
      <c r="A22" s="82">
        <f t="shared" si="0"/>
        <v>15</v>
      </c>
      <c r="B22" s="212" t="s">
        <v>30</v>
      </c>
      <c r="C22" s="320">
        <v>4.7610353323130461E-2</v>
      </c>
    </row>
    <row r="23" spans="1:10" x14ac:dyDescent="0.2">
      <c r="A23" s="82">
        <f t="shared" si="0"/>
        <v>16</v>
      </c>
      <c r="B23" s="212" t="s">
        <v>410</v>
      </c>
      <c r="D23" s="112">
        <f>ROUND(D18*(1+$C$22),5)</f>
        <v>2.495E-2</v>
      </c>
      <c r="E23" s="112">
        <f>ROUND(E18*(1+$C$22),5)</f>
        <v>2.495E-2</v>
      </c>
      <c r="F23" s="112">
        <f t="shared" ref="F23:J23" si="3">ROUND(F18*(1+$C$22),5)</f>
        <v>2.495E-2</v>
      </c>
      <c r="G23" s="112">
        <f t="shared" si="3"/>
        <v>2.495E-2</v>
      </c>
      <c r="H23" s="112">
        <f t="shared" si="3"/>
        <v>2.495E-2</v>
      </c>
      <c r="I23" s="112">
        <f t="shared" si="3"/>
        <v>2.495E-2</v>
      </c>
      <c r="J23" s="112">
        <f t="shared" si="3"/>
        <v>2.495E-2</v>
      </c>
    </row>
    <row r="24" spans="1:10" x14ac:dyDescent="0.2">
      <c r="A24" s="82">
        <f t="shared" si="0"/>
        <v>17</v>
      </c>
      <c r="B24" s="213" t="s">
        <v>308</v>
      </c>
      <c r="E24" s="39">
        <f>ROUND(E23*19,2)</f>
        <v>0.47</v>
      </c>
    </row>
    <row r="25" spans="1:10" x14ac:dyDescent="0.2">
      <c r="A25" s="82">
        <f t="shared" si="0"/>
        <v>18</v>
      </c>
    </row>
    <row r="26" spans="1:10" x14ac:dyDescent="0.2">
      <c r="D26" s="39"/>
    </row>
    <row r="27" spans="1:10" x14ac:dyDescent="0.2">
      <c r="B27" s="37" t="s">
        <v>411</v>
      </c>
    </row>
  </sheetData>
  <mergeCells count="6">
    <mergeCell ref="C13:C14"/>
    <mergeCell ref="A1:J1"/>
    <mergeCell ref="A2:J2"/>
    <mergeCell ref="A3:J3"/>
    <mergeCell ref="A4:J4"/>
    <mergeCell ref="B7:C7"/>
  </mergeCells>
  <pageMargins left="0.7" right="0.7" top="0.75" bottom="0.75" header="0.3" footer="0.3"/>
  <pageSetup scale="90" orientation="landscape" horizontalDpi="90" verticalDpi="90" r:id="rId1"/>
  <headerFooter>
    <oddFooter>&amp;CPage #&amp;P of &amp;N&amp;R&amp;F
&amp;A</oddFooter>
  </headerFooter>
  <customProperties>
    <customPr name="_pios_id" r:id="rId2"/>
  </customPropertie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sheetPr>
  <dimension ref="A1"/>
  <sheetViews>
    <sheetView workbookViewId="0">
      <selection activeCell="P42" sqref="P42"/>
    </sheetView>
  </sheetViews>
  <sheetFormatPr defaultRowHeight="12.75" x14ac:dyDescent="0.2"/>
  <sheetData/>
  <pageMargins left="0.7" right="0.7" top="0.75" bottom="0.75" header="0.3" footer="0.3"/>
  <customProperties>
    <customPr name="_pios_id" r:id="rId1"/>
  </customPropertie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W37"/>
  <sheetViews>
    <sheetView topLeftCell="C1" workbookViewId="0">
      <selection activeCell="G43" sqref="G43"/>
    </sheetView>
  </sheetViews>
  <sheetFormatPr defaultColWidth="9.140625" defaultRowHeight="11.25" x14ac:dyDescent="0.2"/>
  <cols>
    <col min="1" max="1" width="29.7109375" style="501" customWidth="1"/>
    <col min="2" max="2" width="7.42578125" style="501" bestFit="1" customWidth="1"/>
    <col min="3" max="3" width="12" style="501" bestFit="1" customWidth="1"/>
    <col min="4" max="4" width="11.5703125" style="501" bestFit="1" customWidth="1"/>
    <col min="5" max="5" width="9.140625" style="501" bestFit="1" customWidth="1"/>
    <col min="6" max="6" width="12.85546875" style="501" bestFit="1" customWidth="1"/>
    <col min="7" max="7" width="12.140625" style="501" bestFit="1" customWidth="1"/>
    <col min="8" max="8" width="11.5703125" style="501" bestFit="1" customWidth="1"/>
    <col min="9" max="10" width="10.7109375" style="501" bestFit="1" customWidth="1"/>
    <col min="11" max="11" width="9.85546875" style="501" bestFit="1" customWidth="1"/>
    <col min="12" max="12" width="10.7109375" style="501" bestFit="1" customWidth="1"/>
    <col min="13" max="13" width="11.28515625" style="501" bestFit="1" customWidth="1"/>
    <col min="14" max="14" width="9.140625" style="501" bestFit="1" customWidth="1"/>
    <col min="15" max="16" width="10.42578125" style="501" bestFit="1" customWidth="1"/>
    <col min="17" max="17" width="10.7109375" style="501" bestFit="1" customWidth="1"/>
    <col min="18" max="18" width="12.5703125" style="501" bestFit="1" customWidth="1"/>
    <col min="19" max="19" width="10.7109375" style="501" bestFit="1" customWidth="1"/>
    <col min="20" max="20" width="11.42578125" style="501" bestFit="1" customWidth="1"/>
    <col min="21" max="21" width="6.85546875" style="501" bestFit="1" customWidth="1"/>
    <col min="22" max="22" width="11.85546875" style="501" bestFit="1" customWidth="1"/>
    <col min="23" max="23" width="9.140625" style="501" bestFit="1" customWidth="1"/>
    <col min="24" max="16384" width="9.140625" style="501"/>
  </cols>
  <sheetData>
    <row r="1" spans="1:23" x14ac:dyDescent="0.2">
      <c r="A1" s="618" t="str">
        <f>'106 Tracker Amort Balances'!A1:E1</f>
        <v>Puget Sound Energy</v>
      </c>
      <c r="B1" s="618"/>
      <c r="C1" s="618"/>
      <c r="D1" s="618"/>
      <c r="E1" s="618"/>
      <c r="F1" s="618"/>
      <c r="G1" s="618"/>
      <c r="H1" s="618"/>
      <c r="I1" s="618"/>
      <c r="J1" s="618"/>
      <c r="K1" s="618"/>
      <c r="L1" s="618"/>
      <c r="M1" s="618"/>
      <c r="N1" s="618"/>
      <c r="O1" s="618"/>
      <c r="P1" s="618"/>
      <c r="Q1" s="618"/>
      <c r="R1" s="618"/>
      <c r="S1" s="618"/>
      <c r="T1" s="618"/>
      <c r="U1" s="618"/>
    </row>
    <row r="2" spans="1:23" x14ac:dyDescent="0.2">
      <c r="A2" s="619" t="s">
        <v>334</v>
      </c>
      <c r="B2" s="619"/>
      <c r="C2" s="619"/>
      <c r="D2" s="619"/>
      <c r="E2" s="619"/>
      <c r="F2" s="619"/>
      <c r="G2" s="619"/>
      <c r="H2" s="619"/>
      <c r="I2" s="619"/>
      <c r="J2" s="619"/>
      <c r="K2" s="619"/>
      <c r="L2" s="619"/>
      <c r="M2" s="619"/>
      <c r="N2" s="619"/>
      <c r="O2" s="619"/>
      <c r="P2" s="619"/>
      <c r="Q2" s="619"/>
      <c r="R2" s="619"/>
      <c r="S2" s="619"/>
      <c r="T2" s="619"/>
      <c r="U2" s="619"/>
    </row>
    <row r="3" spans="1:23" x14ac:dyDescent="0.2">
      <c r="A3" s="620" t="s">
        <v>259</v>
      </c>
      <c r="B3" s="620"/>
      <c r="C3" s="620"/>
      <c r="D3" s="620"/>
      <c r="E3" s="620"/>
      <c r="F3" s="620"/>
      <c r="G3" s="620"/>
      <c r="H3" s="620"/>
      <c r="I3" s="620"/>
      <c r="J3" s="620"/>
      <c r="K3" s="620"/>
      <c r="L3" s="620"/>
      <c r="M3" s="620"/>
      <c r="N3" s="620"/>
      <c r="O3" s="620"/>
      <c r="P3" s="620"/>
      <c r="Q3" s="620"/>
      <c r="R3" s="620"/>
      <c r="S3" s="620"/>
      <c r="T3" s="620"/>
      <c r="U3" s="620"/>
    </row>
    <row r="4" spans="1:23" x14ac:dyDescent="0.2">
      <c r="A4" s="618" t="str">
        <f>'106 Tracker Amort Balances'!A4:E4</f>
        <v>Effective November 1, 2021</v>
      </c>
      <c r="B4" s="618"/>
      <c r="C4" s="618"/>
      <c r="D4" s="618"/>
      <c r="E4" s="618"/>
      <c r="F4" s="618"/>
      <c r="G4" s="618"/>
      <c r="H4" s="618"/>
      <c r="I4" s="618"/>
      <c r="J4" s="618"/>
      <c r="K4" s="618"/>
      <c r="L4" s="618"/>
      <c r="M4" s="618"/>
      <c r="N4" s="618"/>
      <c r="O4" s="618"/>
      <c r="P4" s="618"/>
      <c r="Q4" s="618"/>
      <c r="R4" s="618"/>
      <c r="S4" s="618"/>
      <c r="T4" s="618"/>
      <c r="U4" s="618"/>
    </row>
    <row r="5" spans="1:23" x14ac:dyDescent="0.2">
      <c r="E5" s="502"/>
      <c r="M5" s="502"/>
      <c r="Q5" s="502"/>
    </row>
    <row r="6" spans="1:23" ht="56.25" x14ac:dyDescent="0.2">
      <c r="A6" s="503"/>
      <c r="B6" s="503"/>
      <c r="C6" s="504" t="s">
        <v>421</v>
      </c>
      <c r="D6" s="504" t="s">
        <v>421</v>
      </c>
      <c r="E6" s="503"/>
      <c r="F6" s="503" t="s">
        <v>49</v>
      </c>
      <c r="G6" s="502"/>
      <c r="H6" s="503"/>
      <c r="I6" s="503"/>
      <c r="J6" s="503"/>
      <c r="K6" s="503"/>
      <c r="L6" s="503"/>
      <c r="M6" s="503"/>
      <c r="N6" s="503"/>
      <c r="O6" s="503"/>
      <c r="P6" s="503"/>
      <c r="Q6" s="503"/>
      <c r="R6" s="505" t="s">
        <v>413</v>
      </c>
      <c r="S6" s="505" t="s">
        <v>286</v>
      </c>
      <c r="T6" s="506" t="s">
        <v>332</v>
      </c>
      <c r="U6" s="505" t="s">
        <v>286</v>
      </c>
      <c r="V6" s="506" t="s">
        <v>332</v>
      </c>
      <c r="W6" s="505" t="s">
        <v>282</v>
      </c>
    </row>
    <row r="7" spans="1:23" x14ac:dyDescent="0.2">
      <c r="A7" s="503"/>
      <c r="B7" s="503" t="s">
        <v>0</v>
      </c>
      <c r="C7" s="503" t="s">
        <v>31</v>
      </c>
      <c r="D7" s="503" t="s">
        <v>60</v>
      </c>
      <c r="E7" s="503" t="s">
        <v>61</v>
      </c>
      <c r="F7" s="503" t="s">
        <v>50</v>
      </c>
      <c r="G7" s="502" t="s">
        <v>49</v>
      </c>
      <c r="H7" s="503" t="s">
        <v>286</v>
      </c>
      <c r="I7" s="503" t="s">
        <v>287</v>
      </c>
      <c r="J7" s="503" t="s">
        <v>288</v>
      </c>
      <c r="K7" s="503" t="s">
        <v>289</v>
      </c>
      <c r="L7" s="503" t="s">
        <v>290</v>
      </c>
      <c r="M7" s="503" t="s">
        <v>291</v>
      </c>
      <c r="N7" s="503" t="s">
        <v>292</v>
      </c>
      <c r="O7" s="503" t="s">
        <v>293</v>
      </c>
      <c r="P7" s="503" t="s">
        <v>294</v>
      </c>
      <c r="Q7" s="503" t="s">
        <v>295</v>
      </c>
      <c r="R7" s="503" t="s">
        <v>59</v>
      </c>
      <c r="S7" s="503" t="s">
        <v>19</v>
      </c>
      <c r="T7" s="503" t="s">
        <v>19</v>
      </c>
      <c r="U7" s="503" t="s">
        <v>260</v>
      </c>
      <c r="V7" s="503" t="s">
        <v>260</v>
      </c>
      <c r="W7" s="503" t="s">
        <v>260</v>
      </c>
    </row>
    <row r="8" spans="1:23" x14ac:dyDescent="0.2">
      <c r="A8" s="507" t="s">
        <v>32</v>
      </c>
      <c r="B8" s="507" t="s">
        <v>4</v>
      </c>
      <c r="C8" s="507" t="s">
        <v>266</v>
      </c>
      <c r="D8" s="507" t="s">
        <v>267</v>
      </c>
      <c r="E8" s="507" t="s">
        <v>62</v>
      </c>
      <c r="F8" s="508" t="s">
        <v>405</v>
      </c>
      <c r="G8" s="507" t="s">
        <v>63</v>
      </c>
      <c r="H8" s="507" t="s">
        <v>19</v>
      </c>
      <c r="I8" s="507" t="s">
        <v>19</v>
      </c>
      <c r="J8" s="507" t="s">
        <v>19</v>
      </c>
      <c r="K8" s="507" t="s">
        <v>19</v>
      </c>
      <c r="L8" s="507" t="s">
        <v>19</v>
      </c>
      <c r="M8" s="507" t="s">
        <v>19</v>
      </c>
      <c r="N8" s="507" t="s">
        <v>19</v>
      </c>
      <c r="O8" s="507" t="s">
        <v>19</v>
      </c>
      <c r="P8" s="507" t="s">
        <v>19</v>
      </c>
      <c r="Q8" s="507" t="s">
        <v>19</v>
      </c>
      <c r="R8" s="507" t="s">
        <v>261</v>
      </c>
      <c r="S8" s="507" t="s">
        <v>11</v>
      </c>
      <c r="T8" s="507" t="s">
        <v>11</v>
      </c>
      <c r="U8" s="507" t="s">
        <v>11</v>
      </c>
      <c r="V8" s="507" t="s">
        <v>11</v>
      </c>
      <c r="W8" s="507" t="s">
        <v>11</v>
      </c>
    </row>
    <row r="9" spans="1:23" x14ac:dyDescent="0.2">
      <c r="A9" s="503" t="s">
        <v>33</v>
      </c>
      <c r="B9" s="503" t="s">
        <v>34</v>
      </c>
      <c r="C9" s="509" t="s">
        <v>35</v>
      </c>
      <c r="D9" s="510" t="s">
        <v>64</v>
      </c>
      <c r="E9" s="503" t="s">
        <v>262</v>
      </c>
      <c r="F9" s="503" t="s">
        <v>65</v>
      </c>
      <c r="G9" s="503" t="s">
        <v>263</v>
      </c>
      <c r="H9" s="503" t="s">
        <v>36</v>
      </c>
      <c r="I9" s="503" t="s">
        <v>66</v>
      </c>
      <c r="J9" s="503" t="s">
        <v>67</v>
      </c>
      <c r="K9" s="510" t="s">
        <v>68</v>
      </c>
      <c r="L9" s="503" t="s">
        <v>69</v>
      </c>
      <c r="M9" s="510" t="s">
        <v>70</v>
      </c>
      <c r="N9" s="510" t="s">
        <v>71</v>
      </c>
      <c r="O9" s="503" t="s">
        <v>72</v>
      </c>
      <c r="P9" s="510" t="s">
        <v>73</v>
      </c>
      <c r="Q9" s="503" t="s">
        <v>74</v>
      </c>
      <c r="R9" s="510" t="s">
        <v>264</v>
      </c>
      <c r="S9" s="503" t="s">
        <v>265</v>
      </c>
      <c r="T9" s="503" t="s">
        <v>323</v>
      </c>
      <c r="U9" s="503" t="s">
        <v>324</v>
      </c>
      <c r="V9" s="503" t="s">
        <v>325</v>
      </c>
      <c r="W9" s="503" t="s">
        <v>326</v>
      </c>
    </row>
    <row r="10" spans="1:23" x14ac:dyDescent="0.2">
      <c r="A10" s="501" t="s">
        <v>7</v>
      </c>
      <c r="B10" s="511" t="s">
        <v>75</v>
      </c>
      <c r="C10" s="512">
        <v>609248315.15931809</v>
      </c>
      <c r="D10" s="512">
        <v>369409021.81868041</v>
      </c>
      <c r="E10" s="513">
        <f t="shared" ref="E10:E15" si="0">(D10)/C10</f>
        <v>0.60633572982812456</v>
      </c>
      <c r="F10" s="512">
        <v>636122043</v>
      </c>
      <c r="G10" s="514">
        <f>E10*F10</f>
        <v>385703523.20216262</v>
      </c>
      <c r="H10" s="475">
        <v>242546973.78</v>
      </c>
      <c r="I10" s="475">
        <v>30705611.02</v>
      </c>
      <c r="J10" s="475">
        <v>12843304.04817</v>
      </c>
      <c r="K10" s="475">
        <v>4459215.5214299997</v>
      </c>
      <c r="L10" s="475">
        <v>14471776.478249999</v>
      </c>
      <c r="M10" s="475">
        <v>-8829373.9568399992</v>
      </c>
      <c r="N10" s="475">
        <v>-432562.98924000002</v>
      </c>
      <c r="O10" s="475">
        <v>-871487.19890999992</v>
      </c>
      <c r="P10" s="475">
        <v>14325468.41</v>
      </c>
      <c r="Q10" s="475">
        <v>11259360.1611</v>
      </c>
      <c r="R10" s="515">
        <f>SUM(G10:Q10)</f>
        <v>706181808.4761225</v>
      </c>
      <c r="S10" s="475">
        <v>52231980.950000018</v>
      </c>
      <c r="T10" s="475">
        <f>'Schedule 106 Revenue'!M10</f>
        <v>-14051935.93</v>
      </c>
      <c r="U10" s="516">
        <f>S10/R10</f>
        <v>7.3963928726388448E-2</v>
      </c>
      <c r="V10" s="516">
        <f>T10/R10</f>
        <v>-1.9898467733575335E-2</v>
      </c>
      <c r="W10" s="516">
        <f>SUM(S10:T10)/R10</f>
        <v>5.4065460992813105E-2</v>
      </c>
    </row>
    <row r="11" spans="1:23" x14ac:dyDescent="0.2">
      <c r="A11" s="501" t="s">
        <v>76</v>
      </c>
      <c r="B11" s="511">
        <v>16</v>
      </c>
      <c r="C11" s="512">
        <v>9386</v>
      </c>
      <c r="D11" s="512">
        <v>5636.54</v>
      </c>
      <c r="E11" s="513">
        <f t="shared" si="0"/>
        <v>0.60052631578947369</v>
      </c>
      <c r="F11" s="512">
        <v>8832</v>
      </c>
      <c r="G11" s="514">
        <f t="shared" ref="G11:G22" si="1">E11*F11</f>
        <v>5303.8484210526312</v>
      </c>
      <c r="H11" s="475">
        <v>3367.55</v>
      </c>
      <c r="I11" s="475">
        <v>426.32</v>
      </c>
      <c r="J11" s="475">
        <v>178.31808000000001</v>
      </c>
      <c r="K11" s="475">
        <v>0</v>
      </c>
      <c r="L11" s="475">
        <v>200.928</v>
      </c>
      <c r="M11" s="475">
        <v>-122.58816</v>
      </c>
      <c r="N11" s="475">
        <v>-6.0057600000000004</v>
      </c>
      <c r="O11" s="475">
        <v>-12.099839999999999</v>
      </c>
      <c r="P11" s="475">
        <v>0</v>
      </c>
      <c r="Q11" s="475">
        <v>156.32640000000001</v>
      </c>
      <c r="R11" s="515">
        <f t="shared" ref="R11:R22" si="2">SUM(G11:Q11)</f>
        <v>9492.5971410526327</v>
      </c>
      <c r="S11" s="475">
        <v>725.19999999999982</v>
      </c>
      <c r="T11" s="475">
        <f>'Schedule 106 Revenue'!M11</f>
        <v>-195.1</v>
      </c>
      <c r="U11" s="516">
        <f t="shared" ref="U11:U34" si="3">S11/R11</f>
        <v>7.6396373850495303E-2</v>
      </c>
      <c r="V11" s="516">
        <f t="shared" ref="V11:V34" si="4">T11/R11</f>
        <v>-2.0552857885040868E-2</v>
      </c>
      <c r="W11" s="516">
        <f t="shared" ref="W11:W34" si="5">SUM(S11:T11)/R11</f>
        <v>5.5843515965454435E-2</v>
      </c>
    </row>
    <row r="12" spans="1:23" x14ac:dyDescent="0.2">
      <c r="A12" s="501" t="s">
        <v>12</v>
      </c>
      <c r="B12" s="511">
        <v>31</v>
      </c>
      <c r="C12" s="512">
        <v>234140158.08963937</v>
      </c>
      <c r="D12" s="512">
        <v>117941137.18000001</v>
      </c>
      <c r="E12" s="513">
        <f t="shared" si="0"/>
        <v>0.50372024236375057</v>
      </c>
      <c r="F12" s="512">
        <v>237822307</v>
      </c>
      <c r="G12" s="514">
        <f t="shared" si="1"/>
        <v>119795910.1215463</v>
      </c>
      <c r="H12" s="475">
        <v>88743393.859999999</v>
      </c>
      <c r="I12" s="475">
        <v>11444009.41</v>
      </c>
      <c r="J12" s="475">
        <v>4801632.3783299997</v>
      </c>
      <c r="K12" s="475">
        <v>1322292.0269199999</v>
      </c>
      <c r="L12" s="475">
        <v>6259483.1202400001</v>
      </c>
      <c r="M12" s="475">
        <v>-3555443.4896499999</v>
      </c>
      <c r="N12" s="475">
        <v>-171232.06104</v>
      </c>
      <c r="O12" s="475">
        <v>-349598.79128999996</v>
      </c>
      <c r="P12" s="475">
        <v>7676904.0699999994</v>
      </c>
      <c r="Q12" s="475">
        <v>4471059.3716000002</v>
      </c>
      <c r="R12" s="515">
        <f t="shared" si="2"/>
        <v>240438410.01665625</v>
      </c>
      <c r="S12" s="475">
        <v>19613205.659999996</v>
      </c>
      <c r="T12" s="475">
        <f>'Schedule 106 Revenue'!M12</f>
        <v>-5227334.3099999996</v>
      </c>
      <c r="U12" s="516">
        <f t="shared" si="3"/>
        <v>8.1572680748642865E-2</v>
      </c>
      <c r="V12" s="516">
        <f t="shared" si="4"/>
        <v>-2.1740845439952288E-2</v>
      </c>
      <c r="W12" s="516">
        <f t="shared" si="5"/>
        <v>5.9831835308690587E-2</v>
      </c>
    </row>
    <row r="13" spans="1:23" x14ac:dyDescent="0.2">
      <c r="A13" s="501" t="s">
        <v>9</v>
      </c>
      <c r="B13" s="511">
        <v>41</v>
      </c>
      <c r="C13" s="512">
        <v>65836657.463465497</v>
      </c>
      <c r="D13" s="512">
        <v>16769592.583254175</v>
      </c>
      <c r="E13" s="513">
        <f t="shared" si="0"/>
        <v>0.25471512724594297</v>
      </c>
      <c r="F13" s="512">
        <v>66459784</v>
      </c>
      <c r="G13" s="514">
        <f t="shared" si="1"/>
        <v>16928312.338297885</v>
      </c>
      <c r="H13" s="475">
        <v>22205879.23</v>
      </c>
      <c r="I13" s="475">
        <v>3156175.14</v>
      </c>
      <c r="J13" s="475">
        <v>1341823.03896</v>
      </c>
      <c r="K13" s="475">
        <v>202702.34120000002</v>
      </c>
      <c r="L13" s="475">
        <v>584181.50135999999</v>
      </c>
      <c r="M13" s="475">
        <v>-378820.76880000002</v>
      </c>
      <c r="N13" s="475">
        <v>-19273.337360000001</v>
      </c>
      <c r="O13" s="475">
        <v>-37217.479039999998</v>
      </c>
      <c r="P13" s="475">
        <v>-1328498.6000000001</v>
      </c>
      <c r="Q13" s="475">
        <v>616082.19767999998</v>
      </c>
      <c r="R13" s="515">
        <f t="shared" si="2"/>
        <v>43271345.602297887</v>
      </c>
      <c r="S13" s="475">
        <v>5673007.1599999964</v>
      </c>
      <c r="T13" s="475">
        <f>'Schedule 106 Revenue'!M13</f>
        <v>-1426226.96</v>
      </c>
      <c r="U13" s="516">
        <f t="shared" si="3"/>
        <v>0.13110309099559725</v>
      </c>
      <c r="V13" s="516">
        <f t="shared" si="4"/>
        <v>-3.2960078780731546E-2</v>
      </c>
      <c r="W13" s="516">
        <f t="shared" si="5"/>
        <v>9.8143012214865696E-2</v>
      </c>
    </row>
    <row r="14" spans="1:23" x14ac:dyDescent="0.2">
      <c r="A14" s="501" t="s">
        <v>37</v>
      </c>
      <c r="B14" s="511">
        <v>85</v>
      </c>
      <c r="C14" s="512">
        <v>16184434.068649083</v>
      </c>
      <c r="D14" s="512">
        <v>1712016.4100000001</v>
      </c>
      <c r="E14" s="513">
        <f t="shared" si="0"/>
        <v>0.10578166667664657</v>
      </c>
      <c r="F14" s="512">
        <v>11987089</v>
      </c>
      <c r="G14" s="514">
        <f t="shared" si="1"/>
        <v>1268014.2530212966</v>
      </c>
      <c r="H14" s="475">
        <v>3694531.9899999998</v>
      </c>
      <c r="I14" s="475">
        <v>563992.54</v>
      </c>
      <c r="J14" s="475">
        <v>201143.35342</v>
      </c>
      <c r="K14" s="475">
        <v>17018.899667769929</v>
      </c>
      <c r="L14" s="475">
        <v>58137.381650000003</v>
      </c>
      <c r="M14" s="475">
        <v>-32365.140300000003</v>
      </c>
      <c r="N14" s="475">
        <v>-1917.93424</v>
      </c>
      <c r="O14" s="475">
        <v>-3236.5140299999998</v>
      </c>
      <c r="P14" s="475">
        <v>0</v>
      </c>
      <c r="Q14" s="475">
        <v>59336.090550000008</v>
      </c>
      <c r="R14" s="515">
        <f t="shared" si="2"/>
        <v>5824654.9197390648</v>
      </c>
      <c r="S14" s="475">
        <v>1036643.4499999997</v>
      </c>
      <c r="T14" s="475">
        <f>'Schedule 106 Revenue'!M14</f>
        <v>-252927.58</v>
      </c>
      <c r="U14" s="516">
        <f t="shared" si="3"/>
        <v>0.17797508423837058</v>
      </c>
      <c r="V14" s="516">
        <f t="shared" si="4"/>
        <v>-4.342361624597852E-2</v>
      </c>
      <c r="W14" s="516">
        <f t="shared" si="5"/>
        <v>0.13455146799239207</v>
      </c>
    </row>
    <row r="15" spans="1:23" x14ac:dyDescent="0.2">
      <c r="A15" s="501" t="s">
        <v>46</v>
      </c>
      <c r="B15" s="511">
        <v>86</v>
      </c>
      <c r="C15" s="512">
        <v>9397200.2729263548</v>
      </c>
      <c r="D15" s="512">
        <v>1992002.78</v>
      </c>
      <c r="E15" s="513">
        <f t="shared" si="0"/>
        <v>0.21197832568696295</v>
      </c>
      <c r="F15" s="512">
        <v>6125732</v>
      </c>
      <c r="G15" s="514">
        <f t="shared" si="1"/>
        <v>1298522.4129670509</v>
      </c>
      <c r="H15" s="475">
        <v>2010123.73</v>
      </c>
      <c r="I15" s="475">
        <v>289440.84000000003</v>
      </c>
      <c r="J15" s="475">
        <v>102789.78296</v>
      </c>
      <c r="K15" s="475">
        <v>18132.166720000001</v>
      </c>
      <c r="L15" s="475">
        <v>66464.192200000005</v>
      </c>
      <c r="M15" s="475">
        <v>-20704.974160000002</v>
      </c>
      <c r="N15" s="475">
        <v>-1960.2342400000002</v>
      </c>
      <c r="O15" s="475">
        <v>-2021.4915599999999</v>
      </c>
      <c r="P15" s="475">
        <v>-106522.28</v>
      </c>
      <c r="Q15" s="475">
        <v>54028.95624</v>
      </c>
      <c r="R15" s="515">
        <f t="shared" si="2"/>
        <v>3708293.1011270508</v>
      </c>
      <c r="S15" s="475">
        <v>532387.36999999988</v>
      </c>
      <c r="T15" s="475">
        <f>'Schedule 106 Revenue'!M15</f>
        <v>-130294.32</v>
      </c>
      <c r="U15" s="516">
        <f t="shared" si="3"/>
        <v>0.14356669105745523</v>
      </c>
      <c r="V15" s="516">
        <f t="shared" si="4"/>
        <v>-3.5135928160694746E-2</v>
      </c>
      <c r="W15" s="516">
        <f t="shared" si="5"/>
        <v>0.10843076289676047</v>
      </c>
    </row>
    <row r="16" spans="1:23" x14ac:dyDescent="0.2">
      <c r="A16" s="501" t="s">
        <v>77</v>
      </c>
      <c r="B16" s="511">
        <v>87</v>
      </c>
      <c r="C16" s="512">
        <v>23337042.118500695</v>
      </c>
      <c r="D16" s="512">
        <v>1405341.91</v>
      </c>
      <c r="E16" s="513">
        <f>(D16)/C16</f>
        <v>6.0219367255882859E-2</v>
      </c>
      <c r="F16" s="512">
        <v>17216892</v>
      </c>
      <c r="G16" s="514">
        <f t="shared" si="1"/>
        <v>1036790.3423528716</v>
      </c>
      <c r="H16" s="475">
        <v>5368915.5999999996</v>
      </c>
      <c r="I16" s="475">
        <v>810571.28</v>
      </c>
      <c r="J16" s="475">
        <v>288899.44776000001</v>
      </c>
      <c r="K16" s="475">
        <v>10059.75595671299</v>
      </c>
      <c r="L16" s="475">
        <v>45452.594879999997</v>
      </c>
      <c r="M16" s="475">
        <v>-24447.986639999999</v>
      </c>
      <c r="N16" s="475">
        <v>-1377.3513600000001</v>
      </c>
      <c r="O16" s="475">
        <v>-2410.3648799999996</v>
      </c>
      <c r="P16" s="475">
        <v>0</v>
      </c>
      <c r="Q16" s="475">
        <v>49928.986799999999</v>
      </c>
      <c r="R16" s="515">
        <f t="shared" si="2"/>
        <v>7582382.3048695847</v>
      </c>
      <c r="S16" s="475">
        <v>1466362.6900000004</v>
      </c>
      <c r="T16" s="475">
        <f>'Schedule 106 Revenue'!M16</f>
        <v>-363792.93</v>
      </c>
      <c r="U16" s="516">
        <f t="shared" si="3"/>
        <v>0.19339076177394376</v>
      </c>
      <c r="V16" s="516">
        <f t="shared" si="4"/>
        <v>-4.797871109273448E-2</v>
      </c>
      <c r="W16" s="516">
        <f t="shared" si="5"/>
        <v>0.14541205068120927</v>
      </c>
    </row>
    <row r="17" spans="1:23" x14ac:dyDescent="0.2">
      <c r="A17" s="501" t="s">
        <v>78</v>
      </c>
      <c r="B17" s="511" t="s">
        <v>79</v>
      </c>
      <c r="C17" s="512">
        <v>36359.963605097219</v>
      </c>
      <c r="D17" s="512">
        <v>25456.9</v>
      </c>
      <c r="E17" s="513">
        <f>(D17)/C17</f>
        <v>0.70013546428388773</v>
      </c>
      <c r="F17" s="512">
        <v>35141</v>
      </c>
      <c r="G17" s="514">
        <f t="shared" si="1"/>
        <v>24603.460350400099</v>
      </c>
      <c r="H17" s="475">
        <v>0</v>
      </c>
      <c r="I17" s="475">
        <v>0</v>
      </c>
      <c r="J17" s="475">
        <v>0</v>
      </c>
      <c r="K17" s="475">
        <v>195.38396</v>
      </c>
      <c r="L17" s="475">
        <v>924.91111999999998</v>
      </c>
      <c r="M17" s="475">
        <v>-525.35794999999996</v>
      </c>
      <c r="N17" s="475">
        <v>-25.30152</v>
      </c>
      <c r="O17" s="475">
        <v>-51.657269999999997</v>
      </c>
      <c r="P17" s="475">
        <v>1095.3399999999999</v>
      </c>
      <c r="Q17" s="475">
        <v>660.6508</v>
      </c>
      <c r="R17" s="515">
        <f t="shared" si="2"/>
        <v>26877.429490400096</v>
      </c>
      <c r="S17" s="475"/>
      <c r="T17" s="475"/>
      <c r="U17" s="516">
        <f t="shared" si="3"/>
        <v>0</v>
      </c>
      <c r="V17" s="516">
        <f t="shared" si="4"/>
        <v>0</v>
      </c>
      <c r="W17" s="516">
        <f t="shared" si="5"/>
        <v>0</v>
      </c>
    </row>
    <row r="18" spans="1:23" x14ac:dyDescent="0.2">
      <c r="A18" s="501" t="s">
        <v>80</v>
      </c>
      <c r="B18" s="501" t="s">
        <v>44</v>
      </c>
      <c r="C18" s="512">
        <v>20492334.449073859</v>
      </c>
      <c r="D18" s="512">
        <v>4419777.9054754293</v>
      </c>
      <c r="E18" s="513">
        <f t="shared" ref="E18:E23" si="6">(D18)/C18</f>
        <v>0.21567957113227668</v>
      </c>
      <c r="F18" s="512">
        <v>24281446</v>
      </c>
      <c r="G18" s="514">
        <f>E18*F18</f>
        <v>5237011.8597515346</v>
      </c>
      <c r="H18" s="475">
        <v>0</v>
      </c>
      <c r="I18" s="475">
        <v>0</v>
      </c>
      <c r="J18" s="475">
        <v>0</v>
      </c>
      <c r="K18" s="475">
        <v>74058.410300000003</v>
      </c>
      <c r="L18" s="475">
        <v>213433.91033999997</v>
      </c>
      <c r="M18" s="475">
        <v>-138404.24220000001</v>
      </c>
      <c r="N18" s="475">
        <v>-7041.6193400000002</v>
      </c>
      <c r="O18" s="475">
        <v>-13597.609759999999</v>
      </c>
      <c r="P18" s="475">
        <v>-424057.16</v>
      </c>
      <c r="Q18" s="475">
        <v>225089.00442000001</v>
      </c>
      <c r="R18" s="515">
        <f>SUM(G18:Q18)</f>
        <v>5166492.5535115339</v>
      </c>
      <c r="S18" s="475"/>
      <c r="T18" s="475"/>
      <c r="U18" s="516">
        <f t="shared" si="3"/>
        <v>0</v>
      </c>
      <c r="V18" s="516">
        <f t="shared" si="4"/>
        <v>0</v>
      </c>
      <c r="W18" s="516">
        <f t="shared" si="5"/>
        <v>0</v>
      </c>
    </row>
    <row r="19" spans="1:23" x14ac:dyDescent="0.2">
      <c r="A19" s="501" t="s">
        <v>81</v>
      </c>
      <c r="B19" s="501" t="s">
        <v>45</v>
      </c>
      <c r="C19" s="512">
        <v>74773537.134971082</v>
      </c>
      <c r="D19" s="512">
        <v>7547127.8200000003</v>
      </c>
      <c r="E19" s="513">
        <f t="shared" si="6"/>
        <v>0.10093313903790516</v>
      </c>
      <c r="F19" s="512">
        <v>63933179</v>
      </c>
      <c r="G19" s="514">
        <f t="shared" si="1"/>
        <v>6452976.4451422784</v>
      </c>
      <c r="H19" s="475">
        <v>0</v>
      </c>
      <c r="I19" s="475">
        <v>0</v>
      </c>
      <c r="J19" s="475">
        <v>0</v>
      </c>
      <c r="K19" s="475">
        <v>83219.495174252661</v>
      </c>
      <c r="L19" s="475">
        <v>310075.91814999998</v>
      </c>
      <c r="M19" s="475">
        <v>-172619.5833</v>
      </c>
      <c r="N19" s="475">
        <v>-10229.308640000001</v>
      </c>
      <c r="O19" s="475">
        <v>-17261.958330000001</v>
      </c>
      <c r="P19" s="475">
        <v>0</v>
      </c>
      <c r="Q19" s="475">
        <v>316469.23605000001</v>
      </c>
      <c r="R19" s="515">
        <f t="shared" si="2"/>
        <v>6962630.2442465313</v>
      </c>
      <c r="S19" s="475"/>
      <c r="T19" s="475"/>
      <c r="U19" s="516">
        <f t="shared" si="3"/>
        <v>0</v>
      </c>
      <c r="V19" s="516">
        <f t="shared" si="4"/>
        <v>0</v>
      </c>
      <c r="W19" s="516">
        <f t="shared" si="5"/>
        <v>0</v>
      </c>
    </row>
    <row r="20" spans="1:23" x14ac:dyDescent="0.2">
      <c r="A20" s="501" t="s">
        <v>82</v>
      </c>
      <c r="B20" s="501" t="s">
        <v>47</v>
      </c>
      <c r="C20" s="512">
        <v>351288.14999999997</v>
      </c>
      <c r="D20" s="512">
        <v>70216.179999999993</v>
      </c>
      <c r="E20" s="513">
        <f t="shared" si="6"/>
        <v>0.19988200569817113</v>
      </c>
      <c r="F20" s="512">
        <v>505400</v>
      </c>
      <c r="G20" s="514">
        <f t="shared" si="1"/>
        <v>101020.36567985569</v>
      </c>
      <c r="H20" s="475">
        <v>0</v>
      </c>
      <c r="I20" s="475">
        <v>0</v>
      </c>
      <c r="J20" s="475">
        <v>0</v>
      </c>
      <c r="K20" s="475">
        <v>1495.9839999999999</v>
      </c>
      <c r="L20" s="475">
        <v>5483.59</v>
      </c>
      <c r="M20" s="475">
        <v>-1708.2520000000002</v>
      </c>
      <c r="N20" s="475">
        <v>-161.72800000000001</v>
      </c>
      <c r="O20" s="475">
        <v>-166.78200000000001</v>
      </c>
      <c r="P20" s="475">
        <v>-8158.8</v>
      </c>
      <c r="Q20" s="475">
        <v>4457.6279999999997</v>
      </c>
      <c r="R20" s="515">
        <f t="shared" si="2"/>
        <v>102262.00567985568</v>
      </c>
      <c r="S20" s="475"/>
      <c r="T20" s="475"/>
      <c r="U20" s="516">
        <f t="shared" si="3"/>
        <v>0</v>
      </c>
      <c r="V20" s="516">
        <f t="shared" si="4"/>
        <v>0</v>
      </c>
      <c r="W20" s="516">
        <f t="shared" si="5"/>
        <v>0</v>
      </c>
    </row>
    <row r="21" spans="1:23" x14ac:dyDescent="0.2">
      <c r="A21" s="501" t="s">
        <v>83</v>
      </c>
      <c r="B21" s="501" t="s">
        <v>48</v>
      </c>
      <c r="C21" s="512">
        <v>100441128.37470125</v>
      </c>
      <c r="D21" s="512">
        <v>4429994.87</v>
      </c>
      <c r="E21" s="513">
        <f t="shared" si="6"/>
        <v>4.4105387321751864E-2</v>
      </c>
      <c r="F21" s="512">
        <v>85254176</v>
      </c>
      <c r="G21" s="514">
        <f t="shared" si="1"/>
        <v>3760168.4532768019</v>
      </c>
      <c r="H21" s="475">
        <v>0</v>
      </c>
      <c r="I21" s="475">
        <v>0</v>
      </c>
      <c r="J21" s="475">
        <v>0</v>
      </c>
      <c r="K21" s="475">
        <v>40787.353013194763</v>
      </c>
      <c r="L21" s="475">
        <v>225071.02463999999</v>
      </c>
      <c r="M21" s="475">
        <v>-121060.92992000001</v>
      </c>
      <c r="N21" s="475">
        <v>-6820.3340800000005</v>
      </c>
      <c r="O21" s="475">
        <v>-11935.584639999999</v>
      </c>
      <c r="P21" s="475">
        <v>0</v>
      </c>
      <c r="Q21" s="475">
        <v>247237.11039999998</v>
      </c>
      <c r="R21" s="515">
        <f t="shared" si="2"/>
        <v>4133447.0926899966</v>
      </c>
      <c r="S21" s="475"/>
      <c r="T21" s="475"/>
      <c r="U21" s="516">
        <f t="shared" si="3"/>
        <v>0</v>
      </c>
      <c r="V21" s="516">
        <f t="shared" si="4"/>
        <v>0</v>
      </c>
      <c r="W21" s="516">
        <f t="shared" si="5"/>
        <v>0</v>
      </c>
    </row>
    <row r="22" spans="1:23" x14ac:dyDescent="0.2">
      <c r="A22" s="501" t="s">
        <v>84</v>
      </c>
      <c r="C22" s="517">
        <v>37056427.854413897</v>
      </c>
      <c r="D22" s="517">
        <v>1757519.5213237838</v>
      </c>
      <c r="E22" s="518">
        <f t="shared" si="6"/>
        <v>4.7428195945617584E-2</v>
      </c>
      <c r="F22" s="517">
        <v>31618458</v>
      </c>
      <c r="G22" s="514">
        <f t="shared" si="1"/>
        <v>1499606.4215222797</v>
      </c>
      <c r="H22" s="475">
        <v>0</v>
      </c>
      <c r="I22" s="475">
        <v>0</v>
      </c>
      <c r="J22" s="475">
        <v>0</v>
      </c>
      <c r="K22" s="475">
        <v>0</v>
      </c>
      <c r="L22" s="475">
        <v>41420.179980000001</v>
      </c>
      <c r="M22" s="475">
        <v>-23397.658919999998</v>
      </c>
      <c r="N22" s="475">
        <v>-3478.0303800000002</v>
      </c>
      <c r="O22" s="475">
        <v>-2213.2920599999998</v>
      </c>
      <c r="P22" s="475">
        <v>0</v>
      </c>
      <c r="Q22" s="475">
        <v>21816.73602</v>
      </c>
      <c r="R22" s="515">
        <f t="shared" si="2"/>
        <v>1533754.3561622798</v>
      </c>
      <c r="S22" s="475"/>
      <c r="T22" s="475"/>
      <c r="U22" s="516">
        <f t="shared" si="3"/>
        <v>0</v>
      </c>
      <c r="V22" s="516">
        <f t="shared" si="4"/>
        <v>0</v>
      </c>
      <c r="W22" s="516">
        <f t="shared" si="5"/>
        <v>0</v>
      </c>
    </row>
    <row r="23" spans="1:23" x14ac:dyDescent="0.2">
      <c r="A23" s="501" t="s">
        <v>3</v>
      </c>
      <c r="C23" s="519">
        <f>SUM(C10:C22)</f>
        <v>1191304269.0992641</v>
      </c>
      <c r="D23" s="520">
        <f>SUM(D10:D22)</f>
        <v>527484842.41873384</v>
      </c>
      <c r="E23" s="513">
        <f t="shared" si="6"/>
        <v>0.44277927654667182</v>
      </c>
      <c r="F23" s="519">
        <f>SUM(F10:F22)</f>
        <v>1181370479</v>
      </c>
      <c r="G23" s="520">
        <f>SUM(G10:G22)</f>
        <v>543111763.52449214</v>
      </c>
      <c r="H23" s="520">
        <f t="shared" ref="H23:J23" si="7">SUM(H10:H22)</f>
        <v>364573185.74000007</v>
      </c>
      <c r="I23" s="520">
        <f t="shared" si="7"/>
        <v>46970226.550000004</v>
      </c>
      <c r="J23" s="520">
        <f t="shared" si="7"/>
        <v>19579770.367680002</v>
      </c>
      <c r="K23" s="520">
        <f>SUM(K10:K22)</f>
        <v>6229177.3383419299</v>
      </c>
      <c r="L23" s="520">
        <f>SUM(L10:L22)</f>
        <v>22282105.730810001</v>
      </c>
      <c r="M23" s="520">
        <f>SUM(M10:M22)</f>
        <v>-13298994.92884</v>
      </c>
      <c r="N23" s="520">
        <f>SUM(N10:N22)</f>
        <v>-656086.23519999988</v>
      </c>
      <c r="O23" s="520">
        <f>SUM(O10:O22)</f>
        <v>-1311210.8236099996</v>
      </c>
      <c r="P23" s="520">
        <f t="shared" ref="P23:R23" si="8">SUM(P10:P22)</f>
        <v>20136230.979999997</v>
      </c>
      <c r="Q23" s="520">
        <f t="shared" si="8"/>
        <v>17325682.456059996</v>
      </c>
      <c r="R23" s="521">
        <f t="shared" si="8"/>
        <v>1024941850.6997339</v>
      </c>
      <c r="S23" s="520">
        <f>SUM(S10:S22)</f>
        <v>80554312.480000019</v>
      </c>
      <c r="T23" s="520">
        <f>SUM(T10:T22)</f>
        <v>-21452707.129999999</v>
      </c>
      <c r="U23" s="522">
        <f t="shared" si="3"/>
        <v>7.8594031871178943E-2</v>
      </c>
      <c r="V23" s="522">
        <f t="shared" si="4"/>
        <v>-2.093065778839464E-2</v>
      </c>
      <c r="W23" s="522">
        <f t="shared" si="5"/>
        <v>5.7663374082784317E-2</v>
      </c>
    </row>
    <row r="24" spans="1:23" s="145" customFormat="1" x14ac:dyDescent="0.2">
      <c r="A24" s="148"/>
      <c r="B24" s="139"/>
      <c r="C24" s="512"/>
      <c r="D24" s="512"/>
      <c r="E24" s="140"/>
      <c r="F24" s="141"/>
      <c r="G24" s="523"/>
      <c r="H24" s="141"/>
      <c r="I24" s="141"/>
      <c r="J24" s="141"/>
      <c r="K24" s="140"/>
      <c r="L24" s="140"/>
      <c r="M24" s="140"/>
      <c r="N24" s="140"/>
      <c r="O24" s="141"/>
      <c r="P24" s="140"/>
      <c r="Q24" s="140"/>
      <c r="R24" s="140"/>
      <c r="S24" s="140"/>
      <c r="T24" s="524"/>
      <c r="U24" s="525"/>
      <c r="V24" s="525"/>
      <c r="W24" s="525"/>
    </row>
    <row r="25" spans="1:23" x14ac:dyDescent="0.2">
      <c r="C25" s="526"/>
      <c r="D25" s="514"/>
      <c r="F25" s="526"/>
      <c r="K25" s="514"/>
      <c r="O25" s="514"/>
      <c r="P25" s="514"/>
      <c r="R25" s="514"/>
      <c r="S25" s="514"/>
      <c r="U25" s="516"/>
      <c r="V25" s="516"/>
      <c r="W25" s="516"/>
    </row>
    <row r="26" spans="1:23" s="145" customFormat="1" x14ac:dyDescent="0.2">
      <c r="A26" s="527" t="s">
        <v>85</v>
      </c>
      <c r="B26" s="527"/>
      <c r="C26" s="139"/>
      <c r="D26" s="528"/>
      <c r="T26" s="515"/>
      <c r="U26" s="525"/>
      <c r="V26" s="525"/>
      <c r="W26" s="525"/>
    </row>
    <row r="27" spans="1:23" s="145" customFormat="1" x14ac:dyDescent="0.2">
      <c r="A27" s="529" t="s">
        <v>55</v>
      </c>
      <c r="B27" s="529"/>
      <c r="C27" s="146">
        <f>C10+C11</f>
        <v>609257701.15931809</v>
      </c>
      <c r="D27" s="147">
        <f>D10+D11</f>
        <v>369414658.35868043</v>
      </c>
      <c r="G27" s="147">
        <f>G10+G11</f>
        <v>385708827.05058366</v>
      </c>
      <c r="K27" s="147"/>
      <c r="O27" s="147"/>
      <c r="P27" s="147"/>
      <c r="R27" s="147">
        <f>R10+R11</f>
        <v>706191301.07326353</v>
      </c>
      <c r="S27" s="514">
        <f>SUM(S10:S11)</f>
        <v>52232706.150000021</v>
      </c>
      <c r="T27" s="514">
        <f>SUM(T10:T11)</f>
        <v>-14052131.029999999</v>
      </c>
      <c r="U27" s="516">
        <f t="shared" si="3"/>
        <v>7.3963961423225116E-2</v>
      </c>
      <c r="V27" s="516">
        <f t="shared" si="4"/>
        <v>-1.9898476529863353E-2</v>
      </c>
      <c r="W27" s="516">
        <f t="shared" si="5"/>
        <v>5.4065484893361763E-2</v>
      </c>
    </row>
    <row r="28" spans="1:23" s="145" customFormat="1" x14ac:dyDescent="0.2">
      <c r="A28" s="148" t="s">
        <v>86</v>
      </c>
      <c r="B28" s="148"/>
      <c r="C28" s="146">
        <f>C12+C17</f>
        <v>234176518.05324447</v>
      </c>
      <c r="D28" s="147">
        <f>D12+D17</f>
        <v>117966594.08000001</v>
      </c>
      <c r="E28" s="149"/>
      <c r="G28" s="147">
        <f>G12+G17</f>
        <v>119820513.58189669</v>
      </c>
      <c r="H28" s="149"/>
      <c r="I28" s="149"/>
      <c r="J28" s="149"/>
      <c r="K28" s="147"/>
      <c r="M28" s="149"/>
      <c r="O28" s="147"/>
      <c r="P28" s="147"/>
      <c r="Q28" s="149"/>
      <c r="R28" s="147">
        <f>R12+R17</f>
        <v>240465287.44614664</v>
      </c>
      <c r="S28" s="514">
        <f t="shared" ref="S28:T32" si="9">SUM(S12,S17)</f>
        <v>19613205.659999996</v>
      </c>
      <c r="T28" s="514">
        <f t="shared" si="9"/>
        <v>-5227334.3099999996</v>
      </c>
      <c r="U28" s="516">
        <f t="shared" si="3"/>
        <v>8.1563563158330993E-2</v>
      </c>
      <c r="V28" s="516">
        <f t="shared" si="4"/>
        <v>-2.1738415409212387E-2</v>
      </c>
      <c r="W28" s="516">
        <f t="shared" si="5"/>
        <v>5.9825147749118603E-2</v>
      </c>
    </row>
    <row r="29" spans="1:23" s="145" customFormat="1" x14ac:dyDescent="0.2">
      <c r="A29" s="529" t="s">
        <v>87</v>
      </c>
      <c r="B29" s="529"/>
      <c r="C29" s="146">
        <f t="shared" ref="C29:D32" si="10">C13+C18</f>
        <v>86328991.912539363</v>
      </c>
      <c r="D29" s="147">
        <f t="shared" si="10"/>
        <v>21189370.488729604</v>
      </c>
      <c r="E29" s="149"/>
      <c r="G29" s="147">
        <f>G13+G18</f>
        <v>22165324.198049419</v>
      </c>
      <c r="H29" s="149"/>
      <c r="I29" s="149"/>
      <c r="J29" s="149"/>
      <c r="K29" s="147"/>
      <c r="M29" s="149"/>
      <c r="O29" s="147"/>
      <c r="P29" s="147"/>
      <c r="Q29" s="149"/>
      <c r="R29" s="147">
        <f>R13+R18</f>
        <v>48437838.155809417</v>
      </c>
      <c r="S29" s="514">
        <f t="shared" si="9"/>
        <v>5673007.1599999964</v>
      </c>
      <c r="T29" s="514">
        <f t="shared" si="9"/>
        <v>-1426226.96</v>
      </c>
      <c r="U29" s="516">
        <f t="shared" si="3"/>
        <v>0.11711933017637373</v>
      </c>
      <c r="V29" s="516">
        <f t="shared" si="4"/>
        <v>-2.944448006561054E-2</v>
      </c>
      <c r="W29" s="516">
        <f t="shared" si="5"/>
        <v>8.7674850110763189E-2</v>
      </c>
    </row>
    <row r="30" spans="1:23" s="145" customFormat="1" x14ac:dyDescent="0.2">
      <c r="A30" s="529" t="s">
        <v>88</v>
      </c>
      <c r="B30" s="529"/>
      <c r="C30" s="146">
        <f t="shared" si="10"/>
        <v>90957971.203620166</v>
      </c>
      <c r="D30" s="147">
        <f t="shared" si="10"/>
        <v>9259144.2300000004</v>
      </c>
      <c r="E30" s="149"/>
      <c r="G30" s="147">
        <f>G14+G19</f>
        <v>7720990.6981635746</v>
      </c>
      <c r="H30" s="149"/>
      <c r="I30" s="149"/>
      <c r="J30" s="149"/>
      <c r="K30" s="147"/>
      <c r="M30" s="149"/>
      <c r="O30" s="147"/>
      <c r="P30" s="147"/>
      <c r="Q30" s="149"/>
      <c r="R30" s="147">
        <f>R14+R19</f>
        <v>12787285.163985595</v>
      </c>
      <c r="S30" s="514">
        <f t="shared" si="9"/>
        <v>1036643.4499999997</v>
      </c>
      <c r="T30" s="514">
        <f t="shared" si="9"/>
        <v>-252927.58</v>
      </c>
      <c r="U30" s="516">
        <f t="shared" si="3"/>
        <v>8.1068298446931197E-2</v>
      </c>
      <c r="V30" s="516">
        <f t="shared" si="4"/>
        <v>-1.9779615200289039E-2</v>
      </c>
      <c r="W30" s="516">
        <f t="shared" si="5"/>
        <v>6.1288683246642155E-2</v>
      </c>
    </row>
    <row r="31" spans="1:23" s="145" customFormat="1" x14ac:dyDescent="0.2">
      <c r="A31" s="529" t="s">
        <v>89</v>
      </c>
      <c r="B31" s="529"/>
      <c r="C31" s="146">
        <f t="shared" si="10"/>
        <v>9748488.4229263552</v>
      </c>
      <c r="D31" s="147">
        <f t="shared" si="10"/>
        <v>2062218.96</v>
      </c>
      <c r="E31" s="149"/>
      <c r="G31" s="147">
        <f>G15+G20</f>
        <v>1399542.7786469066</v>
      </c>
      <c r="H31" s="149"/>
      <c r="I31" s="149"/>
      <c r="J31" s="149"/>
      <c r="K31" s="151"/>
      <c r="M31" s="149"/>
      <c r="O31" s="151"/>
      <c r="P31" s="151"/>
      <c r="Q31" s="149"/>
      <c r="R31" s="147">
        <f>R15+R20</f>
        <v>3810555.1068069064</v>
      </c>
      <c r="S31" s="514">
        <f t="shared" si="9"/>
        <v>532387.36999999988</v>
      </c>
      <c r="T31" s="514">
        <f t="shared" si="9"/>
        <v>-130294.32</v>
      </c>
      <c r="U31" s="516">
        <f t="shared" si="3"/>
        <v>0.13971386191187229</v>
      </c>
      <c r="V31" s="516">
        <f t="shared" si="4"/>
        <v>-3.4193002422993814E-2</v>
      </c>
      <c r="W31" s="516">
        <f t="shared" si="5"/>
        <v>0.10552085948887847</v>
      </c>
    </row>
    <row r="32" spans="1:23" s="145" customFormat="1" x14ac:dyDescent="0.2">
      <c r="A32" s="148" t="s">
        <v>90</v>
      </c>
      <c r="B32" s="148"/>
      <c r="C32" s="146">
        <f t="shared" si="10"/>
        <v>123778170.49320194</v>
      </c>
      <c r="D32" s="147">
        <f t="shared" si="10"/>
        <v>5835336.7800000003</v>
      </c>
      <c r="E32" s="149"/>
      <c r="G32" s="147">
        <f>G16+G21</f>
        <v>4796958.7956296736</v>
      </c>
      <c r="H32" s="149"/>
      <c r="I32" s="149"/>
      <c r="J32" s="149"/>
      <c r="K32" s="151"/>
      <c r="M32" s="149"/>
      <c r="O32" s="151"/>
      <c r="P32" s="151"/>
      <c r="Q32" s="149"/>
      <c r="R32" s="147">
        <f>R16+R21</f>
        <v>11715829.397559581</v>
      </c>
      <c r="S32" s="514">
        <f t="shared" si="9"/>
        <v>1466362.6900000004</v>
      </c>
      <c r="T32" s="514">
        <f t="shared" si="9"/>
        <v>-363792.93</v>
      </c>
      <c r="U32" s="516">
        <f t="shared" si="3"/>
        <v>0.12516080938370827</v>
      </c>
      <c r="V32" s="516">
        <f t="shared" si="4"/>
        <v>-3.1051402137673531E-2</v>
      </c>
      <c r="W32" s="516">
        <f t="shared" si="5"/>
        <v>9.410940724603474E-2</v>
      </c>
    </row>
    <row r="33" spans="1:23" s="145" customFormat="1" x14ac:dyDescent="0.2">
      <c r="A33" s="530" t="s">
        <v>84</v>
      </c>
      <c r="B33" s="148"/>
      <c r="C33" s="146">
        <f>C22</f>
        <v>37056427.854413897</v>
      </c>
      <c r="D33" s="147">
        <f>D22</f>
        <v>1757519.5213237838</v>
      </c>
      <c r="E33" s="149"/>
      <c r="G33" s="147">
        <f>G22</f>
        <v>1499606.4215222797</v>
      </c>
      <c r="H33" s="149"/>
      <c r="I33" s="149"/>
      <c r="J33" s="149"/>
      <c r="K33" s="151"/>
      <c r="M33" s="149"/>
      <c r="O33" s="151"/>
      <c r="P33" s="151"/>
      <c r="Q33" s="149"/>
      <c r="R33" s="147">
        <f>R22</f>
        <v>1533754.3561622798</v>
      </c>
      <c r="S33" s="514">
        <f>S22</f>
        <v>0</v>
      </c>
      <c r="T33" s="514">
        <f>T22</f>
        <v>0</v>
      </c>
      <c r="U33" s="516">
        <f t="shared" si="3"/>
        <v>0</v>
      </c>
      <c r="V33" s="516">
        <f t="shared" si="4"/>
        <v>0</v>
      </c>
      <c r="W33" s="516">
        <f t="shared" si="5"/>
        <v>0</v>
      </c>
    </row>
    <row r="34" spans="1:23" s="145" customFormat="1" x14ac:dyDescent="0.2">
      <c r="A34" s="531" t="s">
        <v>39</v>
      </c>
      <c r="B34" s="531"/>
      <c r="C34" s="152">
        <f>SUM(C27:C33)</f>
        <v>1191304269.0992644</v>
      </c>
      <c r="D34" s="153">
        <f>SUM(D27:D33)</f>
        <v>527484842.41873378</v>
      </c>
      <c r="G34" s="153">
        <f>SUM(G27:G33)</f>
        <v>543111763.52449214</v>
      </c>
      <c r="J34" s="149"/>
      <c r="K34" s="151"/>
      <c r="M34" s="149"/>
      <c r="O34" s="151"/>
      <c r="P34" s="151"/>
      <c r="Q34" s="149"/>
      <c r="R34" s="153">
        <f>SUM(R27:R33)</f>
        <v>1024941850.6997339</v>
      </c>
      <c r="S34" s="153">
        <f>SUM(S27:S33)</f>
        <v>80554312.480000019</v>
      </c>
      <c r="T34" s="153">
        <f>SUM(T27:T33)</f>
        <v>-21452707.129999999</v>
      </c>
      <c r="U34" s="522">
        <f t="shared" si="3"/>
        <v>7.8594031871178943E-2</v>
      </c>
      <c r="V34" s="522">
        <f t="shared" si="4"/>
        <v>-2.093065778839464E-2</v>
      </c>
      <c r="W34" s="522">
        <f t="shared" si="5"/>
        <v>5.7663374082784317E-2</v>
      </c>
    </row>
    <row r="35" spans="1:23" s="145" customFormat="1" x14ac:dyDescent="0.2">
      <c r="A35" s="148"/>
      <c r="B35" s="148"/>
      <c r="C35" s="146"/>
      <c r="D35" s="147"/>
      <c r="G35" s="147"/>
      <c r="J35" s="149"/>
      <c r="K35" s="151"/>
      <c r="M35" s="149"/>
      <c r="O35" s="151"/>
      <c r="P35" s="151"/>
      <c r="Q35" s="149"/>
      <c r="R35" s="147"/>
      <c r="S35" s="147"/>
      <c r="T35" s="147"/>
      <c r="U35" s="516"/>
      <c r="V35" s="516"/>
      <c r="W35" s="516"/>
    </row>
    <row r="36" spans="1:23" s="145" customFormat="1" x14ac:dyDescent="0.2">
      <c r="A36" s="512" t="s">
        <v>422</v>
      </c>
      <c r="B36" s="512"/>
      <c r="C36" s="512"/>
      <c r="D36" s="512"/>
      <c r="E36" s="512"/>
      <c r="F36" s="512"/>
      <c r="G36" s="512"/>
      <c r="H36" s="512"/>
      <c r="I36" s="512"/>
      <c r="J36" s="512"/>
      <c r="K36" s="512"/>
      <c r="M36" s="149"/>
      <c r="O36" s="151"/>
      <c r="P36" s="151"/>
      <c r="Q36" s="149"/>
      <c r="R36" s="147"/>
      <c r="S36" s="147"/>
      <c r="T36" s="147"/>
      <c r="U36" s="516"/>
      <c r="V36" s="516"/>
      <c r="W36" s="516"/>
    </row>
    <row r="37" spans="1:23" x14ac:dyDescent="0.2">
      <c r="A37" s="512" t="s">
        <v>423</v>
      </c>
      <c r="B37" s="512"/>
      <c r="C37" s="512"/>
      <c r="D37" s="512"/>
      <c r="E37" s="512"/>
      <c r="F37" s="512"/>
      <c r="G37" s="512"/>
      <c r="H37" s="512"/>
      <c r="I37" s="512"/>
      <c r="J37" s="512"/>
      <c r="K37" s="512"/>
      <c r="O37" s="526"/>
      <c r="P37" s="526"/>
      <c r="R37" s="526"/>
      <c r="S37" s="526"/>
    </row>
  </sheetData>
  <mergeCells count="4">
    <mergeCell ref="A1:U1"/>
    <mergeCell ref="A2:U2"/>
    <mergeCell ref="A3:U3"/>
    <mergeCell ref="A4:U4"/>
  </mergeCells>
  <phoneticPr fontId="4" type="noConversion"/>
  <printOptions horizontalCentered="1"/>
  <pageMargins left="0.75" right="0.75" top="1" bottom="1" header="0.5" footer="0.5"/>
  <pageSetup scale="46" orientation="landscape" blackAndWhite="1" r:id="rId1"/>
  <headerFooter alignWithMargins="0">
    <oddFooter>&amp;CPage &amp;P of &amp;N&amp;R&amp;F
&amp;A</oddFooter>
  </headerFooter>
  <customProperties>
    <customPr name="_pios_id" r:id="rId2"/>
  </customPropertie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26"/>
  <sheetViews>
    <sheetView workbookViewId="0">
      <selection activeCell="H13" sqref="H13"/>
    </sheetView>
  </sheetViews>
  <sheetFormatPr defaultColWidth="9.140625" defaultRowHeight="11.25" x14ac:dyDescent="0.2"/>
  <cols>
    <col min="1" max="1" width="19.5703125" style="129" bestFit="1" customWidth="1"/>
    <col min="2" max="2" width="7.42578125" style="129" bestFit="1" customWidth="1"/>
    <col min="3" max="3" width="12.85546875" style="501" bestFit="1" customWidth="1"/>
    <col min="4" max="4" width="9.140625" style="129" bestFit="1" customWidth="1"/>
    <col min="5" max="5" width="11.7109375" style="129" bestFit="1" customWidth="1"/>
    <col min="6" max="6" width="11.7109375" style="129" customWidth="1"/>
    <col min="7" max="7" width="12.5703125" style="129" bestFit="1" customWidth="1"/>
    <col min="8" max="8" width="12.85546875" style="129" bestFit="1" customWidth="1"/>
    <col min="9" max="9" width="11.7109375" style="129" bestFit="1" customWidth="1"/>
    <col min="10" max="10" width="11.7109375" style="129" customWidth="1"/>
    <col min="11" max="11" width="8.5703125" style="129" bestFit="1" customWidth="1"/>
    <col min="12" max="12" width="11.28515625" style="129" bestFit="1" customWidth="1"/>
    <col min="13" max="13" width="11.5703125" style="129" bestFit="1" customWidth="1"/>
    <col min="14" max="14" width="7.7109375" style="129" bestFit="1" customWidth="1"/>
    <col min="15" max="15" width="2.140625" style="129" customWidth="1"/>
    <col min="16" max="16" width="9.140625" style="294"/>
    <col min="17" max="16384" width="9.140625" style="129"/>
  </cols>
  <sheetData>
    <row r="1" spans="1:14" x14ac:dyDescent="0.2">
      <c r="A1" s="623" t="str">
        <f>'106 Tracker Amort Balances'!A1:E1</f>
        <v>Puget Sound Energy</v>
      </c>
      <c r="B1" s="623"/>
      <c r="C1" s="623"/>
      <c r="D1" s="623"/>
      <c r="E1" s="623"/>
      <c r="F1" s="623"/>
      <c r="G1" s="623"/>
      <c r="H1" s="623"/>
      <c r="I1" s="623"/>
      <c r="J1" s="623"/>
      <c r="K1" s="623"/>
      <c r="L1" s="623"/>
      <c r="M1" s="623"/>
      <c r="N1" s="623"/>
    </row>
    <row r="2" spans="1:14" x14ac:dyDescent="0.2">
      <c r="A2" s="623" t="str">
        <f>'106 Tracker Amort Balances'!A2:E2</f>
        <v xml:space="preserve">PGA Deferral Amortization 106 Tracker Filing </v>
      </c>
      <c r="B2" s="623"/>
      <c r="C2" s="623"/>
      <c r="D2" s="623"/>
      <c r="E2" s="623"/>
      <c r="F2" s="623"/>
      <c r="G2" s="623"/>
      <c r="H2" s="623"/>
      <c r="I2" s="623"/>
      <c r="J2" s="623"/>
      <c r="K2" s="623"/>
      <c r="L2" s="623"/>
      <c r="M2" s="623"/>
      <c r="N2" s="623"/>
    </row>
    <row r="3" spans="1:14" x14ac:dyDescent="0.2">
      <c r="A3" s="624" t="s">
        <v>329</v>
      </c>
      <c r="B3" s="624"/>
      <c r="C3" s="624"/>
      <c r="D3" s="624"/>
      <c r="E3" s="624"/>
      <c r="F3" s="624"/>
      <c r="G3" s="624"/>
      <c r="H3" s="624"/>
      <c r="I3" s="624"/>
      <c r="J3" s="624"/>
      <c r="K3" s="624"/>
      <c r="L3" s="624"/>
      <c r="M3" s="624"/>
      <c r="N3" s="624"/>
    </row>
    <row r="4" spans="1:14" x14ac:dyDescent="0.2">
      <c r="A4" s="623" t="str">
        <f>'106 Tracker Amort Balances'!A4:E4</f>
        <v>Effective November 1, 2021</v>
      </c>
      <c r="B4" s="623"/>
      <c r="C4" s="623"/>
      <c r="D4" s="623"/>
      <c r="E4" s="623"/>
      <c r="F4" s="623"/>
      <c r="G4" s="623"/>
      <c r="H4" s="623"/>
      <c r="I4" s="623"/>
      <c r="J4" s="623"/>
      <c r="K4" s="623"/>
      <c r="L4" s="623"/>
      <c r="M4" s="623"/>
      <c r="N4" s="623"/>
    </row>
    <row r="5" spans="1:14" x14ac:dyDescent="0.2">
      <c r="D5" s="130"/>
      <c r="E5" s="130"/>
      <c r="F5" s="130"/>
      <c r="G5" s="130"/>
      <c r="H5" s="130"/>
      <c r="I5" s="130"/>
      <c r="J5" s="130"/>
      <c r="K5" s="130"/>
    </row>
    <row r="6" spans="1:14" x14ac:dyDescent="0.2">
      <c r="A6" s="131"/>
      <c r="B6" s="131"/>
      <c r="C6" s="503"/>
      <c r="D6" s="621" t="s">
        <v>25</v>
      </c>
      <c r="E6" s="625"/>
      <c r="F6" s="625"/>
      <c r="G6" s="622"/>
      <c r="H6" s="621" t="s">
        <v>26</v>
      </c>
      <c r="I6" s="625"/>
      <c r="J6" s="625"/>
      <c r="K6" s="622"/>
      <c r="L6" s="131"/>
      <c r="M6" s="131"/>
      <c r="N6" s="131"/>
    </row>
    <row r="7" spans="1:14" x14ac:dyDescent="0.2">
      <c r="A7" s="131"/>
      <c r="B7" s="131"/>
      <c r="C7" s="503" t="s">
        <v>49</v>
      </c>
      <c r="D7" s="218" t="s">
        <v>284</v>
      </c>
      <c r="E7" s="219" t="s">
        <v>314</v>
      </c>
      <c r="F7" s="219" t="s">
        <v>315</v>
      </c>
      <c r="G7" s="218" t="s">
        <v>285</v>
      </c>
      <c r="H7" s="218" t="s">
        <v>284</v>
      </c>
      <c r="I7" s="219" t="s">
        <v>314</v>
      </c>
      <c r="J7" s="219" t="s">
        <v>315</v>
      </c>
      <c r="K7" s="220" t="s">
        <v>285</v>
      </c>
      <c r="L7" s="131"/>
      <c r="M7" s="621" t="s">
        <v>285</v>
      </c>
      <c r="N7" s="622"/>
    </row>
    <row r="8" spans="1:14" x14ac:dyDescent="0.2">
      <c r="A8" s="131"/>
      <c r="B8" s="131" t="s">
        <v>0</v>
      </c>
      <c r="C8" s="503" t="s">
        <v>50</v>
      </c>
      <c r="D8" s="220" t="s">
        <v>283</v>
      </c>
      <c r="E8" s="219" t="s">
        <v>281</v>
      </c>
      <c r="F8" s="219" t="s">
        <v>281</v>
      </c>
      <c r="G8" s="220" t="s">
        <v>282</v>
      </c>
      <c r="H8" s="220" t="s">
        <v>283</v>
      </c>
      <c r="I8" s="219" t="s">
        <v>281</v>
      </c>
      <c r="J8" s="219" t="s">
        <v>281</v>
      </c>
      <c r="K8" s="220" t="s">
        <v>282</v>
      </c>
      <c r="L8" s="131" t="s">
        <v>49</v>
      </c>
      <c r="M8" s="131" t="s">
        <v>19</v>
      </c>
      <c r="N8" s="131" t="s">
        <v>260</v>
      </c>
    </row>
    <row r="9" spans="1:14" x14ac:dyDescent="0.2">
      <c r="A9" s="132" t="s">
        <v>32</v>
      </c>
      <c r="B9" s="132" t="s">
        <v>4</v>
      </c>
      <c r="C9" s="221" t="s">
        <v>405</v>
      </c>
      <c r="D9" s="222" t="s">
        <v>10</v>
      </c>
      <c r="E9" s="223" t="s">
        <v>10</v>
      </c>
      <c r="F9" s="223" t="s">
        <v>10</v>
      </c>
      <c r="G9" s="222" t="s">
        <v>10</v>
      </c>
      <c r="H9" s="222" t="s">
        <v>10</v>
      </c>
      <c r="I9" s="223" t="s">
        <v>10</v>
      </c>
      <c r="J9" s="223" t="s">
        <v>10</v>
      </c>
      <c r="K9" s="222" t="s">
        <v>10</v>
      </c>
      <c r="L9" s="132" t="s">
        <v>19</v>
      </c>
      <c r="M9" s="132" t="s">
        <v>11</v>
      </c>
      <c r="N9" s="132" t="s">
        <v>11</v>
      </c>
    </row>
    <row r="10" spans="1:14" x14ac:dyDescent="0.2">
      <c r="A10" s="129" t="s">
        <v>7</v>
      </c>
      <c r="B10" s="133">
        <v>23</v>
      </c>
      <c r="C10" s="532">
        <f>'Rate Impact'!F10</f>
        <v>636122043</v>
      </c>
      <c r="D10" s="224">
        <f>'Summary Rates'!C$8</f>
        <v>2.332E-2</v>
      </c>
      <c r="E10" s="224">
        <f>'Summary Rates'!C$11</f>
        <v>0</v>
      </c>
      <c r="F10" s="224">
        <f>'Summary Rates'!C$14</f>
        <v>2.495E-2</v>
      </c>
      <c r="G10" s="292">
        <f>SUM(D10:F10)</f>
        <v>4.827E-2</v>
      </c>
      <c r="H10" s="224">
        <f>'Summary Rates'!C20</f>
        <v>1.23E-3</v>
      </c>
      <c r="I10" s="225">
        <f>E10</f>
        <v>0</v>
      </c>
      <c r="J10" s="348">
        <f>F10</f>
        <v>2.495E-2</v>
      </c>
      <c r="K10" s="292">
        <f>SUM(H10:J10)</f>
        <v>2.6179999999999998E-2</v>
      </c>
      <c r="L10" s="136">
        <f t="shared" ref="L10:L16" si="0">ROUND(C10*G10,2)</f>
        <v>30705611.02</v>
      </c>
      <c r="M10" s="135">
        <f t="shared" ref="M10:M16" si="1">ROUND((K10-G10)*C10,2)</f>
        <v>-14051935.93</v>
      </c>
      <c r="N10" s="226">
        <f>M10/L10</f>
        <v>-0.45763414122739055</v>
      </c>
    </row>
    <row r="11" spans="1:14" x14ac:dyDescent="0.2">
      <c r="A11" s="129" t="s">
        <v>76</v>
      </c>
      <c r="B11" s="133">
        <v>16</v>
      </c>
      <c r="C11" s="532">
        <f>'Rate Impact'!F11</f>
        <v>8832</v>
      </c>
      <c r="D11" s="227">
        <f>'Summary Rates'!D$8</f>
        <v>2.332E-2</v>
      </c>
      <c r="E11" s="227">
        <f>'Summary Rates'!D$11</f>
        <v>0</v>
      </c>
      <c r="F11" s="227">
        <f>'Summary Rates'!D$14</f>
        <v>2.495E-2</v>
      </c>
      <c r="G11" s="292">
        <f t="shared" ref="G11:G16" si="2">SUM(D11:F11)</f>
        <v>4.827E-2</v>
      </c>
      <c r="H11" s="227">
        <f>'Summary Rates'!D20</f>
        <v>1.23E-3</v>
      </c>
      <c r="I11" s="225">
        <f t="shared" ref="I11:J16" si="3">E11</f>
        <v>0</v>
      </c>
      <c r="J11" s="292">
        <f t="shared" si="3"/>
        <v>2.495E-2</v>
      </c>
      <c r="K11" s="292">
        <f t="shared" ref="K11:K16" si="4">SUM(H11:J11)</f>
        <v>2.6179999999999998E-2</v>
      </c>
      <c r="L11" s="136">
        <f t="shared" si="0"/>
        <v>426.32</v>
      </c>
      <c r="M11" s="135">
        <f t="shared" si="1"/>
        <v>-195.1</v>
      </c>
      <c r="N11" s="226">
        <f t="shared" ref="N11:N17" si="5">M11/L11</f>
        <v>-0.45763745543253892</v>
      </c>
    </row>
    <row r="12" spans="1:14" x14ac:dyDescent="0.2">
      <c r="A12" s="129" t="s">
        <v>12</v>
      </c>
      <c r="B12" s="133">
        <v>31</v>
      </c>
      <c r="C12" s="532">
        <f>'Rate Impact'!F12</f>
        <v>237822307</v>
      </c>
      <c r="D12" s="227">
        <f>'Summary Rates'!E$8</f>
        <v>2.317E-2</v>
      </c>
      <c r="E12" s="227">
        <f>'Summary Rates'!E$11</f>
        <v>0</v>
      </c>
      <c r="F12" s="227">
        <f>'Summary Rates'!E$14</f>
        <v>2.495E-2</v>
      </c>
      <c r="G12" s="292">
        <f t="shared" si="2"/>
        <v>4.8119999999999996E-2</v>
      </c>
      <c r="H12" s="227">
        <f>'Summary Rates'!E20</f>
        <v>1.1900000000000001E-3</v>
      </c>
      <c r="I12" s="225">
        <f t="shared" si="3"/>
        <v>0</v>
      </c>
      <c r="J12" s="292">
        <f t="shared" si="3"/>
        <v>2.495E-2</v>
      </c>
      <c r="K12" s="292">
        <f t="shared" si="4"/>
        <v>2.614E-2</v>
      </c>
      <c r="L12" s="136">
        <f t="shared" si="0"/>
        <v>11444009.41</v>
      </c>
      <c r="M12" s="135">
        <f t="shared" si="1"/>
        <v>-5227334.3099999996</v>
      </c>
      <c r="N12" s="226">
        <f t="shared" si="5"/>
        <v>-0.45677473014241426</v>
      </c>
    </row>
    <row r="13" spans="1:14" x14ac:dyDescent="0.2">
      <c r="A13" s="129" t="s">
        <v>9</v>
      </c>
      <c r="B13" s="133">
        <v>41</v>
      </c>
      <c r="C13" s="532">
        <f>'Rate Impact'!F13</f>
        <v>66459784</v>
      </c>
      <c r="D13" s="227">
        <f>'Summary Rates'!F$8</f>
        <v>2.2540000000000001E-2</v>
      </c>
      <c r="E13" s="227">
        <f>'Summary Rates'!F$11</f>
        <v>0</v>
      </c>
      <c r="F13" s="227">
        <f>'Summary Rates'!F$14</f>
        <v>2.495E-2</v>
      </c>
      <c r="G13" s="292">
        <f t="shared" si="2"/>
        <v>4.7490000000000004E-2</v>
      </c>
      <c r="H13" s="227">
        <f>'Summary Rates'!F20</f>
        <v>1.08E-3</v>
      </c>
      <c r="I13" s="225">
        <f t="shared" si="3"/>
        <v>0</v>
      </c>
      <c r="J13" s="292">
        <f t="shared" si="3"/>
        <v>2.495E-2</v>
      </c>
      <c r="K13" s="292">
        <f t="shared" si="4"/>
        <v>2.6030000000000001E-2</v>
      </c>
      <c r="L13" s="136">
        <f t="shared" si="0"/>
        <v>3156175.14</v>
      </c>
      <c r="M13" s="135">
        <f t="shared" si="1"/>
        <v>-1426226.96</v>
      </c>
      <c r="N13" s="226">
        <f t="shared" si="5"/>
        <v>-0.45188460612486792</v>
      </c>
    </row>
    <row r="14" spans="1:14" x14ac:dyDescent="0.2">
      <c r="A14" s="129" t="s">
        <v>37</v>
      </c>
      <c r="B14" s="133">
        <v>85</v>
      </c>
      <c r="C14" s="532">
        <f>'Rate Impact'!F14</f>
        <v>11987089</v>
      </c>
      <c r="D14" s="227">
        <f>'Summary Rates'!G$8</f>
        <v>2.2100000000000002E-2</v>
      </c>
      <c r="E14" s="227">
        <f>'Summary Rates'!G$11</f>
        <v>0</v>
      </c>
      <c r="F14" s="227">
        <f>'Summary Rates'!G$14</f>
        <v>2.495E-2</v>
      </c>
      <c r="G14" s="292">
        <f t="shared" si="2"/>
        <v>4.7050000000000002E-2</v>
      </c>
      <c r="H14" s="227">
        <f>'Summary Rates'!G20</f>
        <v>1E-3</v>
      </c>
      <c r="I14" s="225">
        <f t="shared" si="3"/>
        <v>0</v>
      </c>
      <c r="J14" s="292">
        <f t="shared" si="3"/>
        <v>2.495E-2</v>
      </c>
      <c r="K14" s="292">
        <f t="shared" si="4"/>
        <v>2.5950000000000001E-2</v>
      </c>
      <c r="L14" s="136">
        <f t="shared" si="0"/>
        <v>563992.54</v>
      </c>
      <c r="M14" s="135">
        <f t="shared" si="1"/>
        <v>-252927.58</v>
      </c>
      <c r="N14" s="226">
        <f t="shared" si="5"/>
        <v>-0.44845908777445881</v>
      </c>
    </row>
    <row r="15" spans="1:14" x14ac:dyDescent="0.2">
      <c r="A15" s="129" t="s">
        <v>46</v>
      </c>
      <c r="B15" s="133">
        <v>86</v>
      </c>
      <c r="C15" s="532">
        <f>'Rate Impact'!F15</f>
        <v>6125732</v>
      </c>
      <c r="D15" s="227">
        <f>'Summary Rates'!H$8</f>
        <v>2.23E-2</v>
      </c>
      <c r="E15" s="227">
        <f>'Summary Rates'!H$11</f>
        <v>0</v>
      </c>
      <c r="F15" s="227">
        <f>'Summary Rates'!H$14</f>
        <v>2.495E-2</v>
      </c>
      <c r="G15" s="292">
        <f t="shared" si="2"/>
        <v>4.725E-2</v>
      </c>
      <c r="H15" s="227">
        <f>'Summary Rates'!H20</f>
        <v>1.0300000000000001E-3</v>
      </c>
      <c r="I15" s="225">
        <f t="shared" si="3"/>
        <v>0</v>
      </c>
      <c r="J15" s="292">
        <f t="shared" si="3"/>
        <v>2.495E-2</v>
      </c>
      <c r="K15" s="292">
        <f t="shared" si="4"/>
        <v>2.598E-2</v>
      </c>
      <c r="L15" s="136">
        <f t="shared" si="0"/>
        <v>289440.84000000003</v>
      </c>
      <c r="M15" s="135">
        <f t="shared" si="1"/>
        <v>-130294.32</v>
      </c>
      <c r="N15" s="226">
        <f t="shared" si="5"/>
        <v>-0.45015872673669682</v>
      </c>
    </row>
    <row r="16" spans="1:14" x14ac:dyDescent="0.2">
      <c r="A16" s="129" t="s">
        <v>77</v>
      </c>
      <c r="B16" s="133">
        <v>87</v>
      </c>
      <c r="C16" s="532">
        <f>'Rate Impact'!F16</f>
        <v>17216892</v>
      </c>
      <c r="D16" s="228">
        <f>'Summary Rates'!I$8</f>
        <v>2.213E-2</v>
      </c>
      <c r="E16" s="228">
        <f>'Summary Rates'!I$11</f>
        <v>0</v>
      </c>
      <c r="F16" s="228">
        <f>'Summary Rates'!I$14</f>
        <v>2.495E-2</v>
      </c>
      <c r="G16" s="293">
        <f t="shared" si="2"/>
        <v>4.7079999999999997E-2</v>
      </c>
      <c r="H16" s="228">
        <f>'Summary Rates'!I20</f>
        <v>1E-3</v>
      </c>
      <c r="I16" s="229">
        <f t="shared" si="3"/>
        <v>0</v>
      </c>
      <c r="J16" s="293">
        <f t="shared" si="3"/>
        <v>2.495E-2</v>
      </c>
      <c r="K16" s="293">
        <f t="shared" si="4"/>
        <v>2.5950000000000001E-2</v>
      </c>
      <c r="L16" s="136">
        <f t="shared" si="0"/>
        <v>810571.28</v>
      </c>
      <c r="M16" s="135">
        <f t="shared" si="1"/>
        <v>-363792.93</v>
      </c>
      <c r="N16" s="349">
        <f t="shared" si="5"/>
        <v>-0.44881053520672481</v>
      </c>
    </row>
    <row r="17" spans="1:14" x14ac:dyDescent="0.2">
      <c r="A17" s="129" t="s">
        <v>3</v>
      </c>
      <c r="C17" s="519">
        <f>SUM(C10:C16)</f>
        <v>975742679</v>
      </c>
      <c r="D17" s="134"/>
      <c r="E17" s="134"/>
      <c r="F17" s="134"/>
      <c r="G17" s="134"/>
      <c r="H17" s="134"/>
      <c r="I17" s="134"/>
      <c r="J17" s="134"/>
      <c r="K17" s="134"/>
      <c r="L17" s="138">
        <f>SUM(L10:L16)</f>
        <v>46970226.550000004</v>
      </c>
      <c r="M17" s="137">
        <f>SUM(M10:M16)</f>
        <v>-21452707.129999999</v>
      </c>
      <c r="N17" s="226">
        <f t="shared" si="5"/>
        <v>-0.45672990542558917</v>
      </c>
    </row>
    <row r="18" spans="1:14" x14ac:dyDescent="0.2">
      <c r="K18" s="337"/>
    </row>
    <row r="19" spans="1:14" x14ac:dyDescent="0.2">
      <c r="G19" s="337"/>
    </row>
    <row r="20" spans="1:14" x14ac:dyDescent="0.2">
      <c r="G20" s="337"/>
    </row>
    <row r="21" spans="1:14" x14ac:dyDescent="0.2">
      <c r="G21" s="337"/>
    </row>
    <row r="22" spans="1:14" ht="12.75" customHeight="1" x14ac:dyDescent="0.2">
      <c r="G22" s="337"/>
    </row>
    <row r="23" spans="1:14" ht="12.75" customHeight="1" x14ac:dyDescent="0.2">
      <c r="G23" s="337"/>
    </row>
    <row r="24" spans="1:14" ht="12.75" customHeight="1" x14ac:dyDescent="0.2">
      <c r="G24" s="337"/>
    </row>
    <row r="25" spans="1:14" x14ac:dyDescent="0.2">
      <c r="G25" s="337"/>
    </row>
    <row r="26" spans="1:14" x14ac:dyDescent="0.2">
      <c r="G26" s="337"/>
      <c r="H26" s="337"/>
    </row>
  </sheetData>
  <mergeCells count="7">
    <mergeCell ref="M7:N7"/>
    <mergeCell ref="A1:N1"/>
    <mergeCell ref="A2:N2"/>
    <mergeCell ref="A3:N3"/>
    <mergeCell ref="A4:N4"/>
    <mergeCell ref="D6:G6"/>
    <mergeCell ref="H6:K6"/>
  </mergeCells>
  <phoneticPr fontId="4" type="noConversion"/>
  <printOptions horizontalCentered="1"/>
  <pageMargins left="0.75" right="0.75" top="1" bottom="1" header="0.5" footer="0.5"/>
  <pageSetup scale="74" orientation="landscape" blackAndWhite="1" r:id="rId1"/>
  <headerFooter alignWithMargins="0">
    <oddFooter>&amp;L&amp;F 
&amp;A&amp;CPage &amp;P of &amp;N&amp;R&amp;F
&amp;A</oddFooter>
  </headerFooter>
  <customProperties>
    <customPr name="_pios_id" r:id="rId2"/>
  </customPropertie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46"/>
  <sheetViews>
    <sheetView workbookViewId="0">
      <pane ySplit="7" topLeftCell="A9" activePane="bottomLeft" state="frozen"/>
      <selection activeCell="H46" sqref="H46"/>
      <selection pane="bottomLeft" activeCell="C46" sqref="C46"/>
    </sheetView>
  </sheetViews>
  <sheetFormatPr defaultColWidth="9.140625" defaultRowHeight="11.25" x14ac:dyDescent="0.2"/>
  <cols>
    <col min="1" max="1" width="2.140625" style="144" customWidth="1"/>
    <col min="2" max="2" width="2.42578125" style="144" customWidth="1"/>
    <col min="3" max="3" width="40.42578125" style="144" customWidth="1"/>
    <col min="4" max="4" width="9.5703125" style="144" customWidth="1"/>
    <col min="5" max="5" width="9.28515625" style="144" customWidth="1"/>
    <col min="6" max="6" width="1.140625" style="144" customWidth="1"/>
    <col min="7" max="7" width="9.85546875" style="145" customWidth="1"/>
    <col min="8" max="8" width="9.28515625" style="145" customWidth="1"/>
    <col min="9" max="9" width="1.140625" style="149" customWidth="1"/>
    <col min="10" max="10" width="11.5703125" style="145" customWidth="1"/>
    <col min="11" max="11" width="11.42578125" style="144" customWidth="1"/>
    <col min="12" max="12" width="1" style="144" customWidth="1"/>
    <col min="13" max="13" width="9.85546875" style="144" customWidth="1"/>
    <col min="14" max="16384" width="9.140625" style="144"/>
  </cols>
  <sheetData>
    <row r="1" spans="1:14" x14ac:dyDescent="0.2">
      <c r="A1" s="629" t="str">
        <f>'106 Tracker Amort Balances'!A1</f>
        <v>Puget Sound Energy</v>
      </c>
      <c r="B1" s="609"/>
      <c r="C1" s="609"/>
      <c r="D1" s="609"/>
      <c r="E1" s="609"/>
      <c r="F1" s="609"/>
      <c r="G1" s="609"/>
      <c r="H1" s="609"/>
      <c r="I1" s="609"/>
      <c r="J1" s="609"/>
      <c r="K1" s="609"/>
    </row>
    <row r="2" spans="1:14" x14ac:dyDescent="0.2">
      <c r="A2" s="629" t="str">
        <f>'106 Tracker Amort Balances'!A2</f>
        <v xml:space="preserve">PGA Deferral Amortization 106 Tracker Filing </v>
      </c>
      <c r="B2" s="609"/>
      <c r="C2" s="609"/>
      <c r="D2" s="609"/>
      <c r="E2" s="609"/>
      <c r="F2" s="609"/>
      <c r="G2" s="609"/>
      <c r="H2" s="609"/>
      <c r="I2" s="609"/>
      <c r="J2" s="609"/>
      <c r="K2" s="609"/>
    </row>
    <row r="3" spans="1:14" x14ac:dyDescent="0.2">
      <c r="A3" s="630" t="s">
        <v>237</v>
      </c>
      <c r="B3" s="609"/>
      <c r="C3" s="609"/>
      <c r="D3" s="609"/>
      <c r="E3" s="609"/>
      <c r="F3" s="609"/>
      <c r="G3" s="609"/>
      <c r="H3" s="609"/>
      <c r="I3" s="609"/>
      <c r="J3" s="609"/>
      <c r="K3" s="609"/>
    </row>
    <row r="4" spans="1:14" x14ac:dyDescent="0.2">
      <c r="A4" s="629" t="str">
        <f>'106 Tracker Amort Balances'!A4</f>
        <v>Effective November 1, 2021</v>
      </c>
      <c r="B4" s="609"/>
      <c r="C4" s="609"/>
      <c r="D4" s="609"/>
      <c r="E4" s="609"/>
      <c r="F4" s="609"/>
      <c r="G4" s="609"/>
      <c r="H4" s="609"/>
      <c r="I4" s="609"/>
      <c r="J4" s="609"/>
      <c r="K4" s="609"/>
    </row>
    <row r="5" spans="1:14" x14ac:dyDescent="0.2">
      <c r="L5" s="150"/>
    </row>
    <row r="6" spans="1:14" ht="32.25" customHeight="1" x14ac:dyDescent="0.2">
      <c r="D6" s="628" t="s">
        <v>238</v>
      </c>
      <c r="E6" s="627"/>
      <c r="F6" s="298"/>
      <c r="G6" s="631" t="s">
        <v>320</v>
      </c>
      <c r="H6" s="632"/>
      <c r="I6" s="148"/>
      <c r="J6" s="626" t="s">
        <v>330</v>
      </c>
      <c r="K6" s="627"/>
      <c r="L6" s="1"/>
      <c r="M6" s="626" t="s">
        <v>331</v>
      </c>
      <c r="N6" s="627"/>
    </row>
    <row r="7" spans="1:14" x14ac:dyDescent="0.2">
      <c r="D7" s="181" t="s">
        <v>280</v>
      </c>
      <c r="E7" s="181" t="s">
        <v>239</v>
      </c>
      <c r="F7" s="182"/>
      <c r="G7" s="533" t="s">
        <v>10</v>
      </c>
      <c r="H7" s="533" t="s">
        <v>239</v>
      </c>
      <c r="I7" s="534"/>
      <c r="J7" s="533" t="s">
        <v>10</v>
      </c>
      <c r="K7" s="181" t="s">
        <v>239</v>
      </c>
      <c r="L7" s="182"/>
      <c r="M7" s="181" t="s">
        <v>10</v>
      </c>
      <c r="N7" s="181" t="s">
        <v>239</v>
      </c>
    </row>
    <row r="8" spans="1:14" x14ac:dyDescent="0.2">
      <c r="B8" s="144" t="s">
        <v>27</v>
      </c>
      <c r="D8" s="183">
        <v>64</v>
      </c>
      <c r="E8" s="184"/>
      <c r="F8" s="184"/>
      <c r="G8" s="535">
        <v>64</v>
      </c>
      <c r="H8" s="536"/>
      <c r="I8" s="537"/>
      <c r="J8" s="535">
        <v>64</v>
      </c>
      <c r="K8" s="184"/>
      <c r="L8" s="185"/>
      <c r="M8" s="183">
        <v>64</v>
      </c>
      <c r="N8" s="184"/>
    </row>
    <row r="9" spans="1:14" x14ac:dyDescent="0.2">
      <c r="D9" s="183"/>
      <c r="E9" s="184"/>
      <c r="F9" s="184"/>
      <c r="G9" s="535"/>
      <c r="H9" s="536"/>
      <c r="I9" s="537"/>
      <c r="J9" s="535"/>
      <c r="K9" s="184"/>
      <c r="L9" s="185"/>
      <c r="M9" s="183"/>
      <c r="N9" s="184"/>
    </row>
    <row r="10" spans="1:14" x14ac:dyDescent="0.2">
      <c r="B10" s="144" t="s">
        <v>240</v>
      </c>
      <c r="D10" s="183"/>
      <c r="E10" s="184"/>
      <c r="F10" s="184"/>
      <c r="G10" s="535"/>
      <c r="H10" s="536"/>
      <c r="I10" s="537"/>
      <c r="J10" s="535"/>
      <c r="K10" s="184"/>
      <c r="L10" s="185"/>
      <c r="M10" s="183"/>
      <c r="N10" s="184"/>
    </row>
    <row r="11" spans="1:14" x14ac:dyDescent="0.2">
      <c r="C11" s="144" t="s">
        <v>241</v>
      </c>
      <c r="D11" s="470">
        <v>11.52</v>
      </c>
      <c r="E11" s="184">
        <f>D11</f>
        <v>11.52</v>
      </c>
      <c r="F11" s="184"/>
      <c r="G11" s="538">
        <f>$D$11</f>
        <v>11.52</v>
      </c>
      <c r="H11" s="536">
        <f>G11</f>
        <v>11.52</v>
      </c>
      <c r="I11" s="539"/>
      <c r="J11" s="538">
        <f>$D$11</f>
        <v>11.52</v>
      </c>
      <c r="K11" s="184">
        <f>J11</f>
        <v>11.52</v>
      </c>
      <c r="L11" s="187"/>
      <c r="M11" s="154">
        <f>D11</f>
        <v>11.52</v>
      </c>
      <c r="N11" s="184">
        <f>M11</f>
        <v>11.52</v>
      </c>
    </row>
    <row r="12" spans="1:14" x14ac:dyDescent="0.2">
      <c r="C12" s="144" t="s">
        <v>279</v>
      </c>
      <c r="D12" s="471">
        <v>0</v>
      </c>
      <c r="E12" s="188">
        <f>D12</f>
        <v>0</v>
      </c>
      <c r="F12" s="188"/>
      <c r="G12" s="540">
        <f>$D$12</f>
        <v>0</v>
      </c>
      <c r="H12" s="541">
        <f>G12</f>
        <v>0</v>
      </c>
      <c r="I12" s="539"/>
      <c r="J12" s="540">
        <f>$D$12</f>
        <v>0</v>
      </c>
      <c r="K12" s="188">
        <f>J12</f>
        <v>0</v>
      </c>
      <c r="L12" s="187"/>
      <c r="M12" s="189">
        <f t="shared" ref="M12:M13" si="0">D12</f>
        <v>0</v>
      </c>
      <c r="N12" s="188">
        <f>M12</f>
        <v>0</v>
      </c>
    </row>
    <row r="13" spans="1:14" x14ac:dyDescent="0.2">
      <c r="C13" s="144" t="s">
        <v>242</v>
      </c>
      <c r="D13" s="471">
        <v>0</v>
      </c>
      <c r="E13" s="188">
        <f>D13</f>
        <v>0</v>
      </c>
      <c r="F13" s="188"/>
      <c r="G13" s="540">
        <f>$D$13</f>
        <v>0</v>
      </c>
      <c r="H13" s="541">
        <f>G13</f>
        <v>0</v>
      </c>
      <c r="I13" s="539"/>
      <c r="J13" s="540">
        <f>$D$13</f>
        <v>0</v>
      </c>
      <c r="K13" s="188">
        <f>J13</f>
        <v>0</v>
      </c>
      <c r="L13" s="187"/>
      <c r="M13" s="189">
        <f t="shared" si="0"/>
        <v>0</v>
      </c>
      <c r="N13" s="188">
        <f>M13</f>
        <v>0</v>
      </c>
    </row>
    <row r="14" spans="1:14" x14ac:dyDescent="0.2">
      <c r="C14" s="144" t="s">
        <v>39</v>
      </c>
      <c r="D14" s="190">
        <f>SUM(D11:D13)</f>
        <v>11.52</v>
      </c>
      <c r="E14" s="190">
        <f>SUM(E11:E13)</f>
        <v>11.52</v>
      </c>
      <c r="F14" s="189"/>
      <c r="G14" s="542">
        <f>SUM(G11:G13)</f>
        <v>11.52</v>
      </c>
      <c r="H14" s="542">
        <f>SUM(H11:H13)</f>
        <v>11.52</v>
      </c>
      <c r="I14" s="539"/>
      <c r="J14" s="542">
        <f>SUM(J11:J13)</f>
        <v>11.52</v>
      </c>
      <c r="K14" s="190">
        <f>SUM(K11:K13)</f>
        <v>11.52</v>
      </c>
      <c r="L14" s="187"/>
      <c r="M14" s="190">
        <f>SUM(M11:M13)</f>
        <v>11.52</v>
      </c>
      <c r="N14" s="190">
        <f>SUM(N11:N13)</f>
        <v>11.52</v>
      </c>
    </row>
    <row r="15" spans="1:14" x14ac:dyDescent="0.2">
      <c r="D15" s="186"/>
      <c r="E15" s="184"/>
      <c r="F15" s="184"/>
      <c r="G15" s="538"/>
      <c r="H15" s="536"/>
      <c r="I15" s="539"/>
      <c r="J15" s="538"/>
      <c r="K15" s="184"/>
      <c r="L15" s="187"/>
      <c r="M15" s="154"/>
      <c r="N15" s="184"/>
    </row>
    <row r="16" spans="1:14" x14ac:dyDescent="0.2">
      <c r="B16" s="144" t="s">
        <v>243</v>
      </c>
      <c r="E16" s="184"/>
      <c r="F16" s="184"/>
      <c r="H16" s="536"/>
      <c r="K16" s="184"/>
      <c r="L16" s="150"/>
      <c r="N16" s="184"/>
    </row>
    <row r="17" spans="3:14" x14ac:dyDescent="0.2">
      <c r="C17" s="144" t="s">
        <v>244</v>
      </c>
      <c r="D17" s="472">
        <v>0.42857000000000001</v>
      </c>
      <c r="E17" s="184"/>
      <c r="F17" s="184"/>
      <c r="G17" s="141">
        <f>$D$17</f>
        <v>0.42857000000000001</v>
      </c>
      <c r="H17" s="536"/>
      <c r="I17" s="543"/>
      <c r="J17" s="141">
        <f>$D$17</f>
        <v>0.42857000000000001</v>
      </c>
      <c r="K17" s="184"/>
      <c r="L17" s="191"/>
      <c r="M17" s="192">
        <f t="shared" ref="M17:M25" si="1">D17</f>
        <v>0.42857000000000001</v>
      </c>
      <c r="N17" s="184"/>
    </row>
    <row r="18" spans="3:14" x14ac:dyDescent="0.2">
      <c r="C18" s="144" t="s">
        <v>245</v>
      </c>
      <c r="D18" s="473">
        <v>7.0099999999999997E-3</v>
      </c>
      <c r="E18" s="184"/>
      <c r="F18" s="184"/>
      <c r="G18" s="141">
        <f>$D$18</f>
        <v>7.0099999999999997E-3</v>
      </c>
      <c r="H18" s="536"/>
      <c r="I18" s="543"/>
      <c r="J18" s="141">
        <f>$D$18</f>
        <v>7.0099999999999997E-3</v>
      </c>
      <c r="K18" s="184"/>
      <c r="L18" s="191"/>
      <c r="M18" s="192">
        <f t="shared" si="1"/>
        <v>7.0099999999999997E-3</v>
      </c>
      <c r="N18" s="184"/>
    </row>
    <row r="19" spans="3:14" x14ac:dyDescent="0.2">
      <c r="C19" s="144" t="s">
        <v>246</v>
      </c>
      <c r="D19" s="472">
        <v>2.2749999999999999E-2</v>
      </c>
      <c r="E19" s="184"/>
      <c r="F19" s="184"/>
      <c r="G19" s="195">
        <f>$D$19</f>
        <v>2.2749999999999999E-2</v>
      </c>
      <c r="H19" s="536"/>
      <c r="I19" s="543"/>
      <c r="J19" s="195">
        <f>$D$19</f>
        <v>2.2749999999999999E-2</v>
      </c>
      <c r="K19" s="184"/>
      <c r="L19" s="191"/>
      <c r="M19" s="192">
        <f t="shared" si="1"/>
        <v>2.2749999999999999E-2</v>
      </c>
      <c r="N19" s="184"/>
    </row>
    <row r="20" spans="3:14" x14ac:dyDescent="0.2">
      <c r="C20" s="144" t="s">
        <v>279</v>
      </c>
      <c r="D20" s="472">
        <v>0</v>
      </c>
      <c r="E20" s="184"/>
      <c r="F20" s="184"/>
      <c r="G20" s="141">
        <f>$D$20</f>
        <v>0</v>
      </c>
      <c r="H20" s="536"/>
      <c r="I20" s="543"/>
      <c r="J20" s="141">
        <f>$D$20</f>
        <v>0</v>
      </c>
      <c r="K20" s="184"/>
      <c r="L20" s="191"/>
      <c r="M20" s="192">
        <f t="shared" si="1"/>
        <v>0</v>
      </c>
      <c r="N20" s="184"/>
    </row>
    <row r="21" spans="3:14" x14ac:dyDescent="0.2">
      <c r="C21" s="144" t="s">
        <v>242</v>
      </c>
      <c r="D21" s="472">
        <v>-1.388E-2</v>
      </c>
      <c r="E21" s="184"/>
      <c r="F21" s="184"/>
      <c r="G21" s="141">
        <f>$D$21</f>
        <v>-1.388E-2</v>
      </c>
      <c r="H21" s="536"/>
      <c r="I21" s="543"/>
      <c r="J21" s="141">
        <f>$D$21</f>
        <v>-1.388E-2</v>
      </c>
      <c r="K21" s="184"/>
      <c r="L21" s="191"/>
      <c r="M21" s="192">
        <f t="shared" si="1"/>
        <v>-1.388E-2</v>
      </c>
      <c r="N21" s="184"/>
    </row>
    <row r="22" spans="3:14" x14ac:dyDescent="0.2">
      <c r="C22" s="144" t="s">
        <v>247</v>
      </c>
      <c r="D22" s="472">
        <v>-6.8000000000000005E-4</v>
      </c>
      <c r="E22" s="184"/>
      <c r="F22" s="184"/>
      <c r="G22" s="195">
        <f>$D$22</f>
        <v>-6.8000000000000005E-4</v>
      </c>
      <c r="H22" s="536"/>
      <c r="I22" s="543"/>
      <c r="J22" s="195">
        <f>$D$22</f>
        <v>-6.8000000000000005E-4</v>
      </c>
      <c r="K22" s="184"/>
      <c r="L22" s="191"/>
      <c r="M22" s="192">
        <f t="shared" si="1"/>
        <v>-6.8000000000000005E-4</v>
      </c>
      <c r="N22" s="184"/>
    </row>
    <row r="23" spans="3:14" x14ac:dyDescent="0.2">
      <c r="C23" s="144" t="s">
        <v>397</v>
      </c>
      <c r="D23" s="472">
        <v>-1.3699999999999999E-3</v>
      </c>
      <c r="E23" s="184"/>
      <c r="F23" s="184"/>
      <c r="G23" s="195">
        <f>$D$23</f>
        <v>-1.3699999999999999E-3</v>
      </c>
      <c r="H23" s="536"/>
      <c r="I23" s="543"/>
      <c r="J23" s="195">
        <f>$D$23</f>
        <v>-1.3699999999999999E-3</v>
      </c>
      <c r="K23" s="184"/>
      <c r="L23" s="191"/>
      <c r="M23" s="192">
        <f>D23</f>
        <v>-1.3699999999999999E-3</v>
      </c>
      <c r="N23" s="184"/>
    </row>
    <row r="24" spans="3:14" x14ac:dyDescent="0.2">
      <c r="C24" s="144" t="s">
        <v>248</v>
      </c>
      <c r="D24" s="472">
        <v>2.2519999999999998E-2</v>
      </c>
      <c r="E24" s="184"/>
      <c r="F24" s="184"/>
      <c r="G24" s="195">
        <f>$D$24</f>
        <v>2.2519999999999998E-2</v>
      </c>
      <c r="H24" s="536"/>
      <c r="I24" s="543"/>
      <c r="J24" s="195">
        <f>$D$24</f>
        <v>2.2519999999999998E-2</v>
      </c>
      <c r="K24" s="184"/>
      <c r="L24" s="191"/>
      <c r="M24" s="192">
        <f t="shared" si="1"/>
        <v>2.2519999999999998E-2</v>
      </c>
      <c r="N24" s="184"/>
    </row>
    <row r="25" spans="3:14" x14ac:dyDescent="0.2">
      <c r="C25" s="144" t="s">
        <v>415</v>
      </c>
      <c r="D25" s="473">
        <v>1.77E-2</v>
      </c>
      <c r="E25" s="184"/>
      <c r="F25" s="184"/>
      <c r="G25" s="195">
        <f>$D$25</f>
        <v>1.77E-2</v>
      </c>
      <c r="H25" s="536"/>
      <c r="I25" s="543"/>
      <c r="J25" s="195">
        <f>$D$25</f>
        <v>1.77E-2</v>
      </c>
      <c r="K25" s="184"/>
      <c r="L25" s="191"/>
      <c r="M25" s="192">
        <f t="shared" si="1"/>
        <v>1.77E-2</v>
      </c>
      <c r="N25" s="184"/>
    </row>
    <row r="26" spans="3:14" x14ac:dyDescent="0.2">
      <c r="C26" s="144" t="s">
        <v>39</v>
      </c>
      <c r="D26" s="194">
        <f>SUM(D17:D25)</f>
        <v>0.48261999999999999</v>
      </c>
      <c r="E26" s="184">
        <f>ROUND(D26*D$8,2)</f>
        <v>30.89</v>
      </c>
      <c r="F26" s="184"/>
      <c r="G26" s="544">
        <f>SUM(G17:G25)</f>
        <v>0.48261999999999999</v>
      </c>
      <c r="H26" s="536">
        <f>ROUND(G26*G$8,2)</f>
        <v>30.89</v>
      </c>
      <c r="I26" s="543"/>
      <c r="J26" s="544">
        <f>SUM(J17:J25)</f>
        <v>0.48261999999999999</v>
      </c>
      <c r="K26" s="184">
        <f>ROUND(J26*J$8,2)</f>
        <v>30.89</v>
      </c>
      <c r="L26" s="191"/>
      <c r="M26" s="194">
        <f>SUM(M17:M25)</f>
        <v>0.48261999999999999</v>
      </c>
      <c r="N26" s="184">
        <f>ROUND(M26*M$8,2)</f>
        <v>30.89</v>
      </c>
    </row>
    <row r="27" spans="3:14" x14ac:dyDescent="0.2">
      <c r="L27" s="150"/>
    </row>
    <row r="28" spans="3:14" x14ac:dyDescent="0.2">
      <c r="C28" s="144" t="s">
        <v>249</v>
      </c>
      <c r="D28" s="472">
        <v>2.019E-2</v>
      </c>
      <c r="E28" s="184">
        <f>ROUND(D28*D$8,2)</f>
        <v>1.29</v>
      </c>
      <c r="F28" s="184"/>
      <c r="G28" s="195">
        <f>$D$28</f>
        <v>2.019E-2</v>
      </c>
      <c r="H28" s="536">
        <f>ROUND(G28*G$8,2)</f>
        <v>1.29</v>
      </c>
      <c r="I28" s="543"/>
      <c r="J28" s="195">
        <f>$D$28</f>
        <v>2.019E-2</v>
      </c>
      <c r="K28" s="184">
        <f>ROUND(J28*J$8,2)</f>
        <v>1.29</v>
      </c>
      <c r="L28" s="191"/>
      <c r="M28" s="195">
        <f>D28</f>
        <v>2.019E-2</v>
      </c>
      <c r="N28" s="184">
        <f>ROUND(M28*M$8,2)</f>
        <v>1.29</v>
      </c>
    </row>
    <row r="29" spans="3:14" x14ac:dyDescent="0.2">
      <c r="D29" s="196"/>
      <c r="E29" s="184"/>
      <c r="F29" s="184"/>
      <c r="G29" s="141"/>
      <c r="H29" s="536"/>
      <c r="I29" s="543"/>
      <c r="J29" s="141"/>
      <c r="K29" s="184"/>
      <c r="L29" s="191"/>
      <c r="M29" s="192"/>
      <c r="N29" s="184"/>
    </row>
    <row r="30" spans="3:14" x14ac:dyDescent="0.2">
      <c r="C30" s="144" t="s">
        <v>250</v>
      </c>
      <c r="D30" s="472">
        <v>0</v>
      </c>
      <c r="E30" s="184">
        <f>ROUND(D30*D$8,2)</f>
        <v>0</v>
      </c>
      <c r="F30" s="184"/>
      <c r="G30" s="195">
        <f>$D$30</f>
        <v>0</v>
      </c>
      <c r="H30" s="536">
        <f>ROUND(G30*G$8,2)</f>
        <v>0</v>
      </c>
      <c r="I30" s="543"/>
      <c r="J30" s="195">
        <f>$D$30</f>
        <v>0</v>
      </c>
      <c r="K30" s="184">
        <f>ROUND(J30*J$8,2)</f>
        <v>0</v>
      </c>
      <c r="L30" s="191"/>
      <c r="M30" s="193">
        <f>D30</f>
        <v>0</v>
      </c>
      <c r="N30" s="184">
        <f>ROUND(M30*M$8,2)</f>
        <v>0</v>
      </c>
    </row>
    <row r="31" spans="3:14" x14ac:dyDescent="0.2">
      <c r="D31" s="196"/>
      <c r="E31" s="184"/>
      <c r="F31" s="184"/>
      <c r="G31" s="141"/>
      <c r="H31" s="536"/>
      <c r="I31" s="543"/>
      <c r="J31" s="141"/>
      <c r="K31" s="184"/>
      <c r="L31" s="191"/>
      <c r="M31" s="192"/>
      <c r="N31" s="184"/>
    </row>
    <row r="32" spans="3:14" x14ac:dyDescent="0.2">
      <c r="C32" s="144" t="s">
        <v>251</v>
      </c>
      <c r="D32" s="473">
        <v>0.38129000000000002</v>
      </c>
      <c r="E32" s="184"/>
      <c r="F32" s="184"/>
      <c r="G32" s="545">
        <v>0.46339999999999998</v>
      </c>
      <c r="H32" s="536"/>
      <c r="I32" s="543"/>
      <c r="J32" s="141">
        <f>$D$32</f>
        <v>0.38129000000000002</v>
      </c>
      <c r="K32" s="184"/>
      <c r="L32" s="191"/>
      <c r="M32" s="192">
        <f>G32</f>
        <v>0.46339999999999998</v>
      </c>
      <c r="N32" s="184"/>
    </row>
    <row r="33" spans="2:14" x14ac:dyDescent="0.2">
      <c r="C33" s="144" t="s">
        <v>252</v>
      </c>
      <c r="D33" s="473">
        <v>2.332E-2</v>
      </c>
      <c r="E33" s="184"/>
      <c r="F33" s="184"/>
      <c r="G33" s="141">
        <f>D33</f>
        <v>2.332E-2</v>
      </c>
      <c r="H33" s="536"/>
      <c r="I33" s="543"/>
      <c r="J33" s="545">
        <f>'106 Tracker Amort Rates'!D34</f>
        <v>1.23E-3</v>
      </c>
      <c r="K33" s="184"/>
      <c r="L33" s="191"/>
      <c r="M33" s="192">
        <f>J33</f>
        <v>1.23E-3</v>
      </c>
      <c r="N33" s="184"/>
    </row>
    <row r="34" spans="2:14" x14ac:dyDescent="0.2">
      <c r="C34" s="144" t="s">
        <v>316</v>
      </c>
      <c r="D34" s="473">
        <v>0</v>
      </c>
      <c r="E34" s="184"/>
      <c r="F34" s="184"/>
      <c r="G34" s="141">
        <f t="shared" ref="G34:G35" si="2">D34</f>
        <v>0</v>
      </c>
      <c r="H34" s="536"/>
      <c r="I34" s="543"/>
      <c r="J34" s="545">
        <f>'Summary Rates'!C23</f>
        <v>0</v>
      </c>
      <c r="K34" s="184"/>
      <c r="L34" s="191"/>
      <c r="M34" s="192">
        <f>J34</f>
        <v>0</v>
      </c>
      <c r="N34" s="184"/>
    </row>
    <row r="35" spans="2:14" x14ac:dyDescent="0.2">
      <c r="C35" s="144" t="s">
        <v>396</v>
      </c>
      <c r="D35" s="473">
        <v>2.495E-2</v>
      </c>
      <c r="E35" s="184"/>
      <c r="F35" s="184"/>
      <c r="G35" s="141">
        <f t="shared" si="2"/>
        <v>2.495E-2</v>
      </c>
      <c r="H35" s="536"/>
      <c r="I35" s="543"/>
      <c r="J35" s="545">
        <f>'Summary Rates'!C26</f>
        <v>2.495E-2</v>
      </c>
      <c r="K35" s="184"/>
      <c r="L35" s="191"/>
      <c r="M35" s="192">
        <f>J35</f>
        <v>2.495E-2</v>
      </c>
      <c r="N35" s="184"/>
    </row>
    <row r="36" spans="2:14" x14ac:dyDescent="0.2">
      <c r="C36" s="144" t="s">
        <v>39</v>
      </c>
      <c r="D36" s="194">
        <f>SUM(D32:D35)</f>
        <v>0.42956000000000005</v>
      </c>
      <c r="E36" s="184">
        <f>ROUND(D36*D$8,2)</f>
        <v>27.49</v>
      </c>
      <c r="F36" s="184"/>
      <c r="G36" s="544">
        <f>SUM(G32:G35)</f>
        <v>0.51166999999999996</v>
      </c>
      <c r="H36" s="536">
        <f>ROUND(G36*G$8,2)</f>
        <v>32.75</v>
      </c>
      <c r="I36" s="543"/>
      <c r="J36" s="544">
        <f>SUM(J32:J35)</f>
        <v>0.40747</v>
      </c>
      <c r="K36" s="184">
        <f>ROUND(J36*J$8,2)</f>
        <v>26.08</v>
      </c>
      <c r="L36" s="191"/>
      <c r="M36" s="194">
        <f>SUM(M32:M35)</f>
        <v>0.48958000000000002</v>
      </c>
      <c r="N36" s="184">
        <f>ROUND(M36*M$8,2)</f>
        <v>31.33</v>
      </c>
    </row>
    <row r="37" spans="2:14" x14ac:dyDescent="0.2">
      <c r="C37" s="144" t="s">
        <v>253</v>
      </c>
      <c r="D37" s="194">
        <f>D26+D28+D30+D36</f>
        <v>0.93237000000000003</v>
      </c>
      <c r="E37" s="197">
        <f>SUM(E26,E28,E30,E36)</f>
        <v>59.67</v>
      </c>
      <c r="F37" s="188"/>
      <c r="G37" s="544">
        <f>G26+G28+G30+G36</f>
        <v>1.0144799999999998</v>
      </c>
      <c r="H37" s="546">
        <f>SUM(H26,H28,H30,H36)</f>
        <v>64.930000000000007</v>
      </c>
      <c r="I37" s="140"/>
      <c r="J37" s="544">
        <f>J26+J28+J30+J36</f>
        <v>0.91027999999999998</v>
      </c>
      <c r="K37" s="197">
        <f>SUM(K26,K28,K30,K36)</f>
        <v>58.26</v>
      </c>
      <c r="L37" s="198"/>
      <c r="M37" s="194">
        <f>M26+M28+M30+M36</f>
        <v>0.99238999999999999</v>
      </c>
      <c r="N37" s="197">
        <f>SUM(N26,N28,N30,N36)</f>
        <v>63.51</v>
      </c>
    </row>
    <row r="38" spans="2:14" x14ac:dyDescent="0.2">
      <c r="E38" s="184"/>
      <c r="F38" s="184"/>
      <c r="H38" s="536"/>
      <c r="K38" s="184"/>
      <c r="L38" s="150"/>
      <c r="N38" s="184"/>
    </row>
    <row r="39" spans="2:14" x14ac:dyDescent="0.2">
      <c r="B39" s="144" t="s">
        <v>254</v>
      </c>
      <c r="D39" s="154"/>
      <c r="E39" s="184">
        <f>E14+E37</f>
        <v>71.19</v>
      </c>
      <c r="F39" s="184"/>
      <c r="G39" s="538"/>
      <c r="H39" s="536">
        <f>H14+H37</f>
        <v>76.45</v>
      </c>
      <c r="I39" s="540"/>
      <c r="J39" s="538"/>
      <c r="K39" s="184">
        <f>K14+K37</f>
        <v>69.78</v>
      </c>
      <c r="L39" s="189"/>
      <c r="M39" s="154"/>
      <c r="N39" s="184">
        <f>N14+N37</f>
        <v>75.03</v>
      </c>
    </row>
    <row r="40" spans="2:14" x14ac:dyDescent="0.2">
      <c r="B40" s="144" t="s">
        <v>255</v>
      </c>
      <c r="D40" s="154"/>
      <c r="E40" s="184"/>
      <c r="F40" s="184"/>
      <c r="G40" s="538"/>
      <c r="H40" s="536">
        <f>H39-$E39</f>
        <v>5.2600000000000051</v>
      </c>
      <c r="I40" s="540"/>
      <c r="J40" s="538"/>
      <c r="K40" s="184">
        <f>K39-$E39</f>
        <v>-1.4099999999999966</v>
      </c>
      <c r="L40" s="189"/>
      <c r="M40" s="154"/>
      <c r="N40" s="184">
        <f>N39-$E39</f>
        <v>3.8400000000000034</v>
      </c>
    </row>
    <row r="41" spans="2:14" x14ac:dyDescent="0.2">
      <c r="B41" s="144" t="s">
        <v>256</v>
      </c>
      <c r="D41" s="142"/>
      <c r="E41" s="142"/>
      <c r="F41" s="142"/>
      <c r="G41" s="524"/>
      <c r="H41" s="525">
        <f>H40/$E39</f>
        <v>7.3886781851383698E-2</v>
      </c>
      <c r="I41" s="547"/>
      <c r="J41" s="524"/>
      <c r="K41" s="143">
        <f>K40/$E39</f>
        <v>-1.9806152549515333E-2</v>
      </c>
      <c r="L41" s="199"/>
      <c r="M41" s="142"/>
      <c r="N41" s="143">
        <f>N40/$E39</f>
        <v>5.3940160134850451E-2</v>
      </c>
    </row>
    <row r="42" spans="2:14" x14ac:dyDescent="0.2">
      <c r="E42" s="184"/>
      <c r="F42" s="184"/>
      <c r="L42" s="150"/>
    </row>
    <row r="43" spans="2:14" x14ac:dyDescent="0.2">
      <c r="B43" s="144" t="s">
        <v>257</v>
      </c>
      <c r="D43" s="192">
        <f>D26+D28+D30</f>
        <v>0.50280999999999998</v>
      </c>
      <c r="E43" s="184"/>
      <c r="F43" s="184"/>
      <c r="G43" s="141">
        <f>G26+G28+G30</f>
        <v>0.50280999999999998</v>
      </c>
      <c r="I43" s="140"/>
      <c r="J43" s="141">
        <f>J26+J28+J30</f>
        <v>0.50280999999999998</v>
      </c>
      <c r="L43" s="198"/>
      <c r="M43" s="192">
        <f>M26+M28+M30</f>
        <v>0.50280999999999998</v>
      </c>
    </row>
    <row r="45" spans="2:14" x14ac:dyDescent="0.2">
      <c r="B45" s="200" t="s">
        <v>414</v>
      </c>
    </row>
    <row r="46" spans="2:14" x14ac:dyDescent="0.2">
      <c r="B46" s="200" t="s">
        <v>416</v>
      </c>
      <c r="D46" s="200"/>
      <c r="E46" s="200"/>
      <c r="F46" s="200"/>
      <c r="G46" s="200"/>
      <c r="H46" s="200"/>
      <c r="I46" s="200"/>
      <c r="J46" s="200"/>
      <c r="K46" s="201"/>
    </row>
  </sheetData>
  <mergeCells count="8">
    <mergeCell ref="M6:N6"/>
    <mergeCell ref="D6:E6"/>
    <mergeCell ref="J6:K6"/>
    <mergeCell ref="A1:K1"/>
    <mergeCell ref="A2:K2"/>
    <mergeCell ref="A4:K4"/>
    <mergeCell ref="A3:K3"/>
    <mergeCell ref="G6:H6"/>
  </mergeCells>
  <pageMargins left="0.7" right="0.7" top="0.75" bottom="0.75" header="0.3" footer="0.3"/>
  <pageSetup scale="47" orientation="landscape" horizontalDpi="90" verticalDpi="90" r:id="rId1"/>
  <headerFooter>
    <oddFooter>&amp;CPage &amp;P of &amp;N&amp;R&amp;F
&amp;A</oddFooter>
  </headerFooter>
  <customProperties>
    <customPr name="_pios_id" r:id="rId2"/>
  </customProperties>
  <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1 6 " ? > < W o r k b o o k S t a t e   x m l n s : i = " h t t p : / / w w w . w 3 . o r g / 2 0 0 1 / X M L S c h e m a - i n s t a n c e "   x m l n s = " h t t p : / / s c h e m a s . m i c r o s o f t . c o m / P o w e r B I A d d I n " > < L a s t P r o v i d e d R a n g e N a m e I d > 0 < / L a s t P r o v i d e d R a n g e N a m e I d > < L a s t U s e d G r o u p O b j e c t I d > < / L a s t U s e d G r o u p O b j e c t I d > < T i l e s L i s t > < T i l e s / > < / T i l e s L i s t > < / W o r k b o o k S t a t e > 
</file>

<file path=customXml/item2.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8A19893269381D42A56AEEC9F4C1252E" ma:contentTypeVersion="36" ma:contentTypeDescription="" ma:contentTypeScope="" ma:versionID="29d6e2e84f1bdecf611c0ed89ca1fa94">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5371b12cbd0ca12feeca5b6edfa8e73e"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SharedContentType xmlns="Microsoft.SharePoint.Taxonomy.ContentTypeSync" SourceId="015f1b76-b32e-440f-80a7-f0ca4d8a872c" ContentTypeId="0x0101006E56B4D1795A2E4DB2F0B01679ED314A" PreviousValue="true"/>
</file>

<file path=customXml/item4.xml><?xml version="1.0" encoding="utf-8"?>
<?mso-contentType ?>
<FormTemplates xmlns="http://schemas.microsoft.com/sharepoint/v3/contenttype/forms">
  <Display>DocumentLibraryForm</Display>
  <Edit>DocumentLibraryForm</Edit>
  <New>DocumentLibraryForm</New>
</FormTemplates>
</file>

<file path=customXml/item5.xml><?xml version="1.0" encoding="utf-8"?>
<p:properties xmlns:p="http://schemas.microsoft.com/office/2006/metadata/properties" xmlns:xsi="http://www.w3.org/2001/XMLSchema-instance" xmlns:pc="http://schemas.microsoft.com/office/infopath/2007/PartnerControls">
  <documentManagement>
    <Prefix xmlns="dc463f71-b30c-4ab2-9473-d307f9d35888">UG</Prefix>
    <DocumentSetType xmlns="dc463f71-b30c-4ab2-9473-d307f9d35888">Workpapers</DocumentSetType>
    <Visibility xmlns="dc463f71-b30c-4ab2-9473-d307f9d35888">Full Visibility</Visibility>
    <IsConfidential xmlns="dc463f71-b30c-4ab2-9473-d307f9d35888">false</IsConfidential>
    <AgendaOrder xmlns="dc463f71-b30c-4ab2-9473-d307f9d35888">false</AgendaOrder>
    <CaseType xmlns="dc463f71-b30c-4ab2-9473-d307f9d35888">Tariff Revision</CaseType>
    <IndustryCode xmlns="dc463f71-b30c-4ab2-9473-d307f9d35888">150</IndustryCode>
    <CaseStatus xmlns="dc463f71-b30c-4ab2-9473-d307f9d35888">Closed</CaseStatus>
    <OpenedDate xmlns="dc463f71-b30c-4ab2-9473-d307f9d35888">2021-09-17T07:00:00+00:00</OpenedDate>
    <SignificantOrder xmlns="dc463f71-b30c-4ab2-9473-d307f9d35888">false</SignificantOrder>
    <Date1 xmlns="dc463f71-b30c-4ab2-9473-d307f9d35888">2021-09-17T07:00:00+00:00</Date1>
    <IsDocumentOrder xmlns="dc463f71-b30c-4ab2-9473-d307f9d35888">false</IsDocumentOrder>
    <IsHighlyConfidential xmlns="dc463f71-b30c-4ab2-9473-d307f9d35888">false</IsHighlyConfidential>
    <CaseCompanyNames xmlns="dc463f71-b30c-4ab2-9473-d307f9d35888">Puget Sound Energy</CaseCompanyNames>
    <Nickname xmlns="http://schemas.microsoft.com/sharepoint/v3" xsi:nil="true"/>
    <DocketNumber xmlns="dc463f71-b30c-4ab2-9473-d307f9d35888">210721</DocketNumber>
    <DelegatedOrder xmlns="dc463f71-b30c-4ab2-9473-d307f9d35888">false</DelegatedOrder>
  </documentManagement>
</p:properties>
</file>

<file path=customXml/itemProps1.xml><?xml version="1.0" encoding="utf-8"?>
<ds:datastoreItem xmlns:ds="http://schemas.openxmlformats.org/officeDocument/2006/customXml" ds:itemID="{0E6C14C5-D08D-4721-A0CB-CFA22D537450}">
  <ds:schemaRefs>
    <ds:schemaRef ds:uri="http://schemas.microsoft.com/PowerBIAddIn"/>
  </ds:schemaRefs>
</ds:datastoreItem>
</file>

<file path=customXml/itemProps2.xml><?xml version="1.0" encoding="utf-8"?>
<ds:datastoreItem xmlns:ds="http://schemas.openxmlformats.org/officeDocument/2006/customXml" ds:itemID="{332CF8F3-9B27-4E98-82C9-FC0C756AC27B}"/>
</file>

<file path=customXml/itemProps3.xml><?xml version="1.0" encoding="utf-8"?>
<ds:datastoreItem xmlns:ds="http://schemas.openxmlformats.org/officeDocument/2006/customXml" ds:itemID="{4EB79C02-0B34-4029-9E5F-C61BA6B3E6FB}"/>
</file>

<file path=customXml/itemProps4.xml><?xml version="1.0" encoding="utf-8"?>
<ds:datastoreItem xmlns:ds="http://schemas.openxmlformats.org/officeDocument/2006/customXml" ds:itemID="{6078A28A-9746-4746-BA9D-E4577760A084}"/>
</file>

<file path=customXml/itemProps5.xml><?xml version="1.0" encoding="utf-8"?>
<ds:datastoreItem xmlns:ds="http://schemas.openxmlformats.org/officeDocument/2006/customXml" ds:itemID="{E466BD1D-5B27-485F-A54C-3D6658FFE739}"/>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Charts</vt:lpstr>
      </vt:variant>
      <vt:variant>
        <vt:i4>1</vt:i4>
      </vt:variant>
    </vt:vector>
  </HeadingPairs>
  <TitlesOfParts>
    <vt:vector size="18" baseType="lpstr">
      <vt:lpstr>REDACTED VERSION</vt:lpstr>
      <vt:lpstr>Summary Rates</vt:lpstr>
      <vt:lpstr>106 Tracker Amort Balances</vt:lpstr>
      <vt:lpstr>106 Tracker Amort Rates</vt:lpstr>
      <vt:lpstr>Supplemental 106B Amort Rates</vt:lpstr>
      <vt:lpstr>Rate Impact -&gt;</vt:lpstr>
      <vt:lpstr>Rate Impact</vt:lpstr>
      <vt:lpstr>Schedule 106 Revenue</vt:lpstr>
      <vt:lpstr>Typical Res Bill</vt:lpstr>
      <vt:lpstr>Work Papers --&gt;</vt:lpstr>
      <vt:lpstr>F2021 Forecast</vt:lpstr>
      <vt:lpstr>(R) 191 Accounts Balances</vt:lpstr>
      <vt:lpstr>(R) Cost Projections</vt:lpstr>
      <vt:lpstr>Calc Recovery</vt:lpstr>
      <vt:lpstr>2019 GRC - Gas Cost Allocation</vt:lpstr>
      <vt:lpstr>2019 GRC - Gas RAF</vt:lpstr>
      <vt:lpstr>FERC interest rate </vt:lpstr>
      <vt:lpstr>191 Accounts Chart</vt:lpstr>
    </vt:vector>
  </TitlesOfParts>
  <Company>Puget Sound Energy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PSE</dc:creator>
  <cp:lastModifiedBy>Lori Traore</cp:lastModifiedBy>
  <cp:lastPrinted>2019-09-13T17:18:34Z</cp:lastPrinted>
  <dcterms:created xsi:type="dcterms:W3CDTF">2003-08-13T16:19:50Z</dcterms:created>
  <dcterms:modified xsi:type="dcterms:W3CDTF">2021-09-17T21:49:41Z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0x0101006E56B4D1795A2E4DB2F0B01679ED314A008A19893269381D42A56AEEC9F4C1252E</vt:lpwstr>
  </property>
  <property fmtid="{D5CDD505-2E9C-101B-9397-08002B2CF9AE}" pid="3" name="_docset_NoMedatataSyncRequired">
    <vt:lpwstr>False</vt:lpwstr>
  </property>
  <property fmtid="{D5CDD505-2E9C-101B-9397-08002B2CF9AE}" pid="4" name="IsEFSEC">
    <vt:bool>false</vt:bool>
  </property>
</Properties>
</file>