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-15" yWindow="7290" windowWidth="23055" windowHeight="1320" tabRatio="769"/>
  </bookViews>
  <sheets>
    <sheet name="3.13" sheetId="1" r:id="rId1"/>
    <sheet name="SAP 12MOE Dec 2022" sheetId="19" r:id="rId2"/>
    <sheet name="Montana Energy Tax" sheetId="21" r:id="rId3"/>
    <sheet name="Colstrip " sheetId="22" r:id="rId4"/>
  </sheets>
  <externalReferences>
    <externalReference r:id="rId5"/>
    <externalReference r:id="rId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ELP" hidden="1">{#N/A,#N/A,FALSE,"Coversheet";#N/A,#N/A,FALSE,"QA"}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E12" i="1" l="1"/>
  <c r="N3" i="22" l="1"/>
  <c r="N2" i="22"/>
  <c r="E21" i="1" l="1"/>
  <c r="E13" i="1" l="1"/>
  <c r="E17" i="1" l="1"/>
  <c r="E14" i="1"/>
  <c r="E2" i="21" l="1"/>
  <c r="E15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E18" i="1" l="1"/>
  <c r="E20" i="1" l="1"/>
  <c r="E22" i="1" s="1"/>
  <c r="E24" i="1" s="1"/>
  <c r="E25" i="1" s="1"/>
</calcChain>
</file>

<file path=xl/sharedStrings.xml><?xml version="1.0" encoding="utf-8"?>
<sst xmlns="http://schemas.openxmlformats.org/spreadsheetml/2006/main" count="60" uniqueCount="55">
  <si>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</si>
  <si>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</si>
  <si>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</si>
  <si>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</si>
  <si>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</si>
  <si>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</si>
  <si>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</si>
  <si>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</si>
  <si>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</si>
  <si>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</si>
  <si>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COMMISSION BASIS REPORT</t>
  </si>
  <si>
    <t>PUGET SOUND ENERGY-ELECTRIC</t>
  </si>
  <si>
    <t>RESTATED ENERGY TAX (LINE 1 X LINE 2)</t>
  </si>
  <si>
    <t>Actual KWh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</si>
  <si>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</si>
  <si>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</si>
  <si>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</si>
  <si>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</si>
  <si>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</si>
  <si>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</si>
  <si>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http://revenue.mt.gov/Portals/9/businesses/taxes/natural_resources/EEL.pdf</t>
  </si>
  <si>
    <t xml:space="preserve">  ZO12                      Orders: Actual 12 Month Ended</t>
  </si>
  <si>
    <t>Orders</t>
  </si>
  <si>
    <t>12 Months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</si>
  <si>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</si>
  <si>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</si>
  <si>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</si>
  <si>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</si>
  <si>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</si>
  <si>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</si>
  <si>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&lt;= per Power Cost Dept</t>
  </si>
  <si>
    <t>Check for 2022</t>
  </si>
  <si>
    <t>ok</t>
  </si>
  <si>
    <t>FOR TWELVE MONTHS ENDED December 31, 2022</t>
  </si>
  <si>
    <t>Resource</t>
  </si>
  <si>
    <t>Total Volume (MWh)</t>
  </si>
  <si>
    <t>Colstrip  1&amp;2</t>
  </si>
  <si>
    <t>Colstrip  3&amp;4</t>
  </si>
  <si>
    <t>12/2022</t>
  </si>
  <si>
    <t>11/2022</t>
  </si>
  <si>
    <t>10/2022</t>
  </si>
  <si>
    <t>9/2022</t>
  </si>
  <si>
    <t>8/2022</t>
  </si>
  <si>
    <t>7/2022</t>
  </si>
  <si>
    <t>6/2022</t>
  </si>
  <si>
    <t>5/2022</t>
  </si>
  <si>
    <t>4/2022</t>
  </si>
  <si>
    <t>3/2022</t>
  </si>
  <si>
    <t>2/2022</t>
  </si>
  <si>
    <t>1/2022</t>
  </si>
  <si>
    <t xml:space="preserve">   40810005  Montana Electric</t>
  </si>
  <si>
    <t>*  Debit</t>
  </si>
  <si>
    <t>*  Credit</t>
  </si>
  <si>
    <t>** Over/underabsorption</t>
  </si>
  <si>
    <t xml:space="preserve">  Date:                     02/10/2023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</si>
</sst>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  <numFmt numFmtId="199" formatCode="[$-409]mmmm\-yy;@"/>
    <numFmt numFmtId="200" formatCode="#,##0.00_-;#,##0.00\-;&quot; &quot;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sz val="18"/>
      <color theme="3"/>
      <name val="Cambria"/>
      <family val="2"/>
      <scheme val="major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26">
    <xf numFmtId="0" fontId="0" fillId="0" borderId="0"/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9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2" fontId="5" fillId="0" borderId="0">
      <alignment horizontal="left" wrapText="1"/>
    </xf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13" fillId="0" borderId="0"/>
    <xf numFmtId="0" fontId="13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0" fontId="13" fillId="0" borderId="0"/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3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46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2" fontId="21" fillId="0" borderId="0">
      <alignment horizontal="left" wrapText="1"/>
    </xf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0" fontId="3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3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0" fontId="13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3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187" fontId="73" fillId="0" borderId="0">
      <alignment horizontal="left"/>
    </xf>
    <xf numFmtId="188" fontId="74" fillId="0" borderId="0">
      <alignment horizontal="left"/>
    </xf>
    <xf numFmtId="0" fontId="55" fillId="0" borderId="1"/>
    <xf numFmtId="0" fontId="56" fillId="0" borderId="0"/>
    <xf numFmtId="0" fontId="82" fillId="67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82" fillId="68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82" fillId="69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82" fillId="7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2" fillId="71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82" fillId="7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82" fillId="73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82" fillId="74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82" fillId="75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82" fillId="76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2" fillId="7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82" fillId="7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83" fillId="79" borderId="0" applyNumberFormat="0" applyBorder="0" applyAlignment="0" applyProtection="0"/>
    <xf numFmtId="0" fontId="54" fillId="12" borderId="0" applyNumberFormat="0" applyBorder="0" applyAlignment="0" applyProtection="0"/>
    <xf numFmtId="0" fontId="83" fillId="80" borderId="0" applyNumberFormat="0" applyBorder="0" applyAlignment="0" applyProtection="0"/>
    <xf numFmtId="0" fontId="54" fillId="9" borderId="0" applyNumberFormat="0" applyBorder="0" applyAlignment="0" applyProtection="0"/>
    <xf numFmtId="0" fontId="83" fillId="81" borderId="0" applyNumberFormat="0" applyBorder="0" applyAlignment="0" applyProtection="0"/>
    <xf numFmtId="0" fontId="54" fillId="10" borderId="0" applyNumberFormat="0" applyBorder="0" applyAlignment="0" applyProtection="0"/>
    <xf numFmtId="0" fontId="83" fillId="82" borderId="0" applyNumberFormat="0" applyBorder="0" applyAlignment="0" applyProtection="0"/>
    <xf numFmtId="0" fontId="54" fillId="13" borderId="0" applyNumberFormat="0" applyBorder="0" applyAlignment="0" applyProtection="0"/>
    <xf numFmtId="0" fontId="83" fillId="83" borderId="0" applyNumberFormat="0" applyBorder="0" applyAlignment="0" applyProtection="0"/>
    <xf numFmtId="0" fontId="54" fillId="14" borderId="0" applyNumberFormat="0" applyBorder="0" applyAlignment="0" applyProtection="0"/>
    <xf numFmtId="0" fontId="83" fillId="84" borderId="0" applyNumberFormat="0" applyBorder="0" applyAlignment="0" applyProtection="0"/>
    <xf numFmtId="0" fontId="54" fillId="15" borderId="0" applyNumberFormat="0" applyBorder="0" applyAlignment="0" applyProtection="0"/>
    <xf numFmtId="0" fontId="83" fillId="85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6" borderId="0" applyNumberFormat="0" applyBorder="0" applyAlignment="0" applyProtection="0"/>
    <xf numFmtId="0" fontId="83" fillId="86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83" fillId="87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4" borderId="0" applyNumberFormat="0" applyBorder="0" applyAlignment="0" applyProtection="0"/>
    <xf numFmtId="0" fontId="83" fillId="88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13" borderId="0" applyNumberFormat="0" applyBorder="0" applyAlignment="0" applyProtection="0"/>
    <xf numFmtId="0" fontId="83" fillId="89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4" borderId="0" applyNumberFormat="0" applyBorder="0" applyAlignment="0" applyProtection="0"/>
    <xf numFmtId="0" fontId="83" fillId="90" borderId="0" applyNumberFormat="0" applyBorder="0" applyAlignment="0" applyProtection="0"/>
    <xf numFmtId="0" fontId="35" fillId="29" borderId="0" applyNumberFormat="0" applyBorder="0" applyAlignment="0" applyProtection="0"/>
    <xf numFmtId="0" fontId="35" fillId="22" borderId="0" applyNumberFormat="0" applyBorder="0" applyAlignment="0" applyProtection="0"/>
    <xf numFmtId="0" fontId="54" fillId="30" borderId="0" applyNumberFormat="0" applyBorder="0" applyAlignment="0" applyProtection="0"/>
    <xf numFmtId="0" fontId="54" fillId="28" borderId="0" applyNumberFormat="0" applyBorder="0" applyAlignment="0" applyProtection="0"/>
    <xf numFmtId="0" fontId="84" fillId="91" borderId="0" applyNumberFormat="0" applyBorder="0" applyAlignment="0" applyProtection="0"/>
    <xf numFmtId="0" fontId="62" fillId="3" borderId="0" applyNumberFormat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56" fillId="0" borderId="1"/>
    <xf numFmtId="178" fontId="23" fillId="0" borderId="0" applyFill="0" applyBorder="0" applyAlignment="0"/>
    <xf numFmtId="41" fontId="5" fillId="31" borderId="0"/>
    <xf numFmtId="0" fontId="85" fillId="92" borderId="28" applyNumberFormat="0" applyAlignment="0" applyProtection="0"/>
    <xf numFmtId="0" fontId="75" fillId="32" borderId="2" applyNumberFormat="0" applyAlignment="0" applyProtection="0"/>
    <xf numFmtId="0" fontId="86" fillId="93" borderId="29" applyNumberFormat="0" applyAlignment="0" applyProtection="0"/>
    <xf numFmtId="0" fontId="63" fillId="33" borderId="3" applyNumberFormat="0" applyAlignment="0" applyProtection="0"/>
    <xf numFmtId="41" fontId="21" fillId="34" borderId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0" fontId="8" fillId="0" borderId="0" applyFont="0" applyFill="0" applyBorder="0" applyAlignment="0" applyProtection="0"/>
    <xf numFmtId="4" fontId="47" fillId="0" borderId="0" applyFont="0" applyFill="0" applyBorder="0" applyAlignment="0" applyProtection="0"/>
    <xf numFmtId="189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8" fillId="0" borderId="0"/>
    <xf numFmtId="0" fontId="18" fillId="0" borderId="0"/>
    <xf numFmtId="0" fontId="32" fillId="0" borderId="0"/>
    <xf numFmtId="3" fontId="15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180" fontId="33" fillId="0" borderId="0">
      <protection locked="0"/>
    </xf>
    <xf numFmtId="0" fontId="32" fillId="0" borderId="0"/>
    <xf numFmtId="0" fontId="24" fillId="0" borderId="0" applyNumberFormat="0" applyAlignment="0">
      <alignment horizontal="left"/>
    </xf>
    <xf numFmtId="0" fontId="25" fillId="0" borderId="0" applyNumberFormat="0" applyAlignment="0"/>
    <xf numFmtId="0" fontId="18" fillId="0" borderId="0"/>
    <xf numFmtId="0" fontId="32" fillId="0" borderId="0"/>
    <xf numFmtId="0" fontId="18" fillId="0" borderId="0"/>
    <xf numFmtId="0" fontId="32" fillId="0" borderId="0"/>
    <xf numFmtId="8" fontId="4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8" fontId="8" fillId="0" borderId="0" applyFont="0" applyFill="0" applyBorder="0" applyAlignment="0" applyProtection="0"/>
    <xf numFmtId="8" fontId="47" fillId="0" borderId="0" applyFont="0" applyFill="0" applyBorder="0" applyAlignment="0" applyProtection="0"/>
    <xf numFmtId="8" fontId="4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5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6" fillId="0" borderId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167" fontId="11" fillId="0" borderId="0"/>
    <xf numFmtId="181" fontId="31" fillId="0" borderId="0" applyFont="0" applyFill="0" applyBorder="0" applyAlignment="0" applyProtection="0">
      <alignment horizontal="left" wrapText="1"/>
    </xf>
    <xf numFmtId="0" fontId="8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8" fillId="0" borderId="0"/>
    <xf numFmtId="0" fontId="88" fillId="94" borderId="0" applyNumberFormat="0" applyBorder="0" applyAlignment="0" applyProtection="0"/>
    <xf numFmtId="0" fontId="65" fillId="4" borderId="0" applyNumberFormat="0" applyBorder="0" applyAlignment="0" applyProtection="0"/>
    <xf numFmtId="38" fontId="12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0" fontId="58" fillId="0" borderId="1"/>
    <xf numFmtId="175" fontId="44" fillId="0" borderId="0" applyNumberFormat="0" applyFill="0" applyBorder="0" applyProtection="0">
      <alignment horizontal="right"/>
    </xf>
    <xf numFmtId="0" fontId="26" fillId="0" borderId="4" applyNumberFormat="0" applyAlignment="0" applyProtection="0">
      <alignment horizontal="left"/>
    </xf>
    <xf numFmtId="0" fontId="26" fillId="0" borderId="5">
      <alignment horizontal="left"/>
    </xf>
    <xf numFmtId="14" fontId="10" fillId="38" borderId="6">
      <alignment horizontal="center" vertical="center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8" fillId="0" borderId="7" applyNumberFormat="0" applyFill="0" applyAlignment="0" applyProtection="0"/>
    <xf numFmtId="0" fontId="89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90" fillId="0" borderId="31" applyNumberFormat="0" applyFill="0" applyAlignment="0" applyProtection="0"/>
    <xf numFmtId="0" fontId="91" fillId="0" borderId="32" applyNumberFormat="0" applyFill="0" applyAlignment="0" applyProtection="0"/>
    <xf numFmtId="0" fontId="66" fillId="0" borderId="9" applyNumberFormat="0" applyFill="0" applyAlignment="0" applyProtection="0"/>
    <xf numFmtId="0" fontId="9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16" fillId="0" borderId="0"/>
    <xf numFmtId="40" fontId="16" fillId="0" borderId="0"/>
    <xf numFmtId="0" fontId="92" fillId="95" borderId="28" applyNumberFormat="0" applyAlignment="0" applyProtection="0"/>
    <xf numFmtId="10" fontId="12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0" fontId="67" fillId="7" borderId="2" applyNumberFormat="0" applyAlignment="0" applyProtection="0"/>
    <xf numFmtId="41" fontId="27" fillId="39" borderId="11">
      <alignment horizontal="left"/>
      <protection locked="0"/>
    </xf>
    <xf numFmtId="10" fontId="27" fillId="39" borderId="11">
      <alignment horizontal="right"/>
      <protection locked="0"/>
    </xf>
    <xf numFmtId="41" fontId="27" fillId="39" borderId="11">
      <alignment horizontal="left"/>
      <protection locked="0"/>
    </xf>
    <xf numFmtId="0" fontId="58" fillId="0" borderId="12"/>
    <xf numFmtId="0" fontId="9" fillId="34" borderId="0"/>
    <xf numFmtId="3" fontId="34" fillId="0" borderId="0" applyFill="0" applyBorder="0" applyAlignment="0" applyProtection="0"/>
    <xf numFmtId="0" fontId="93" fillId="0" borderId="33" applyNumberFormat="0" applyFill="0" applyAlignment="0" applyProtection="0"/>
    <xf numFmtId="0" fontId="68" fillId="0" borderId="13" applyNumberFormat="0" applyFill="0" applyAlignment="0" applyProtection="0"/>
    <xf numFmtId="18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17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7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4" fillId="96" borderId="0" applyNumberFormat="0" applyBorder="0" applyAlignment="0" applyProtection="0"/>
    <xf numFmtId="0" fontId="69" fillId="40" borderId="0" applyNumberFormat="0" applyBorder="0" applyAlignment="0" applyProtection="0"/>
    <xf numFmtId="37" fontId="28" fillId="0" borderId="0"/>
    <xf numFmtId="168" fontId="8" fillId="0" borderId="0"/>
    <xf numFmtId="192" fontId="21" fillId="0" borderId="0"/>
    <xf numFmtId="192" fontId="21" fillId="0" borderId="0"/>
    <xf numFmtId="192" fontId="21" fillId="0" borderId="0"/>
    <xf numFmtId="0" fontId="21" fillId="0" borderId="0"/>
    <xf numFmtId="193" fontId="8" fillId="0" borderId="0"/>
    <xf numFmtId="180" fontId="46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170" fontId="21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0" fontId="8" fillId="0" borderId="0"/>
    <xf numFmtId="0" fontId="21" fillId="0" borderId="0"/>
    <xf numFmtId="0" fontId="21" fillId="0" borderId="0"/>
    <xf numFmtId="179" fontId="20" fillId="0" borderId="0">
      <alignment horizontal="left" wrapText="1"/>
    </xf>
    <xf numFmtId="0" fontId="35" fillId="0" borderId="0"/>
    <xf numFmtId="0" fontId="35" fillId="0" borderId="0"/>
    <xf numFmtId="0" fontId="14" fillId="0" borderId="0"/>
    <xf numFmtId="179" fontId="20" fillId="0" borderId="0">
      <alignment horizontal="left" wrapText="1"/>
    </xf>
    <xf numFmtId="0" fontId="35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94" fontId="21" fillId="0" borderId="0">
      <alignment horizontal="left" wrapText="1"/>
    </xf>
    <xf numFmtId="195" fontId="20" fillId="0" borderId="0">
      <alignment horizontal="left" wrapText="1"/>
    </xf>
    <xf numFmtId="0" fontId="35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82" fillId="0" borderId="0"/>
    <xf numFmtId="0" fontId="82" fillId="0" borderId="0"/>
    <xf numFmtId="174" fontId="31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3" fontId="21" fillId="0" borderId="0">
      <alignment horizontal="left" wrapText="1"/>
    </xf>
    <xf numFmtId="0" fontId="21" fillId="0" borderId="0"/>
    <xf numFmtId="171" fontId="21" fillId="0" borderId="0">
      <alignment horizontal="left" wrapText="1"/>
    </xf>
    <xf numFmtId="0" fontId="9" fillId="41" borderId="0"/>
    <xf numFmtId="0" fontId="82" fillId="0" borderId="0"/>
    <xf numFmtId="0" fontId="35" fillId="0" borderId="0"/>
    <xf numFmtId="179" fontId="20" fillId="0" borderId="0">
      <alignment horizontal="left" wrapText="1"/>
    </xf>
    <xf numFmtId="0" fontId="35" fillId="0" borderId="0"/>
    <xf numFmtId="179" fontId="20" fillId="0" borderId="0">
      <alignment horizontal="left" wrapText="1"/>
    </xf>
    <xf numFmtId="179" fontId="20" fillId="0" borderId="0">
      <alignment horizontal="left" wrapText="1"/>
    </xf>
    <xf numFmtId="0" fontId="36" fillId="0" borderId="0"/>
    <xf numFmtId="179" fontId="20" fillId="0" borderId="0">
      <alignment horizontal="left" wrapText="1"/>
    </xf>
    <xf numFmtId="179" fontId="20" fillId="0" borderId="0">
      <alignment horizontal="left" wrapText="1"/>
    </xf>
    <xf numFmtId="182" fontId="21" fillId="0" borderId="0">
      <alignment horizontal="left" wrapText="1"/>
    </xf>
    <xf numFmtId="180" fontId="31" fillId="0" borderId="0">
      <alignment horizontal="left" wrapText="1"/>
    </xf>
    <xf numFmtId="170" fontId="21" fillId="0" borderId="0">
      <alignment horizontal="left" wrapText="1"/>
    </xf>
    <xf numFmtId="180" fontId="46" fillId="0" borderId="0">
      <alignment horizontal="left" wrapText="1"/>
    </xf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82" fillId="97" borderId="34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95" fillId="92" borderId="35" applyNumberFormat="0" applyAlignment="0" applyProtection="0"/>
    <xf numFmtId="0" fontId="70" fillId="32" borderId="17" applyNumberFormat="0" applyAlignment="0" applyProtection="0"/>
    <xf numFmtId="0" fontId="18" fillId="0" borderId="0"/>
    <xf numFmtId="0" fontId="18" fillId="0" borderId="0"/>
    <xf numFmtId="0" fontId="32" fillId="0" borderId="0"/>
    <xf numFmtId="9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1" fillId="43" borderId="11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9" fillId="0" borderId="6">
      <alignment horizontal="center"/>
    </xf>
    <xf numFmtId="3" fontId="14" fillId="0" borderId="0" applyFont="0" applyFill="0" applyBorder="0" applyAlignment="0" applyProtection="0"/>
    <xf numFmtId="0" fontId="14" fillId="44" borderId="0" applyNumberFormat="0" applyFont="0" applyBorder="0" applyAlignment="0" applyProtection="0"/>
    <xf numFmtId="0" fontId="32" fillId="0" borderId="0"/>
    <xf numFmtId="3" fontId="37" fillId="0" borderId="0" applyFill="0" applyBorder="0" applyAlignment="0" applyProtection="0"/>
    <xf numFmtId="0" fontId="38" fillId="0" borderId="0"/>
    <xf numFmtId="3" fontId="37" fillId="0" borderId="0" applyFill="0" applyBorder="0" applyAlignment="0" applyProtection="0"/>
    <xf numFmtId="42" fontId="21" fillId="31" borderId="0"/>
    <xf numFmtId="42" fontId="21" fillId="31" borderId="18">
      <alignment vertical="center"/>
    </xf>
    <xf numFmtId="0" fontId="10" fillId="31" borderId="19" applyNumberFormat="0">
      <alignment horizontal="center" vertical="center" wrapText="1"/>
    </xf>
    <xf numFmtId="10" fontId="21" fillId="31" borderId="0"/>
    <xf numFmtId="183" fontId="21" fillId="31" borderId="0"/>
    <xf numFmtId="42" fontId="21" fillId="31" borderId="0"/>
    <xf numFmtId="166" fontId="39" fillId="0" borderId="0" applyBorder="0" applyAlignment="0"/>
    <xf numFmtId="42" fontId="21" fillId="31" borderId="20">
      <alignment horizontal="left"/>
    </xf>
    <xf numFmtId="183" fontId="40" fillId="31" borderId="20">
      <alignment horizontal="left"/>
    </xf>
    <xf numFmtId="166" fontId="16" fillId="0" borderId="0" applyBorder="0" applyAlignment="0"/>
    <xf numFmtId="14" fontId="20" fillId="0" borderId="0" applyNumberFormat="0" applyFill="0" applyBorder="0" applyAlignment="0" applyProtection="0">
      <alignment horizontal="left"/>
    </xf>
    <xf numFmtId="177" fontId="5" fillId="0" borderId="0" applyFont="0" applyFill="0" applyAlignment="0">
      <alignment horizontal="right"/>
    </xf>
    <xf numFmtId="4" fontId="41" fillId="39" borderId="17" applyNumberFormat="0" applyProtection="0">
      <alignment vertical="center"/>
    </xf>
    <xf numFmtId="4" fontId="48" fillId="39" borderId="17" applyNumberFormat="0" applyProtection="0">
      <alignment vertical="center"/>
    </xf>
    <xf numFmtId="4" fontId="41" fillId="39" borderId="17" applyNumberFormat="0" applyProtection="0">
      <alignment horizontal="left" vertical="center" indent="1"/>
    </xf>
    <xf numFmtId="4" fontId="41" fillId="39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21" fillId="46" borderId="0" applyNumberFormat="0" applyProtection="0">
      <alignment horizontal="left" vertical="center" indent="1"/>
    </xf>
    <xf numFmtId="4" fontId="41" fillId="47" borderId="17" applyNumberFormat="0" applyProtection="0">
      <alignment horizontal="right" vertical="center"/>
    </xf>
    <xf numFmtId="4" fontId="41" fillId="48" borderId="17" applyNumberFormat="0" applyProtection="0">
      <alignment horizontal="right" vertical="center"/>
    </xf>
    <xf numFmtId="4" fontId="41" fillId="49" borderId="17" applyNumberFormat="0" applyProtection="0">
      <alignment horizontal="right" vertical="center"/>
    </xf>
    <xf numFmtId="4" fontId="41" fillId="50" borderId="17" applyNumberFormat="0" applyProtection="0">
      <alignment horizontal="right" vertical="center"/>
    </xf>
    <xf numFmtId="4" fontId="41" fillId="51" borderId="17" applyNumberFormat="0" applyProtection="0">
      <alignment horizontal="right" vertical="center"/>
    </xf>
    <xf numFmtId="4" fontId="41" fillId="52" borderId="17" applyNumberFormat="0" applyProtection="0">
      <alignment horizontal="right" vertical="center"/>
    </xf>
    <xf numFmtId="4" fontId="41" fillId="53" borderId="17" applyNumberFormat="0" applyProtection="0">
      <alignment horizontal="right" vertical="center"/>
    </xf>
    <xf numFmtId="4" fontId="41" fillId="54" borderId="17" applyNumberFormat="0" applyProtection="0">
      <alignment horizontal="right" vertical="center"/>
    </xf>
    <xf numFmtId="4" fontId="41" fillId="55" borderId="17" applyNumberFormat="0" applyProtection="0">
      <alignment horizontal="right" vertical="center"/>
    </xf>
    <xf numFmtId="4" fontId="49" fillId="56" borderId="17" applyNumberFormat="0" applyProtection="0">
      <alignment horizontal="left" vertical="center" indent="1"/>
    </xf>
    <xf numFmtId="4" fontId="41" fillId="57" borderId="21" applyNumberFormat="0" applyProtection="0">
      <alignment horizontal="left" vertical="center" indent="1"/>
    </xf>
    <xf numFmtId="4" fontId="50" fillId="58" borderId="0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4" fontId="51" fillId="57" borderId="17" applyNumberFormat="0" applyProtection="0">
      <alignment horizontal="left" vertical="center" indent="1"/>
    </xf>
    <xf numFmtId="4" fontId="51" fillId="59" borderId="17" applyNumberFormat="0" applyProtection="0">
      <alignment horizontal="left" vertical="center" indent="1"/>
    </xf>
    <xf numFmtId="0" fontId="46" fillId="59" borderId="17" applyNumberFormat="0" applyProtection="0">
      <alignment horizontal="left" vertical="center" indent="1"/>
    </xf>
    <xf numFmtId="0" fontId="46" fillId="59" borderId="17" applyNumberFormat="0" applyProtection="0">
      <alignment horizontal="left" vertical="center" indent="1"/>
    </xf>
    <xf numFmtId="0" fontId="46" fillId="60" borderId="17" applyNumberFormat="0" applyProtection="0">
      <alignment horizontal="left" vertical="center" indent="1"/>
    </xf>
    <xf numFmtId="0" fontId="46" fillId="60" borderId="17" applyNumberFormat="0" applyProtection="0">
      <alignment horizontal="left" vertical="center" indent="1"/>
    </xf>
    <xf numFmtId="0" fontId="46" fillId="34" borderId="17" applyNumberFormat="0" applyProtection="0">
      <alignment horizontal="left" vertical="center" indent="1"/>
    </xf>
    <xf numFmtId="0" fontId="46" fillId="34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21" fillId="61" borderId="10" applyNumberFormat="0">
      <protection locked="0"/>
    </xf>
    <xf numFmtId="0" fontId="16" fillId="62" borderId="22" applyBorder="0"/>
    <xf numFmtId="4" fontId="41" fillId="63" borderId="17" applyNumberFormat="0" applyProtection="0">
      <alignment vertical="center"/>
    </xf>
    <xf numFmtId="4" fontId="48" fillId="63" borderId="17" applyNumberFormat="0" applyProtection="0">
      <alignment vertical="center"/>
    </xf>
    <xf numFmtId="4" fontId="41" fillId="63" borderId="17" applyNumberFormat="0" applyProtection="0">
      <alignment horizontal="left" vertical="center" indent="1"/>
    </xf>
    <xf numFmtId="4" fontId="41" fillId="63" borderId="17" applyNumberFormat="0" applyProtection="0">
      <alignment horizontal="left" vertical="center" indent="1"/>
    </xf>
    <xf numFmtId="4" fontId="41" fillId="57" borderId="17" applyNumberFormat="0" applyProtection="0">
      <alignment horizontal="right" vertical="center"/>
    </xf>
    <xf numFmtId="4" fontId="48" fillId="57" borderId="17" applyNumberFormat="0" applyProtection="0">
      <alignment horizontal="right" vertical="center"/>
    </xf>
    <xf numFmtId="0" fontId="46" fillId="45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52" fillId="0" borderId="0"/>
    <xf numFmtId="0" fontId="9" fillId="64" borderId="10"/>
    <xf numFmtId="4" fontId="53" fillId="57" borderId="17" applyNumberFormat="0" applyProtection="0">
      <alignment horizontal="right" vertical="center"/>
    </xf>
    <xf numFmtId="39" fontId="5" fillId="65" borderId="0"/>
    <xf numFmtId="0" fontId="59" fillId="0" borderId="0" applyNumberFormat="0" applyFill="0" applyBorder="0" applyAlignment="0" applyProtection="0"/>
    <xf numFmtId="38" fontId="12" fillId="0" borderId="23"/>
    <xf numFmtId="38" fontId="9" fillId="0" borderId="23"/>
    <xf numFmtId="38" fontId="9" fillId="0" borderId="23"/>
    <xf numFmtId="38" fontId="9" fillId="0" borderId="23"/>
    <xf numFmtId="38" fontId="9" fillId="0" borderId="23"/>
    <xf numFmtId="38" fontId="16" fillId="0" borderId="20"/>
    <xf numFmtId="39" fontId="20" fillId="66" borderId="0"/>
    <xf numFmtId="170" fontId="5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95" fontId="21" fillId="0" borderId="0">
      <alignment horizontal="left" wrapText="1"/>
    </xf>
    <xf numFmtId="165" fontId="21" fillId="0" borderId="0">
      <alignment horizontal="left" wrapText="1"/>
    </xf>
    <xf numFmtId="170" fontId="21" fillId="0" borderId="0">
      <alignment horizontal="left" wrapText="1"/>
    </xf>
    <xf numFmtId="173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65" fontId="21" fillId="0" borderId="0">
      <alignment horizontal="left" wrapText="1"/>
    </xf>
    <xf numFmtId="196" fontId="21" fillId="0" borderId="0">
      <alignment horizontal="left" wrapText="1"/>
    </xf>
    <xf numFmtId="0" fontId="41" fillId="0" borderId="0" applyNumberFormat="0" applyBorder="0" applyAlignment="0"/>
    <xf numFmtId="0" fontId="60" fillId="0" borderId="0" applyNumberFormat="0" applyBorder="0" applyAlignment="0"/>
    <xf numFmtId="0" fontId="49" fillId="0" borderId="0" applyNumberFormat="0" applyBorder="0" applyAlignment="0"/>
    <xf numFmtId="0" fontId="61" fillId="0" borderId="0"/>
    <xf numFmtId="0" fontId="58" fillId="0" borderId="24"/>
    <xf numFmtId="40" fontId="29" fillId="0" borderId="0" applyBorder="0">
      <alignment horizontal="right"/>
    </xf>
    <xf numFmtId="41" fontId="42" fillId="31" borderId="0">
      <alignment horizontal="left"/>
    </xf>
    <xf numFmtId="0" fontId="80" fillId="0" borderId="0"/>
    <xf numFmtId="0" fontId="81" fillId="0" borderId="0" applyFill="0" applyBorder="0" applyProtection="0">
      <alignment horizontal="left" vertical="top"/>
    </xf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6" fontId="43" fillId="31" borderId="0">
      <alignment horizontal="left" vertical="center"/>
    </xf>
    <xf numFmtId="0" fontId="10" fillId="31" borderId="0">
      <alignment horizontal="left" wrapText="1"/>
    </xf>
    <xf numFmtId="0" fontId="30" fillId="0" borderId="0">
      <alignment horizontal="left" vertical="center"/>
    </xf>
    <xf numFmtId="0" fontId="15" fillId="0" borderId="25" applyNumberFormat="0" applyFont="0" applyFill="0" applyAlignment="0" applyProtection="0"/>
    <xf numFmtId="0" fontId="15" fillId="0" borderId="25" applyNumberFormat="0" applyFont="0" applyFill="0" applyAlignment="0" applyProtection="0"/>
    <xf numFmtId="0" fontId="57" fillId="0" borderId="26" applyNumberFormat="0" applyFill="0" applyAlignment="0" applyProtection="0"/>
    <xf numFmtId="0" fontId="97" fillId="0" borderId="36" applyNumberFormat="0" applyFill="0" applyAlignment="0" applyProtection="0"/>
    <xf numFmtId="0" fontId="32" fillId="0" borderId="27"/>
    <xf numFmtId="0" fontId="9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83" fillId="6" borderId="0" applyNumberFormat="0" applyBorder="0" applyAlignment="0" applyProtection="0"/>
    <xf numFmtId="0" fontId="54" fillId="12" borderId="0" applyNumberFormat="0" applyBorder="0" applyAlignment="0" applyProtection="0"/>
    <xf numFmtId="0" fontId="83" fillId="28" borderId="0" applyNumberFormat="0" applyBorder="0" applyAlignment="0" applyProtection="0"/>
    <xf numFmtId="0" fontId="54" fillId="9" borderId="0" applyNumberFormat="0" applyBorder="0" applyAlignment="0" applyProtection="0"/>
    <xf numFmtId="0" fontId="83" fillId="11" borderId="0" applyNumberFormat="0" applyBorder="0" applyAlignment="0" applyProtection="0"/>
    <xf numFmtId="0" fontId="54" fillId="10" borderId="0" applyNumberFormat="0" applyBorder="0" applyAlignment="0" applyProtection="0"/>
    <xf numFmtId="0" fontId="83" fillId="3" borderId="0" applyNumberFormat="0" applyBorder="0" applyAlignment="0" applyProtection="0"/>
    <xf numFmtId="0" fontId="54" fillId="13" borderId="0" applyNumberFormat="0" applyBorder="0" applyAlignment="0" applyProtection="0"/>
    <xf numFmtId="0" fontId="83" fillId="6" borderId="0" applyNumberFormat="0" applyBorder="0" applyAlignment="0" applyProtection="0"/>
    <xf numFmtId="0" fontId="54" fillId="14" borderId="0" applyNumberFormat="0" applyBorder="0" applyAlignment="0" applyProtection="0"/>
    <xf numFmtId="0" fontId="83" fillId="9" borderId="0" applyNumberFormat="0" applyBorder="0" applyAlignment="0" applyProtection="0"/>
    <xf numFmtId="0" fontId="54" fillId="15" borderId="0" applyNumberFormat="0" applyBorder="0" applyAlignment="0" applyProtection="0"/>
    <xf numFmtId="0" fontId="83" fillId="98" borderId="0" applyNumberFormat="0" applyBorder="0" applyAlignment="0" applyProtection="0"/>
    <xf numFmtId="0" fontId="54" fillId="16" borderId="0" applyNumberFormat="0" applyBorder="0" applyAlignment="0" applyProtection="0"/>
    <xf numFmtId="0" fontId="83" fillId="28" borderId="0" applyNumberFormat="0" applyBorder="0" applyAlignment="0" applyProtection="0"/>
    <xf numFmtId="0" fontId="54" fillId="20" borderId="0" applyNumberFormat="0" applyBorder="0" applyAlignment="0" applyProtection="0"/>
    <xf numFmtId="0" fontId="83" fillId="11" borderId="0" applyNumberFormat="0" applyBorder="0" applyAlignment="0" applyProtection="0"/>
    <xf numFmtId="0" fontId="54" fillId="24" borderId="0" applyNumberFormat="0" applyBorder="0" applyAlignment="0" applyProtection="0"/>
    <xf numFmtId="0" fontId="83" fillId="62" borderId="0" applyNumberFormat="0" applyBorder="0" applyAlignment="0" applyProtection="0"/>
    <xf numFmtId="0" fontId="54" fillId="13" borderId="0" applyNumberFormat="0" applyBorder="0" applyAlignment="0" applyProtection="0"/>
    <xf numFmtId="0" fontId="83" fillId="89" borderId="0" applyNumberFormat="0" applyBorder="0" applyAlignment="0" applyProtection="0"/>
    <xf numFmtId="0" fontId="54" fillId="14" borderId="0" applyNumberFormat="0" applyBorder="0" applyAlignment="0" applyProtection="0"/>
    <xf numFmtId="0" fontId="83" fillId="20" borderId="0" applyNumberFormat="0" applyBorder="0" applyAlignment="0" applyProtection="0"/>
    <xf numFmtId="0" fontId="54" fillId="28" borderId="0" applyNumberFormat="0" applyBorder="0" applyAlignment="0" applyProtection="0"/>
    <xf numFmtId="0" fontId="84" fillId="5" borderId="0" applyNumberFormat="0" applyBorder="0" applyAlignment="0" applyProtection="0"/>
    <xf numFmtId="0" fontId="62" fillId="3" borderId="0" applyNumberFormat="0" applyBorder="0" applyAlignment="0" applyProtection="0"/>
    <xf numFmtId="41" fontId="5" fillId="31" borderId="0"/>
    <xf numFmtId="0" fontId="99" fillId="61" borderId="28" applyNumberFormat="0" applyAlignment="0" applyProtection="0"/>
    <xf numFmtId="0" fontId="75" fillId="32" borderId="2" applyNumberFormat="0" applyAlignment="0" applyProtection="0"/>
    <xf numFmtId="41" fontId="5" fillId="31" borderId="0"/>
    <xf numFmtId="0" fontId="75" fillId="32" borderId="2" applyNumberFormat="0" applyAlignment="0" applyProtection="0"/>
    <xf numFmtId="0" fontId="86" fillId="93" borderId="29" applyNumberFormat="0" applyAlignment="0" applyProtection="0"/>
    <xf numFmtId="0" fontId="63" fillId="33" borderId="3" applyNumberFormat="0" applyAlignment="0" applyProtection="0"/>
    <xf numFmtId="41" fontId="5" fillId="34" borderId="0"/>
    <xf numFmtId="41" fontId="5" fillId="34" borderId="0"/>
    <xf numFmtId="41" fontId="5" fillId="34" borderId="0"/>
    <xf numFmtId="41" fontId="5" fillId="34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0" fillId="0" borderId="0" applyFont="0" applyFill="0" applyBorder="0" applyAlignment="0" applyProtection="0"/>
    <xf numFmtId="18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4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0" fontId="8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8" fillId="6" borderId="0" applyNumberFormat="0" applyBorder="0" applyAlignment="0" applyProtection="0"/>
    <xf numFmtId="0" fontId="65" fillId="4" borderId="0" applyNumberFormat="0" applyBorder="0" applyAlignment="0" applyProtection="0"/>
    <xf numFmtId="0" fontId="22" fillId="0" borderId="4" applyNumberFormat="0" applyAlignment="0" applyProtection="0">
      <alignment horizontal="left"/>
    </xf>
    <xf numFmtId="0" fontId="22" fillId="0" borderId="4" applyNumberFormat="0" applyAlignment="0" applyProtection="0">
      <alignment horizontal="left"/>
    </xf>
    <xf numFmtId="0" fontId="22" fillId="0" borderId="5">
      <alignment horizontal="left"/>
    </xf>
    <xf numFmtId="0" fontId="22" fillId="0" borderId="5">
      <alignment horizontal="left"/>
    </xf>
    <xf numFmtId="0" fontId="78" fillId="0" borderId="7" applyNumberFormat="0" applyFill="0" applyAlignment="0" applyProtection="0"/>
    <xf numFmtId="0" fontId="78" fillId="0" borderId="7" applyNumberFormat="0" applyFill="0" applyAlignment="0" applyProtection="0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102" fillId="0" borderId="37" applyNumberFormat="0" applyFill="0" applyAlignment="0" applyProtection="0"/>
    <xf numFmtId="0" fontId="66" fillId="0" borderId="9" applyNumberFormat="0" applyFill="0" applyAlignment="0" applyProtection="0"/>
    <xf numFmtId="0" fontId="10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16" fillId="0" borderId="0"/>
    <xf numFmtId="40" fontId="16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67" fillId="7" borderId="2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67" fillId="7" borderId="2" applyNumberFormat="0" applyAlignment="0" applyProtection="0"/>
    <xf numFmtId="0" fontId="67" fillId="7" borderId="2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40" borderId="28" applyNumberFormat="0" applyAlignment="0" applyProtection="0"/>
    <xf numFmtId="0" fontId="92" fillId="40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41" fontId="27" fillId="39" borderId="11">
      <alignment horizontal="left"/>
      <protection locked="0"/>
    </xf>
    <xf numFmtId="10" fontId="27" fillId="39" borderId="11">
      <alignment horizontal="right"/>
      <protection locked="0"/>
    </xf>
    <xf numFmtId="10" fontId="27" fillId="39" borderId="11">
      <alignment horizontal="right"/>
      <protection locked="0"/>
    </xf>
    <xf numFmtId="0" fontId="9" fillId="34" borderId="0"/>
    <xf numFmtId="0" fontId="104" fillId="0" borderId="38" applyNumberFormat="0" applyFill="0" applyAlignment="0" applyProtection="0"/>
    <xf numFmtId="0" fontId="68" fillId="0" borderId="13" applyNumberFormat="0" applyFill="0" applyAlignment="0" applyProtection="0"/>
    <xf numFmtId="0" fontId="105" fillId="96" borderId="0" applyNumberFormat="0" applyBorder="0" applyAlignment="0" applyProtection="0"/>
    <xf numFmtId="0" fontId="69" fillId="40" borderId="0" applyNumberFormat="0" applyBorder="0" applyAlignment="0" applyProtection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197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37" fontId="5" fillId="0" borderId="0" applyFill="0" applyBorder="0" applyAlignment="0" applyProtection="0"/>
    <xf numFmtId="37" fontId="5" fillId="0" borderId="0" applyFill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192" fontId="20" fillId="0" borderId="0">
      <alignment horizontal="left" wrapText="1"/>
    </xf>
    <xf numFmtId="0" fontId="5" fillId="0" borderId="0"/>
    <xf numFmtId="192" fontId="2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4" fontId="5" fillId="0" borderId="0">
      <alignment horizontal="left" wrapText="1"/>
    </xf>
    <xf numFmtId="194" fontId="5" fillId="0" borderId="0">
      <alignment horizontal="left" wrapText="1"/>
    </xf>
    <xf numFmtId="0" fontId="5" fillId="0" borderId="0"/>
    <xf numFmtId="0" fontId="101" fillId="0" borderId="0"/>
    <xf numFmtId="170" fontId="5" fillId="0" borderId="0">
      <alignment horizontal="left" wrapText="1"/>
    </xf>
    <xf numFmtId="0" fontId="101" fillId="0" borderId="0"/>
    <xf numFmtId="170" fontId="20" fillId="0" borderId="0">
      <alignment horizontal="left" wrapText="1"/>
    </xf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173" fontId="5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8" fontId="20" fillId="0" borderId="0">
      <alignment horizontal="left" wrapText="1"/>
    </xf>
    <xf numFmtId="0" fontId="4" fillId="0" borderId="0"/>
    <xf numFmtId="0" fontId="5" fillId="0" borderId="0"/>
    <xf numFmtId="0" fontId="5" fillId="0" borderId="0"/>
    <xf numFmtId="0" fontId="4" fillId="0" borderId="0"/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0" fontId="35" fillId="0" borderId="0"/>
    <xf numFmtId="170" fontId="5" fillId="0" borderId="0">
      <alignment horizontal="left" wrapText="1"/>
    </xf>
    <xf numFmtId="0" fontId="5" fillId="0" borderId="0"/>
    <xf numFmtId="170" fontId="20" fillId="0" borderId="0">
      <alignment horizontal="left" wrapText="1"/>
    </xf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95" fillId="61" borderId="35" applyNumberFormat="0" applyAlignment="0" applyProtection="0"/>
    <xf numFmtId="0" fontId="70" fillId="32" borderId="17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41" fontId="5" fillId="43" borderId="11"/>
    <xf numFmtId="41" fontId="5" fillId="43" borderId="11"/>
    <xf numFmtId="41" fontId="5" fillId="43" borderId="11"/>
    <xf numFmtId="41" fontId="5" fillId="43" borderId="11"/>
    <xf numFmtId="41" fontId="5" fillId="43" borderId="11"/>
    <xf numFmtId="42" fontId="5" fillId="31" borderId="0"/>
    <xf numFmtId="42" fontId="5" fillId="31" borderId="0"/>
    <xf numFmtId="42" fontId="5" fillId="31" borderId="0"/>
    <xf numFmtId="42" fontId="5" fillId="31" borderId="0"/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0" fontId="10" fillId="31" borderId="19" applyNumberFormat="0">
      <alignment horizontal="center" vertical="center" wrapText="1"/>
    </xf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83" fontId="5" fillId="31" borderId="0"/>
    <xf numFmtId="183" fontId="5" fillId="31" borderId="0"/>
    <xf numFmtId="183" fontId="5" fillId="31" borderId="0"/>
    <xf numFmtId="183" fontId="5" fillId="31" borderId="0"/>
    <xf numFmtId="183" fontId="5" fillId="31" borderId="0"/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0" fontId="5" fillId="45" borderId="17" applyNumberFormat="0" applyProtection="0">
      <alignment horizontal="left" vertical="center" indent="1"/>
    </xf>
    <xf numFmtId="0" fontId="5" fillId="59" borderId="17" applyNumberFormat="0" applyProtection="0">
      <alignment horizontal="left" vertical="center" indent="1"/>
    </xf>
    <xf numFmtId="0" fontId="5" fillId="59" borderId="17" applyNumberFormat="0" applyProtection="0">
      <alignment horizontal="left" vertical="center" indent="1"/>
    </xf>
    <xf numFmtId="0" fontId="5" fillId="60" borderId="17" applyNumberFormat="0" applyProtection="0">
      <alignment horizontal="left" vertical="center" indent="1"/>
    </xf>
    <xf numFmtId="0" fontId="5" fillId="60" borderId="17" applyNumberFormat="0" applyProtection="0">
      <alignment horizontal="left" vertical="center" indent="1"/>
    </xf>
    <xf numFmtId="0" fontId="5" fillId="34" borderId="17" applyNumberFormat="0" applyProtection="0">
      <alignment horizontal="left" vertical="center" indent="1"/>
    </xf>
    <xf numFmtId="0" fontId="5" fillId="34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0" fontId="5" fillId="0" borderId="0"/>
    <xf numFmtId="4" fontId="41" fillId="57" borderId="17" applyNumberFormat="0" applyProtection="0">
      <alignment horizontal="right" vertical="center"/>
    </xf>
    <xf numFmtId="0" fontId="5" fillId="45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39" fontId="5" fillId="65" borderId="0"/>
    <xf numFmtId="39" fontId="5" fillId="65" borderId="0"/>
    <xf numFmtId="39" fontId="5" fillId="65" borderId="0"/>
    <xf numFmtId="39" fontId="5" fillId="65" borderId="0"/>
    <xf numFmtId="39" fontId="5" fillId="65" borderId="0"/>
    <xf numFmtId="38" fontId="16" fillId="0" borderId="20"/>
    <xf numFmtId="172" fontId="5" fillId="0" borderId="0">
      <alignment horizontal="left" wrapText="1"/>
    </xf>
    <xf numFmtId="172" fontId="5" fillId="0" borderId="0">
      <alignment horizontal="left" wrapText="1"/>
    </xf>
    <xf numFmtId="183" fontId="5" fillId="0" borderId="0">
      <alignment horizontal="left" wrapText="1"/>
    </xf>
    <xf numFmtId="195" fontId="5" fillId="0" borderId="0">
      <alignment horizontal="left" wrapText="1"/>
    </xf>
    <xf numFmtId="165" fontId="5" fillId="0" borderId="0">
      <alignment horizontal="left" wrapText="1"/>
    </xf>
    <xf numFmtId="183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3" fontId="5" fillId="0" borderId="0">
      <alignment horizontal="left" wrapText="1"/>
    </xf>
    <xf numFmtId="173" fontId="5" fillId="0" borderId="0">
      <alignment horizontal="left" wrapText="1"/>
    </xf>
    <xf numFmtId="195" fontId="5" fillId="0" borderId="0">
      <alignment horizontal="left" wrapText="1"/>
    </xf>
    <xf numFmtId="195" fontId="5" fillId="0" borderId="0">
      <alignment horizontal="left" wrapText="1"/>
    </xf>
    <xf numFmtId="195" fontId="5" fillId="0" borderId="0">
      <alignment horizontal="left" wrapText="1"/>
    </xf>
    <xf numFmtId="165" fontId="5" fillId="0" borderId="0">
      <alignment horizontal="left" wrapText="1"/>
    </xf>
    <xf numFmtId="195" fontId="5" fillId="0" borderId="0">
      <alignment horizontal="left" wrapText="1"/>
    </xf>
    <xf numFmtId="170" fontId="5" fillId="0" borderId="0">
      <alignment horizontal="left" wrapText="1"/>
    </xf>
    <xf numFmtId="0" fontId="10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" fillId="31" borderId="0">
      <alignment horizontal="left" wrapText="1"/>
    </xf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9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7" borderId="34" applyNumberFormat="0" applyFont="0" applyAlignment="0" applyProtection="0"/>
    <xf numFmtId="0" fontId="3" fillId="67" borderId="0" applyNumberFormat="0" applyBorder="0" applyAlignment="0" applyProtection="0"/>
    <xf numFmtId="0" fontId="3" fillId="73" borderId="0" applyNumberFormat="0" applyBorder="0" applyAlignment="0" applyProtection="0"/>
    <xf numFmtId="0" fontId="3" fillId="69" borderId="0" applyNumberFormat="0" applyBorder="0" applyAlignment="0" applyProtection="0"/>
    <xf numFmtId="0" fontId="3" fillId="73" borderId="0" applyNumberFormat="0" applyBorder="0" applyAlignment="0" applyProtection="0"/>
    <xf numFmtId="0" fontId="3" fillId="68" borderId="0" applyNumberFormat="0" applyBorder="0" applyAlignment="0" applyProtection="0"/>
    <xf numFmtId="0" fontId="3" fillId="74" borderId="0" applyNumberFormat="0" applyBorder="0" applyAlignment="0" applyProtection="0"/>
    <xf numFmtId="0" fontId="3" fillId="67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4" borderId="0" applyNumberFormat="0" applyBorder="0" applyAlignment="0" applyProtection="0"/>
    <xf numFmtId="0" fontId="3" fillId="67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4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68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3" fillId="75" borderId="0" applyNumberFormat="0" applyBorder="0" applyAlignment="0" applyProtection="0"/>
    <xf numFmtId="0" fontId="3" fillId="68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3" fillId="73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2" fillId="97" borderId="34" applyNumberFormat="0" applyFont="0" applyAlignment="0" applyProtection="0"/>
    <xf numFmtId="0" fontId="2" fillId="67" borderId="0" applyNumberFormat="0" applyBorder="0" applyAlignment="0" applyProtection="0"/>
    <xf numFmtId="0" fontId="2" fillId="73" borderId="0" applyNumberFormat="0" applyBorder="0" applyAlignment="0" applyProtection="0"/>
    <xf numFmtId="0" fontId="2" fillId="68" borderId="0" applyNumberFormat="0" applyBorder="0" applyAlignment="0" applyProtection="0"/>
    <xf numFmtId="0" fontId="2" fillId="74" borderId="0" applyNumberFormat="0" applyBorder="0" applyAlignment="0" applyProtection="0"/>
    <xf numFmtId="0" fontId="2" fillId="69" borderId="0" applyNumberFormat="0" applyBorder="0" applyAlignment="0" applyProtection="0"/>
    <xf numFmtId="0" fontId="2" fillId="75" borderId="0" applyNumberFormat="0" applyBorder="0" applyAlignment="0" applyProtection="0"/>
    <xf numFmtId="0" fontId="2" fillId="70" borderId="0" applyNumberFormat="0" applyBorder="0" applyAlignment="0" applyProtection="0"/>
    <xf numFmtId="0" fontId="2" fillId="76" borderId="0" applyNumberFormat="0" applyBorder="0" applyAlignment="0" applyProtection="0"/>
    <xf numFmtId="0" fontId="2" fillId="71" borderId="0" applyNumberFormat="0" applyBorder="0" applyAlignment="0" applyProtection="0"/>
    <xf numFmtId="0" fontId="2" fillId="77" borderId="0" applyNumberFormat="0" applyBorder="0" applyAlignment="0" applyProtection="0"/>
    <xf numFmtId="0" fontId="2" fillId="72" borderId="0" applyNumberFormat="0" applyBorder="0" applyAlignment="0" applyProtection="0"/>
    <xf numFmtId="0" fontId="2" fillId="7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7" fillId="0" borderId="0" xfId="0" applyFont="1" applyAlignment="1">
      <alignment horizontal="centerContinuous"/>
    </xf>
    <xf numFmtId="15" fontId="7" fillId="0" borderId="0" xfId="0" applyNumberFormat="1" applyFont="1" applyAlignment="1">
      <alignment horizontal="centerContinuous"/>
    </xf>
    <xf numFmtId="18" fontId="7" fillId="0" borderId="0" xfId="0" applyNumberFormat="1" applyFont="1" applyAlignment="1">
      <alignment horizontal="centerContinuous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7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164" fontId="6" fillId="0" borderId="0" xfId="0" applyNumberFormat="1" applyFont="1" applyBorder="1" applyProtection="1"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41" fontId="6" fillId="0" borderId="0" xfId="0" applyNumberFormat="1" applyFont="1" applyAlignment="1" applyProtection="1"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42" fontId="6" fillId="0" borderId="0" xfId="0" applyNumberFormat="1" applyFont="1" applyAlignment="1" applyProtection="1">
      <protection locked="0"/>
    </xf>
    <xf numFmtId="9" fontId="6" fillId="0" borderId="0" xfId="1673" applyFont="1"/>
    <xf numFmtId="41" fontId="6" fillId="0" borderId="0" xfId="0" applyNumberFormat="1" applyFont="1"/>
    <xf numFmtId="9" fontId="6" fillId="0" borderId="0" xfId="0" applyNumberFormat="1" applyFont="1"/>
    <xf numFmtId="37" fontId="6" fillId="0" borderId="0" xfId="0" applyNumberFormat="1" applyFont="1"/>
    <xf numFmtId="42" fontId="6" fillId="0" borderId="10" xfId="0" applyNumberFormat="1" applyFont="1" applyBorder="1"/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/>
    <xf numFmtId="3" fontId="6" fillId="0" borderId="0" xfId="1437" applyNumberFormat="1" applyFont="1" applyFill="1" applyBorder="1" applyAlignment="1" applyProtection="1">
      <protection locked="0"/>
    </xf>
    <xf numFmtId="41" fontId="6" fillId="0" borderId="19" xfId="1437" applyNumberFormat="1" applyFont="1" applyFill="1" applyBorder="1" applyAlignment="1" applyProtection="1">
      <protection locked="0"/>
    </xf>
    <xf numFmtId="0" fontId="10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6" fillId="0" borderId="20" xfId="0" applyNumberFormat="1" applyFont="1" applyBorder="1" applyAlignment="1" applyProtection="1">
      <protection locked="0"/>
    </xf>
    <xf numFmtId="165" fontId="6" fillId="0" borderId="0" xfId="1673" applyNumberFormat="1" applyFont="1"/>
    <xf numFmtId="166" fontId="0" fillId="0" borderId="0" xfId="6009" applyNumberFormat="1" applyFont="1"/>
    <xf numFmtId="0" fontId="0" fillId="0" borderId="0" xfId="0" applyAlignment="1">
      <alignment horizontal="right"/>
    </xf>
    <xf numFmtId="0" fontId="0" fillId="99" borderId="0" xfId="0" applyFill="1"/>
    <xf numFmtId="3" fontId="6" fillId="0" borderId="0" xfId="1437" applyNumberFormat="1" applyFont="1" applyFill="1" applyAlignment="1" applyProtection="1">
      <alignment wrapText="1"/>
      <protection locked="0"/>
    </xf>
    <xf numFmtId="0" fontId="97" fillId="0" borderId="0" xfId="6024" applyFont="1" applyAlignment="1">
      <alignment horizontal="center"/>
    </xf>
    <xf numFmtId="199" fontId="97" fillId="0" borderId="0" xfId="6024" applyNumberFormat="1" applyFont="1" applyAlignment="1">
      <alignment horizontal="center"/>
    </xf>
    <xf numFmtId="0" fontId="1" fillId="0" borderId="0" xfId="6024"/>
    <xf numFmtId="166" fontId="0" fillId="0" borderId="0" xfId="6025" applyNumberFormat="1" applyFont="1"/>
    <xf numFmtId="166" fontId="1" fillId="0" borderId="0" xfId="6024" applyNumberFormat="1"/>
    <xf numFmtId="166" fontId="97" fillId="100" borderId="0" xfId="6024" applyNumberFormat="1" applyFont="1" applyFill="1"/>
    <xf numFmtId="49" fontId="44" fillId="0" borderId="10" xfId="0" applyNumberFormat="1" applyFont="1" applyFill="1" applyBorder="1" applyAlignment="1">
      <alignment horizontal="left"/>
    </xf>
    <xf numFmtId="49" fontId="44" fillId="0" borderId="10" xfId="0" applyNumberFormat="1" applyFont="1" applyFill="1" applyBorder="1" applyAlignment="1">
      <alignment horizontal="center"/>
    </xf>
    <xf numFmtId="49" fontId="0" fillId="0" borderId="40" xfId="0" applyNumberFormat="1" applyFill="1" applyBorder="1" applyAlignment="1">
      <alignment horizontal="left"/>
    </xf>
    <xf numFmtId="200" fontId="0" fillId="0" borderId="40" xfId="0" applyNumberFormat="1" applyFill="1" applyBorder="1"/>
    <xf numFmtId="49" fontId="0" fillId="0" borderId="41" xfId="0" applyNumberFormat="1" applyFill="1" applyBorder="1" applyAlignment="1">
      <alignment horizontal="left"/>
    </xf>
    <xf numFmtId="200" fontId="0" fillId="0" borderId="41" xfId="0" applyNumberFormat="1" applyFill="1" applyBorder="1"/>
    <xf numFmtId="49" fontId="10" fillId="0" borderId="10" xfId="0" applyNumberFormat="1" applyFont="1" applyFill="1" applyBorder="1" applyAlignment="1">
      <alignment horizontal="left"/>
    </xf>
    <xf numFmtId="200" fontId="10" fillId="0" borderId="10" xfId="0" applyNumberFormat="1" applyFont="1" applyFill="1" applyBorder="1"/>
    <xf numFmtId="0" fontId="5" fillId="0" borderId="0" xfId="0" applyFont="1"/>
    <xf numFmtId="0" fontId="0" fillId="101" borderId="39" xfId="0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6026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1 8" xfId="601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2 8" xfId="6014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3 8" xfId="6016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4 8" xfId="6018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5 8" xfId="6020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20% - Accent6 8" xfId="6022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1 8" xfId="6013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2 8" xfId="6015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3 8" xfId="6017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4 8" xfId="6019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5 8" xfId="6021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40% - Accent6 8" xfId="6023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1" xfId="6009"/>
    <cellStyle name="Comma 22" xfId="6025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53" xfId="6024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15" xfId="601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 4" xfId="6010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11</xdr:row>
      <xdr:rowOff>19050</xdr:rowOff>
    </xdr:from>
    <xdr:to>
      <xdr:col>13</xdr:col>
      <xdr:colOff>409575</xdr:colOff>
      <xdr:row>53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838325"/>
          <a:ext cx="6343650" cy="690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13</xdr:col>
      <xdr:colOff>495300</xdr:colOff>
      <xdr:row>12</xdr:row>
      <xdr:rowOff>133350</xdr:rowOff>
    </xdr:from>
    <xdr:to>
      <xdr:col>23</xdr:col>
      <xdr:colOff>133350</xdr:colOff>
      <xdr:row>52</xdr:row>
      <xdr:rowOff>95250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114550"/>
          <a:ext cx="5734050" cy="64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281940</xdr:colOff>
      <xdr:row>54</xdr:row>
      <xdr:rowOff>91440</xdr:rowOff>
    </xdr:from>
    <xdr:to>
      <xdr:col>13</xdr:col>
      <xdr:colOff>129539</xdr:colOff>
      <xdr:row>104</xdr:row>
      <xdr:rowOff>145336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6320" y="9189720"/>
          <a:ext cx="6065519" cy="843589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571501</xdr:colOff>
      <xdr:row>54</xdr:row>
      <xdr:rowOff>76200</xdr:rowOff>
    </xdr:from>
    <xdr:to>
      <xdr:col>23</xdr:col>
      <xdr:colOff>335280</xdr:colOff>
      <xdr:row>104</xdr:row>
      <xdr:rowOff>162451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3801" y="9174480"/>
          <a:ext cx="5859779" cy="846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37" sqref="F37"/>
    </sheetView>
  </sheetViews>
  <sheetFormatPr defaultRowHeight="12.75"/>
  <cols>
    <col min="2" max="2" width="27.5703125" bestFit="1" customWidth="1"/>
    <col min="3" max="3" width="4.28515625" bestFit="1" customWidth="1"/>
    <col min="4" max="4" width="18.85546875" customWidth="1"/>
    <col min="5" max="5" width="14.140625" customWidth="1"/>
    <col min="6" max="6" width="16.5703125" bestFit="1" customWidth="1"/>
    <col min="7" max="7" width="14.57031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11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33</v>
      </c>
      <c r="B6" s="4"/>
      <c r="C6" s="4"/>
      <c r="D6" s="4"/>
      <c r="E6" s="6"/>
    </row>
    <row r="7" spans="1:6">
      <c r="A7" s="61" t="s">
        <v>10</v>
      </c>
      <c r="B7" s="61"/>
      <c r="C7" s="61"/>
      <c r="D7" s="61"/>
      <c r="E7" s="61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13</v>
      </c>
      <c r="C12" s="18"/>
      <c r="D12" s="34"/>
      <c r="E12" s="44">
        <f>'Colstrip '!N3*1000</f>
        <v>2744048000</v>
      </c>
      <c r="F12" t="s">
        <v>30</v>
      </c>
    </row>
    <row r="13" spans="1:6">
      <c r="A13" s="13">
        <f t="shared" si="0"/>
        <v>2</v>
      </c>
      <c r="B13" s="1" t="s">
        <v>25</v>
      </c>
      <c r="C13" s="1"/>
      <c r="D13" s="1"/>
      <c r="E13" s="40">
        <f>'Montana Energy Tax'!G2</f>
        <v>0.05</v>
      </c>
    </row>
    <row r="14" spans="1:6">
      <c r="A14" s="13">
        <f t="shared" si="0"/>
        <v>3</v>
      </c>
      <c r="B14" s="1" t="s">
        <v>24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28</v>
      </c>
      <c r="C15" s="1"/>
      <c r="D15" s="1"/>
      <c r="E15" s="39">
        <f>+E12*(1-E13)*E14</f>
        <v>391026.83999999997</v>
      </c>
    </row>
    <row r="16" spans="1:6">
      <c r="A16" s="13">
        <f t="shared" si="0"/>
        <v>5</v>
      </c>
      <c r="B16" s="1"/>
      <c r="C16" s="1"/>
      <c r="D16" s="1"/>
      <c r="E16" s="1"/>
    </row>
    <row r="17" spans="1:5">
      <c r="A17" s="13">
        <f t="shared" si="0"/>
        <v>6</v>
      </c>
      <c r="B17" s="1" t="s">
        <v>26</v>
      </c>
      <c r="C17" s="1"/>
      <c r="D17" s="1"/>
      <c r="E17" s="1">
        <f>+'Montana Energy Tax'!C2</f>
        <v>2.0000000000000001E-4</v>
      </c>
    </row>
    <row r="18" spans="1:5">
      <c r="A18" s="13">
        <f t="shared" si="0"/>
        <v>7</v>
      </c>
      <c r="B18" s="1" t="s">
        <v>27</v>
      </c>
      <c r="C18" s="1"/>
      <c r="D18" s="1"/>
      <c r="E18" s="39">
        <f>+E17*E12</f>
        <v>548809.6</v>
      </c>
    </row>
    <row r="19" spans="1:5">
      <c r="A19" s="13">
        <f t="shared" si="0"/>
        <v>8</v>
      </c>
      <c r="B19" s="1"/>
      <c r="C19" s="1"/>
      <c r="D19" s="1"/>
      <c r="E19" s="1"/>
    </row>
    <row r="20" spans="1:5">
      <c r="A20" s="13">
        <f t="shared" si="0"/>
        <v>9</v>
      </c>
      <c r="B20" s="19" t="s">
        <v>12</v>
      </c>
      <c r="C20" s="20"/>
      <c r="D20" s="21"/>
      <c r="E20" s="22">
        <f>+E15+E18</f>
        <v>939836.44</v>
      </c>
    </row>
    <row r="21" spans="1:5">
      <c r="A21" s="13">
        <f t="shared" si="0"/>
        <v>10</v>
      </c>
      <c r="B21" s="19" t="s">
        <v>6</v>
      </c>
      <c r="C21" s="20"/>
      <c r="D21" s="23"/>
      <c r="E21" s="35">
        <f>+'SAP 12MOE Dec 2022'!B13</f>
        <v>1023417</v>
      </c>
    </row>
    <row r="22" spans="1:5">
      <c r="A22" s="13">
        <f t="shared" si="0"/>
        <v>11</v>
      </c>
      <c r="B22" s="19" t="s">
        <v>7</v>
      </c>
      <c r="C22" s="24"/>
      <c r="D22" s="21"/>
      <c r="E22" s="25">
        <f>E21-E20</f>
        <v>83580.560000000056</v>
      </c>
    </row>
    <row r="23" spans="1:5">
      <c r="A23" s="13">
        <f t="shared" si="0"/>
        <v>12</v>
      </c>
      <c r="B23" s="1"/>
      <c r="C23" s="18"/>
      <c r="D23" s="18" t="s">
        <v>2</v>
      </c>
      <c r="E23" s="18" t="s">
        <v>2</v>
      </c>
    </row>
    <row r="24" spans="1:5">
      <c r="A24" s="13">
        <f t="shared" si="0"/>
        <v>13</v>
      </c>
      <c r="B24" s="19" t="s">
        <v>8</v>
      </c>
      <c r="C24" s="26">
        <v>0.21</v>
      </c>
      <c r="D24" s="1"/>
      <c r="E24" s="27">
        <f>E22*C24</f>
        <v>17551.917600000012</v>
      </c>
    </row>
    <row r="25" spans="1:5">
      <c r="A25" s="13">
        <f t="shared" si="0"/>
        <v>14</v>
      </c>
      <c r="B25" s="19" t="s">
        <v>9</v>
      </c>
      <c r="C25" s="28"/>
      <c r="D25" s="29"/>
      <c r="E25" s="30">
        <f>E22-E24</f>
        <v>66028.642400000041</v>
      </c>
    </row>
    <row r="26" spans="1:5">
      <c r="A26" s="31"/>
      <c r="B26" s="1"/>
      <c r="C26" s="1"/>
      <c r="D26" s="1"/>
      <c r="E26" s="1"/>
    </row>
    <row r="27" spans="1:5">
      <c r="A27" s="33"/>
      <c r="B27" s="32"/>
      <c r="C27" s="32"/>
      <c r="D27" s="32"/>
      <c r="E27" s="32"/>
    </row>
  </sheetData>
  <mergeCells count="1">
    <mergeCell ref="A7:E7"/>
  </mergeCells>
  <phoneticPr fontId="12" type="noConversion"/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D38" sqref="D38"/>
    </sheetView>
  </sheetViews>
  <sheetFormatPr defaultRowHeight="12.75"/>
  <cols>
    <col min="2" max="2" width="12.28515625" bestFit="1" customWidth="1"/>
    <col min="3" max="4" width="11.28515625" bestFit="1" customWidth="1"/>
    <col min="5" max="5" width="12.85546875" bestFit="1" customWidth="1"/>
    <col min="6" max="13" width="11.28515625" bestFit="1" customWidth="1"/>
    <col min="14" max="14" width="11.85546875" bestFit="1" customWidth="1"/>
  </cols>
  <sheetData>
    <row r="1" spans="1:15">
      <c r="A1" t="s">
        <v>21</v>
      </c>
    </row>
    <row r="2" spans="1:15">
      <c r="A2" s="59" t="s">
        <v>54</v>
      </c>
    </row>
    <row r="12" spans="1:15" ht="15">
      <c r="A12" s="51" t="s">
        <v>22</v>
      </c>
      <c r="B12" s="52" t="s">
        <v>23</v>
      </c>
      <c r="C12" s="52" t="s">
        <v>38</v>
      </c>
      <c r="D12" s="52" t="s">
        <v>39</v>
      </c>
      <c r="E12" s="52" t="s">
        <v>40</v>
      </c>
      <c r="F12" s="52" t="s">
        <v>41</v>
      </c>
      <c r="G12" s="52" t="s">
        <v>42</v>
      </c>
      <c r="H12" s="52" t="s">
        <v>43</v>
      </c>
      <c r="I12" s="52" t="s">
        <v>44</v>
      </c>
      <c r="J12" s="52" t="s">
        <v>45</v>
      </c>
      <c r="K12" s="52" t="s">
        <v>46</v>
      </c>
      <c r="L12" s="52" t="s">
        <v>47</v>
      </c>
      <c r="M12" s="52" t="s">
        <v>48</v>
      </c>
      <c r="N12" s="52" t="s">
        <v>49</v>
      </c>
    </row>
    <row r="13" spans="1:15">
      <c r="A13" s="53" t="s">
        <v>50</v>
      </c>
      <c r="B13" s="54">
        <v>1023417</v>
      </c>
      <c r="C13" s="54">
        <v>77495</v>
      </c>
      <c r="D13" s="54">
        <v>77494</v>
      </c>
      <c r="E13" s="54">
        <v>89270</v>
      </c>
      <c r="F13" s="54">
        <v>76186</v>
      </c>
      <c r="G13" s="54">
        <v>76186</v>
      </c>
      <c r="H13" s="54">
        <v>85861</v>
      </c>
      <c r="I13" s="54">
        <v>74574</v>
      </c>
      <c r="J13" s="54">
        <v>74573</v>
      </c>
      <c r="K13" s="54">
        <v>77664</v>
      </c>
      <c r="L13" s="54">
        <v>73543</v>
      </c>
      <c r="M13" s="54">
        <v>73544</v>
      </c>
      <c r="N13" s="54">
        <v>167027</v>
      </c>
      <c r="O13" s="41"/>
    </row>
    <row r="14" spans="1:15">
      <c r="A14" s="55" t="s">
        <v>51</v>
      </c>
      <c r="B14" s="56">
        <v>1023417</v>
      </c>
      <c r="C14" s="56">
        <v>77495</v>
      </c>
      <c r="D14" s="56">
        <v>77494</v>
      </c>
      <c r="E14" s="56">
        <v>89270</v>
      </c>
      <c r="F14" s="56">
        <v>76186</v>
      </c>
      <c r="G14" s="56">
        <v>76186</v>
      </c>
      <c r="H14" s="56">
        <v>85861</v>
      </c>
      <c r="I14" s="56">
        <v>74574</v>
      </c>
      <c r="J14" s="56">
        <v>74573</v>
      </c>
      <c r="K14" s="56">
        <v>77664</v>
      </c>
      <c r="L14" s="56">
        <v>73543</v>
      </c>
      <c r="M14" s="56">
        <v>73544</v>
      </c>
      <c r="N14" s="56">
        <v>167027</v>
      </c>
      <c r="O14" s="41"/>
    </row>
    <row r="15" spans="1:15">
      <c r="A15" s="53" t="s">
        <v>50</v>
      </c>
      <c r="B15" s="54">
        <v>-1023417</v>
      </c>
      <c r="C15" s="54">
        <v>-77495</v>
      </c>
      <c r="D15" s="54">
        <v>-77494</v>
      </c>
      <c r="E15" s="54">
        <v>-89270</v>
      </c>
      <c r="F15" s="54">
        <v>-76186</v>
      </c>
      <c r="G15" s="54">
        <v>-76186</v>
      </c>
      <c r="H15" s="54">
        <v>-85861</v>
      </c>
      <c r="I15" s="54">
        <v>-74574</v>
      </c>
      <c r="J15" s="54">
        <v>-74573</v>
      </c>
      <c r="K15" s="54">
        <v>-77664</v>
      </c>
      <c r="L15" s="54">
        <v>-73543</v>
      </c>
      <c r="M15" s="54">
        <v>-73544</v>
      </c>
      <c r="N15" s="54">
        <v>-167027</v>
      </c>
      <c r="O15" s="41"/>
    </row>
    <row r="16" spans="1:15">
      <c r="A16" s="55" t="s">
        <v>52</v>
      </c>
      <c r="B16" s="56">
        <v>-1023417</v>
      </c>
      <c r="C16" s="56">
        <v>-77495</v>
      </c>
      <c r="D16" s="56">
        <v>-77494</v>
      </c>
      <c r="E16" s="56">
        <v>-89270</v>
      </c>
      <c r="F16" s="56">
        <v>-76186</v>
      </c>
      <c r="G16" s="56">
        <v>-76186</v>
      </c>
      <c r="H16" s="56">
        <v>-85861</v>
      </c>
      <c r="I16" s="56">
        <v>-74574</v>
      </c>
      <c r="J16" s="56">
        <v>-74573</v>
      </c>
      <c r="K16" s="56">
        <v>-77664</v>
      </c>
      <c r="L16" s="56">
        <v>-73543</v>
      </c>
      <c r="M16" s="56">
        <v>-73544</v>
      </c>
      <c r="N16" s="56">
        <v>-167027</v>
      </c>
      <c r="O16" s="41"/>
    </row>
    <row r="17" spans="1:14">
      <c r="A17" s="57" t="s">
        <v>53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</row>
    <row r="18" spans="1:14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</sheetData>
  <pageMargins left="0.75" right="0.75" top="1" bottom="1" header="0.5" footer="0.5"/>
  <headerFooter alignWithMargins="0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workbookViewId="0">
      <selection activeCell="E2" sqref="E2"/>
    </sheetView>
  </sheetViews>
  <sheetFormatPr defaultRowHeight="12.75"/>
  <cols>
    <col min="2" max="2" width="2.140625" bestFit="1" customWidth="1"/>
    <col min="3" max="3" width="8.140625" customWidth="1"/>
    <col min="4" max="4" width="2.5703125" bestFit="1" customWidth="1"/>
  </cols>
  <sheetData>
    <row r="1" spans="1:23">
      <c r="A1" t="s">
        <v>17</v>
      </c>
      <c r="G1" t="s">
        <v>29</v>
      </c>
    </row>
    <row r="2" spans="1:23">
      <c r="A2">
        <v>1.4999999999999999E-4</v>
      </c>
      <c r="B2" s="38" t="s">
        <v>16</v>
      </c>
      <c r="C2">
        <v>2.0000000000000001E-4</v>
      </c>
      <c r="D2" t="s">
        <v>18</v>
      </c>
      <c r="E2">
        <f>+C2+A2</f>
        <v>3.5E-4</v>
      </c>
      <c r="G2">
        <v>0.05</v>
      </c>
    </row>
    <row r="3" spans="1:23">
      <c r="B3" s="38"/>
    </row>
    <row r="4" spans="1:23">
      <c r="A4" s="36" t="s">
        <v>14</v>
      </c>
    </row>
    <row r="5" spans="1:23">
      <c r="A5" s="36" t="s">
        <v>19</v>
      </c>
    </row>
    <row r="6" spans="1:23" ht="15.75">
      <c r="A6" s="37"/>
    </row>
    <row r="7" spans="1:23">
      <c r="A7" s="36" t="s">
        <v>15</v>
      </c>
    </row>
    <row r="8" spans="1:23">
      <c r="A8" s="36" t="s">
        <v>20</v>
      </c>
    </row>
    <row r="9" spans="1:23" ht="13.5" thickBot="1"/>
    <row r="10" spans="1:23" ht="13.5" thickBot="1">
      <c r="L10" s="42" t="s">
        <v>31</v>
      </c>
      <c r="M10" s="60" t="s">
        <v>32</v>
      </c>
      <c r="V10" s="42" t="s">
        <v>31</v>
      </c>
      <c r="W10" s="60" t="s">
        <v>32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I11" sqref="I11"/>
    </sheetView>
  </sheetViews>
  <sheetFormatPr defaultColWidth="8.85546875" defaultRowHeight="15"/>
  <cols>
    <col min="1" max="1" width="12.140625" style="47" bestFit="1" customWidth="1"/>
    <col min="2" max="2" width="10.42578125" style="47" bestFit="1" customWidth="1"/>
    <col min="3" max="3" width="11.5703125" style="47" bestFit="1" customWidth="1"/>
    <col min="4" max="4" width="9.28515625" style="47" bestFit="1" customWidth="1"/>
    <col min="5" max="8" width="9" style="47" bestFit="1" customWidth="1"/>
    <col min="9" max="9" width="9.85546875" style="47" bestFit="1" customWidth="1"/>
    <col min="10" max="10" width="13.7109375" style="47" bestFit="1" customWidth="1"/>
    <col min="11" max="11" width="10.85546875" style="47" bestFit="1" customWidth="1"/>
    <col min="12" max="12" width="13.28515625" style="47" bestFit="1" customWidth="1"/>
    <col min="13" max="13" width="12.85546875" style="47" bestFit="1" customWidth="1"/>
    <col min="14" max="14" width="20" style="47" bestFit="1" customWidth="1"/>
    <col min="15" max="16384" width="8.85546875" style="47"/>
  </cols>
  <sheetData>
    <row r="1" spans="1:14" s="45" customFormat="1">
      <c r="A1" s="45" t="s">
        <v>34</v>
      </c>
      <c r="B1" s="46">
        <v>44562</v>
      </c>
      <c r="C1" s="46">
        <v>44593</v>
      </c>
      <c r="D1" s="46">
        <v>44621</v>
      </c>
      <c r="E1" s="46">
        <v>44652</v>
      </c>
      <c r="F1" s="46">
        <v>44682</v>
      </c>
      <c r="G1" s="46">
        <v>44713</v>
      </c>
      <c r="H1" s="46">
        <v>44743</v>
      </c>
      <c r="I1" s="46">
        <v>44774</v>
      </c>
      <c r="J1" s="46">
        <v>44805</v>
      </c>
      <c r="K1" s="46">
        <v>44835</v>
      </c>
      <c r="L1" s="46">
        <v>44866</v>
      </c>
      <c r="M1" s="46">
        <v>44896</v>
      </c>
      <c r="N1" s="45" t="s">
        <v>35</v>
      </c>
    </row>
    <row r="2" spans="1:14">
      <c r="A2" s="47" t="s">
        <v>36</v>
      </c>
      <c r="B2" s="48">
        <v>0</v>
      </c>
      <c r="C2" s="48">
        <v>0</v>
      </c>
      <c r="D2" s="48">
        <v>0</v>
      </c>
      <c r="E2" s="48">
        <v>0</v>
      </c>
      <c r="F2" s="48">
        <v>0</v>
      </c>
      <c r="G2" s="48">
        <v>0</v>
      </c>
      <c r="H2" s="48">
        <v>0</v>
      </c>
      <c r="I2" s="48">
        <v>0</v>
      </c>
      <c r="J2" s="48">
        <v>0</v>
      </c>
      <c r="K2" s="48">
        <v>0</v>
      </c>
      <c r="L2" s="48">
        <v>0</v>
      </c>
      <c r="M2" s="48">
        <v>0</v>
      </c>
      <c r="N2" s="49">
        <f>SUM(B2:M2)</f>
        <v>0</v>
      </c>
    </row>
    <row r="3" spans="1:14">
      <c r="A3" s="47" t="s">
        <v>37</v>
      </c>
      <c r="B3" s="48">
        <v>276706</v>
      </c>
      <c r="C3" s="48">
        <v>230030</v>
      </c>
      <c r="D3" s="48">
        <v>275990</v>
      </c>
      <c r="E3" s="48">
        <v>122969</v>
      </c>
      <c r="F3" s="48">
        <v>157072</v>
      </c>
      <c r="G3" s="48">
        <v>176791</v>
      </c>
      <c r="H3" s="48">
        <v>246840</v>
      </c>
      <c r="I3" s="48">
        <v>279705</v>
      </c>
      <c r="J3" s="48">
        <v>239558</v>
      </c>
      <c r="K3" s="48">
        <v>265472</v>
      </c>
      <c r="L3" s="48">
        <v>240047</v>
      </c>
      <c r="M3" s="48">
        <v>232868</v>
      </c>
      <c r="N3" s="50">
        <f>SUM(B3:M3)</f>
        <v>2744048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7F6514-F149-40D1-A967-EB7BFBCCB6AF}"/>
</file>

<file path=customXml/itemProps2.xml><?xml version="1.0" encoding="utf-8"?>
<ds:datastoreItem xmlns:ds="http://schemas.openxmlformats.org/officeDocument/2006/customXml" ds:itemID="{187BE28A-876A-426C-8C4D-90063125FC76}"/>
</file>

<file path=customXml/itemProps3.xml><?xml version="1.0" encoding="utf-8"?>
<ds:datastoreItem xmlns:ds="http://schemas.openxmlformats.org/officeDocument/2006/customXml" ds:itemID="{950E0682-E342-481B-8D5B-D6D11A334AFD}"/>
</file>

<file path=customXml/itemProps4.xml><?xml version="1.0" encoding="utf-8"?>
<ds:datastoreItem xmlns:ds="http://schemas.openxmlformats.org/officeDocument/2006/customXml" ds:itemID="{40667A26-7851-4CF5-BBCC-38042D801A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3.13</vt:lpstr>
      <vt:lpstr>SAP 12MOE Dec 2022</vt:lpstr>
      <vt:lpstr>Montana Energy Tax</vt:lpstr>
      <vt:lpstr>Colstrip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Kellogg, Anh</cp:lastModifiedBy>
  <cp:lastPrinted>2010-05-10T16:31:27Z</cp:lastPrinted>
  <dcterms:created xsi:type="dcterms:W3CDTF">2003-08-20T16:45:04Z</dcterms:created>
  <dcterms:modified xsi:type="dcterms:W3CDTF">2023-03-28T19:57:59Z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0x0101006E56B4D1795A2E4DB2F0B01679ED314A004876637A322CD34A97BA8DF2700F41D9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