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R:\WUTC Filings\Tariff #9\2022 01-01 Commodity &amp; Disposal Filing\"/>
    </mc:Choice>
  </mc:AlternateContent>
  <xr:revisionPtr revIDLastSave="0" documentId="13_ncr:1_{FEF32CDD-F70E-47BF-AFCD-E419CE1E4721}" xr6:coauthVersionLast="36" xr6:coauthVersionMax="36" xr10:uidLastSave="{00000000-0000-0000-0000-000000000000}"/>
  <bookViews>
    <workbookView xWindow="0" yWindow="45" windowWidth="15570" windowHeight="11820" xr2:uid="{00000000-000D-0000-FFFF-FFFF00000000}"/>
  </bookViews>
  <sheets>
    <sheet name="G-14 Residential" sheetId="1" r:id="rId1"/>
    <sheet name="G-14 Multi" sheetId="2" r:id="rId2"/>
    <sheet name="Single Family Commodities" sheetId="5" r:id="rId3"/>
    <sheet name="Multi Family Commodities" sheetId="6" r:id="rId4"/>
  </sheets>
  <definedNames>
    <definedName name="_xlnm.Print_Area" localSheetId="1">'G-14 Multi'!$A$1:$J$59</definedName>
    <definedName name="_xlnm.Print_Area" localSheetId="0">'G-14 Residential'!$A$1:$J$59</definedName>
  </definedNames>
  <calcPr calcId="191029"/>
</workbook>
</file>

<file path=xl/calcChain.xml><?xml version="1.0" encoding="utf-8"?>
<calcChain xmlns="http://schemas.openxmlformats.org/spreadsheetml/2006/main">
  <c r="E16" i="1" l="1"/>
  <c r="E15" i="1"/>
  <c r="E14" i="1"/>
  <c r="E13" i="1"/>
  <c r="E10" i="1"/>
  <c r="E9" i="1"/>
  <c r="E16" i="2"/>
  <c r="E15" i="2"/>
  <c r="E14" i="2"/>
  <c r="E13" i="2"/>
  <c r="E10" i="2"/>
  <c r="E9" i="2"/>
  <c r="C16" i="2"/>
  <c r="C15" i="2"/>
  <c r="C14" i="2"/>
  <c r="C13" i="2"/>
  <c r="C10" i="2"/>
  <c r="C9" i="2"/>
  <c r="C9" i="1"/>
  <c r="G41" i="1" l="1"/>
  <c r="H41" i="1"/>
  <c r="B18" i="6" l="1"/>
  <c r="B16" i="6"/>
  <c r="E26" i="2"/>
  <c r="E25" i="2"/>
  <c r="E24" i="2"/>
  <c r="E23" i="2"/>
  <c r="E20" i="2"/>
  <c r="E19" i="2"/>
  <c r="E26" i="1"/>
  <c r="E25" i="1"/>
  <c r="E24" i="1"/>
  <c r="E23" i="1"/>
  <c r="E20" i="1"/>
  <c r="E19" i="1"/>
  <c r="B8" i="6" l="1"/>
  <c r="C17" i="2" l="1"/>
  <c r="C11" i="2"/>
  <c r="H50" i="1"/>
  <c r="G40" i="1"/>
  <c r="G35" i="1"/>
  <c r="G36" i="1"/>
  <c r="C16" i="1"/>
  <c r="C15" i="1"/>
  <c r="C14" i="1"/>
  <c r="C13" i="1"/>
  <c r="C10" i="1"/>
  <c r="C11" i="1"/>
  <c r="C17" i="1" l="1"/>
  <c r="B12" i="6" l="1"/>
  <c r="B10" i="6"/>
  <c r="B12" i="5"/>
  <c r="B10" i="5"/>
  <c r="B8" i="5"/>
  <c r="G20" i="1" l="1"/>
  <c r="G19" i="1"/>
  <c r="G9" i="1"/>
  <c r="B14" i="5"/>
  <c r="G13" i="1" l="1"/>
  <c r="G10" i="1"/>
  <c r="E11" i="1"/>
  <c r="B18" i="5"/>
  <c r="B14" i="6" l="1"/>
  <c r="B16" i="5"/>
  <c r="G16" i="1" l="1"/>
  <c r="G15" i="1"/>
  <c r="G14" i="1" l="1"/>
  <c r="E17" i="1"/>
  <c r="C21" i="6" l="1"/>
  <c r="C21" i="5"/>
  <c r="D21" i="5" l="1"/>
  <c r="G15" i="2" l="1"/>
  <c r="G16" i="2"/>
  <c r="G14" i="2"/>
  <c r="G13" i="2" l="1"/>
  <c r="E17" i="2"/>
  <c r="C27" i="2"/>
  <c r="G40" i="2" l="1"/>
  <c r="G41" i="2" s="1"/>
  <c r="G26" i="2"/>
  <c r="G25" i="2"/>
  <c r="G24" i="2"/>
  <c r="G23" i="2"/>
  <c r="C21" i="2"/>
  <c r="G35" i="2" s="1"/>
  <c r="C29" i="2" l="1"/>
  <c r="H50" i="2" s="1"/>
  <c r="G36" i="2"/>
  <c r="H41" i="2" s="1"/>
  <c r="E27" i="1"/>
  <c r="C27" i="1"/>
  <c r="G26" i="1"/>
  <c r="G25" i="1"/>
  <c r="G24" i="1"/>
  <c r="G23" i="1"/>
  <c r="E21" i="1"/>
  <c r="C21" i="1"/>
  <c r="C29" i="1" l="1"/>
  <c r="E29" i="1"/>
  <c r="H32" i="1" l="1"/>
  <c r="G29" i="1"/>
  <c r="H56" i="1" s="1"/>
  <c r="H43" i="1" l="1"/>
  <c r="H51" i="1" s="1"/>
  <c r="H53" i="1" s="1"/>
  <c r="J53" i="1" s="1"/>
  <c r="J56" i="1"/>
  <c r="D21" i="6" l="1"/>
  <c r="J59" i="1" l="1"/>
  <c r="E27" i="2"/>
  <c r="G19" i="2" l="1"/>
  <c r="G9" i="2"/>
  <c r="E21" i="2"/>
  <c r="G20" i="2"/>
  <c r="G10" i="2" l="1"/>
  <c r="E11" i="2"/>
  <c r="E29" i="2" s="1"/>
  <c r="H32" i="2" s="1"/>
  <c r="G29" i="2" l="1"/>
  <c r="H56" i="2" s="1"/>
  <c r="J56" i="2" s="1"/>
  <c r="H43" i="2"/>
  <c r="H51" i="2" l="1"/>
  <c r="H53" i="2" s="1"/>
  <c r="J53" i="2" s="1"/>
  <c r="J59" i="2" s="1"/>
  <c r="J62" i="2" s="1"/>
  <c r="J6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Sara Campbell</author>
  </authors>
  <commentList>
    <comment ref="C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See "residential customer count" file</t>
        </r>
      </text>
    </comment>
    <comment ref="A8" authorId="0" shapeId="0" xr:uid="{75829025-D952-4B4C-AB5A-030D368CD358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1/1/2023 will include November 2021 to October 2022</t>
        </r>
      </text>
    </comment>
    <comment ref="G3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from prior fililing, cell G32
</t>
        </r>
      </text>
    </comment>
    <comment ref="G3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from prior filing, cell G21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Sara Campbell</author>
  </authors>
  <commentList>
    <comment ref="C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See Multi Family 
Revenue File</t>
        </r>
      </text>
    </comment>
    <comment ref="A8" authorId="0" shapeId="0" xr:uid="{3783545B-35FE-4E8C-8B57-2FBDDF658CAD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1/1/2023 will include November 2021 to October 2022</t>
        </r>
      </text>
    </comment>
    <comment ref="G3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from prior filing cell G31</t>
        </r>
      </text>
    </comment>
    <comment ref="G39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from prior filing G20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Sara Campbell</author>
  </authors>
  <commentList>
    <comment ref="B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Review against monthly NWR Prices</t>
        </r>
      </text>
    </comment>
    <comment ref="D6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SAC:</t>
        </r>
        <r>
          <rPr>
            <sz val="9"/>
            <color indexed="81"/>
            <rFont val="Tahoma"/>
            <family val="2"/>
          </rPr>
          <t xml:space="preserve">
Positive number on NWR = negative number (loss) here</t>
        </r>
      </text>
    </comment>
  </commentList>
</comments>
</file>

<file path=xl/sharedStrings.xml><?xml version="1.0" encoding="utf-8"?>
<sst xmlns="http://schemas.openxmlformats.org/spreadsheetml/2006/main" count="128" uniqueCount="59">
  <si>
    <t>Sanitary Service Company, Inc.</t>
  </si>
  <si>
    <t>Commodity Price Adjustment</t>
  </si>
  <si>
    <t>Total</t>
  </si>
  <si>
    <t>Commodity</t>
  </si>
  <si>
    <t>Revenue</t>
  </si>
  <si>
    <t>Customers</t>
  </si>
  <si>
    <t>per customer</t>
  </si>
  <si>
    <t>Month</t>
  </si>
  <si>
    <t>Commodity Gain/Loss calculation</t>
  </si>
  <si>
    <t>Actual Commodity Revenues</t>
  </si>
  <si>
    <t>Monthly Base Credit per Customer</t>
  </si>
  <si>
    <t>Base Credits Billed</t>
  </si>
  <si>
    <t>Excess Commodity Credits</t>
  </si>
  <si>
    <t>Monthly Base Credit per Yard</t>
  </si>
  <si>
    <t>Sanitary Service Company</t>
  </si>
  <si>
    <t>Multi-family</t>
  </si>
  <si>
    <t>Price per ton</t>
  </si>
  <si>
    <t>Tons</t>
  </si>
  <si>
    <t>Revenue (loss)</t>
  </si>
  <si>
    <t>Single Family</t>
  </si>
  <si>
    <t>Yards</t>
  </si>
  <si>
    <t>Commodity Price Adjustment - Single Family</t>
  </si>
  <si>
    <t>Commodity Price Adjustment - Multi Family</t>
  </si>
  <si>
    <t>6 month running average BASE CREDIT</t>
  </si>
  <si>
    <t>Total Customers</t>
  </si>
  <si>
    <t>Total Yards</t>
  </si>
  <si>
    <t xml:space="preserve"> </t>
  </si>
  <si>
    <t>per 32 G</t>
  </si>
  <si>
    <t>per yard</t>
  </si>
  <si>
    <t>per Yard MF</t>
  </si>
  <si>
    <t>Curbside Mixed</t>
  </si>
  <si>
    <t>For the 6 months ending October 31, 2021</t>
  </si>
  <si>
    <t>May</t>
  </si>
  <si>
    <t>June</t>
  </si>
  <si>
    <t>July</t>
  </si>
  <si>
    <t>August</t>
  </si>
  <si>
    <t>September</t>
  </si>
  <si>
    <t>October</t>
  </si>
  <si>
    <t>May-June 2021</t>
  </si>
  <si>
    <t>July-21 - October 21</t>
  </si>
  <si>
    <t>January 1, 2021 Commodity Price Adjustment</t>
  </si>
  <si>
    <t>January 1, 2022 Commodity Price Adjustment</t>
  </si>
  <si>
    <t>2021 True-up Calculation</t>
  </si>
  <si>
    <t>2021 monthly True-up Charge</t>
  </si>
  <si>
    <t>2022 Projected Credit</t>
  </si>
  <si>
    <t>July 21 - October 21</t>
  </si>
  <si>
    <t>January 1, 2021  Commodity Price Adjustment</t>
  </si>
  <si>
    <t>May 2021 - October 2021</t>
  </si>
  <si>
    <t>May 2021</t>
  </si>
  <si>
    <t>June 2021</t>
  </si>
  <si>
    <t>July 2021</t>
  </si>
  <si>
    <t>August 2021</t>
  </si>
  <si>
    <t>September 2021</t>
  </si>
  <si>
    <t>October 2021</t>
  </si>
  <si>
    <r>
      <t xml:space="preserve">Customers from 5/21-06/21 </t>
    </r>
    <r>
      <rPr>
        <b/>
        <i/>
        <sz val="10"/>
        <rFont val="Arial"/>
        <family val="2"/>
      </rPr>
      <t>(doubled to annualize)</t>
    </r>
  </si>
  <si>
    <r>
      <t xml:space="preserve">Customers from 07/21-10/21 </t>
    </r>
    <r>
      <rPr>
        <b/>
        <i/>
        <sz val="10"/>
        <rFont val="Arial"/>
        <family val="2"/>
      </rPr>
      <t>(doubled to annualize)</t>
    </r>
  </si>
  <si>
    <t>Doubled to Annualize</t>
  </si>
  <si>
    <r>
      <t>Yards from 05/21-06/21</t>
    </r>
    <r>
      <rPr>
        <b/>
        <i/>
        <sz val="10"/>
        <rFont val="Arial"/>
        <family val="2"/>
      </rPr>
      <t xml:space="preserve"> (doubled to annualize)</t>
    </r>
  </si>
  <si>
    <r>
      <t>Yards from 07/21-10/21</t>
    </r>
    <r>
      <rPr>
        <b/>
        <i/>
        <sz val="10"/>
        <rFont val="Arial"/>
        <family val="2"/>
      </rPr>
      <t xml:space="preserve"> (doubled to annualize)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</si>
</sst>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92">
    <xf numFmtId="0" fontId="0" fillId="0" borderId="0" xfId="0"/>
    <xf numFmtId="2" fontId="0" fillId="0" borderId="0" xfId="0" applyNumberFormat="1"/>
    <xf numFmtId="0" fontId="7" fillId="0" borderId="0" xfId="1"/>
    <xf numFmtId="2" fontId="7" fillId="0" borderId="0" xfId="1" applyNumberFormat="1"/>
    <xf numFmtId="0" fontId="5" fillId="0" borderId="0" xfId="4" applyFill="1"/>
    <xf numFmtId="0" fontId="7" fillId="0" borderId="0" xfId="1" applyFont="1"/>
    <xf numFmtId="43" fontId="5" fillId="0" borderId="0" xfId="4" applyNumberFormat="1" applyFill="1"/>
    <xf numFmtId="0" fontId="8" fillId="0" borderId="1" xfId="4" applyFont="1" applyFill="1" applyBorder="1" applyAlignment="1">
      <alignment horizontal="center"/>
    </xf>
    <xf numFmtId="43" fontId="0" fillId="0" borderId="0" xfId="5" applyFont="1" applyFill="1"/>
    <xf numFmtId="43" fontId="0" fillId="0" borderId="4" xfId="5" applyFont="1" applyFill="1" applyBorder="1"/>
    <xf numFmtId="0" fontId="6" fillId="0" borderId="0" xfId="2" applyFill="1"/>
    <xf numFmtId="0" fontId="0" fillId="0" borderId="0" xfId="0" applyFill="1"/>
    <xf numFmtId="0" fontId="7" fillId="0" borderId="0" xfId="0" applyFont="1"/>
    <xf numFmtId="41" fontId="7" fillId="0" borderId="0" xfId="1" applyNumberFormat="1"/>
    <xf numFmtId="2" fontId="0" fillId="0" borderId="0" xfId="0" applyNumberFormat="1" applyFill="1"/>
    <xf numFmtId="0" fontId="3" fillId="0" borderId="0" xfId="4" applyFont="1" applyFill="1"/>
    <xf numFmtId="0" fontId="9" fillId="0" borderId="0" xfId="0" applyFont="1" applyFill="1"/>
    <xf numFmtId="2" fontId="9" fillId="0" borderId="0" xfId="0" applyNumberFormat="1" applyFont="1" applyFill="1"/>
    <xf numFmtId="0" fontId="7" fillId="0" borderId="0" xfId="1" applyFill="1"/>
    <xf numFmtId="2" fontId="7" fillId="0" borderId="0" xfId="1" applyNumberFormat="1" applyFill="1"/>
    <xf numFmtId="0" fontId="7" fillId="0" borderId="0" xfId="0" applyFont="1" applyFill="1"/>
    <xf numFmtId="164" fontId="0" fillId="0" borderId="0" xfId="9" applyNumberFormat="1" applyFont="1" applyFill="1"/>
    <xf numFmtId="43" fontId="0" fillId="0" borderId="0" xfId="9" applyFont="1"/>
    <xf numFmtId="164" fontId="0" fillId="0" borderId="0" xfId="9" applyNumberFormat="1" applyFont="1"/>
    <xf numFmtId="43" fontId="7" fillId="0" borderId="0" xfId="9" applyFont="1"/>
    <xf numFmtId="164" fontId="7" fillId="0" borderId="0" xfId="9" applyNumberFormat="1" applyFont="1"/>
    <xf numFmtId="0" fontId="0" fillId="0" borderId="3" xfId="0" applyFill="1" applyBorder="1" applyAlignment="1">
      <alignment horizontal="center"/>
    </xf>
    <xf numFmtId="0" fontId="2" fillId="0" borderId="0" xfId="4" applyFont="1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1" applyBorder="1" applyAlignment="1">
      <alignment horizontal="center"/>
    </xf>
    <xf numFmtId="165" fontId="0" fillId="0" borderId="0" xfId="9" applyNumberFormat="1" applyFont="1"/>
    <xf numFmtId="165" fontId="0" fillId="0" borderId="0" xfId="0" applyNumberFormat="1"/>
    <xf numFmtId="0" fontId="7" fillId="0" borderId="3" xfId="1" applyBorder="1"/>
    <xf numFmtId="0" fontId="1" fillId="0" borderId="0" xfId="4" applyFont="1" applyFill="1"/>
    <xf numFmtId="49" fontId="1" fillId="0" borderId="0" xfId="4" applyNumberFormat="1" applyFont="1" applyFill="1"/>
    <xf numFmtId="164" fontId="0" fillId="2" borderId="0" xfId="9" applyNumberFormat="1" applyFont="1" applyFill="1"/>
    <xf numFmtId="164" fontId="4" fillId="2" borderId="0" xfId="9" applyNumberFormat="1" applyFont="1" applyFill="1"/>
    <xf numFmtId="41" fontId="7" fillId="2" borderId="0" xfId="1" applyNumberFormat="1" applyFill="1"/>
    <xf numFmtId="43" fontId="0" fillId="2" borderId="0" xfId="6" applyFont="1" applyFill="1"/>
    <xf numFmtId="43" fontId="7" fillId="2" borderId="0" xfId="6" applyFont="1" applyFill="1"/>
    <xf numFmtId="0" fontId="7" fillId="0" borderId="0" xfId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0" xfId="0" applyFill="1"/>
    <xf numFmtId="164" fontId="4" fillId="3" borderId="0" xfId="9" applyNumberFormat="1" applyFont="1" applyFill="1"/>
    <xf numFmtId="164" fontId="0" fillId="3" borderId="0" xfId="9" applyNumberFormat="1" applyFont="1" applyFill="1"/>
    <xf numFmtId="43" fontId="0" fillId="3" borderId="0" xfId="9" applyFont="1" applyFill="1"/>
    <xf numFmtId="0" fontId="7" fillId="3" borderId="0" xfId="0" applyFont="1" applyFill="1"/>
    <xf numFmtId="0" fontId="0" fillId="3" borderId="0" xfId="0" applyFill="1" applyBorder="1" applyAlignment="1">
      <alignment horizontal="center"/>
    </xf>
    <xf numFmtId="0" fontId="13" fillId="3" borderId="3" xfId="0" applyFont="1" applyFill="1" applyBorder="1"/>
    <xf numFmtId="0" fontId="0" fillId="3" borderId="3" xfId="0" applyFill="1" applyBorder="1"/>
    <xf numFmtId="164" fontId="0" fillId="3" borderId="3" xfId="9" applyNumberFormat="1" applyFont="1" applyFill="1" applyBorder="1"/>
    <xf numFmtId="43" fontId="0" fillId="3" borderId="3" xfId="9" applyFont="1" applyFill="1" applyBorder="1"/>
    <xf numFmtId="164" fontId="0" fillId="2" borderId="3" xfId="9" applyNumberFormat="1" applyFont="1" applyFill="1" applyBorder="1"/>
    <xf numFmtId="0" fontId="0" fillId="0" borderId="3" xfId="0" applyFill="1" applyBorder="1"/>
    <xf numFmtId="164" fontId="0" fillId="0" borderId="3" xfId="9" applyNumberFormat="1" applyFont="1" applyFill="1" applyBorder="1"/>
    <xf numFmtId="0" fontId="0" fillId="0" borderId="3" xfId="0" applyBorder="1"/>
    <xf numFmtId="43" fontId="0" fillId="0" borderId="3" xfId="9" applyFont="1" applyBorder="1"/>
    <xf numFmtId="0" fontId="7" fillId="0" borderId="0" xfId="1" applyBorder="1" applyAlignment="1">
      <alignment horizontal="center"/>
    </xf>
    <xf numFmtId="41" fontId="7" fillId="2" borderId="3" xfId="1" applyNumberFormat="1" applyFill="1" applyBorder="1"/>
    <xf numFmtId="43" fontId="7" fillId="0" borderId="3" xfId="9" applyFont="1" applyBorder="1"/>
    <xf numFmtId="2" fontId="7" fillId="0" borderId="3" xfId="1" applyNumberFormat="1" applyBorder="1"/>
    <xf numFmtId="0" fontId="7" fillId="3" borderId="0" xfId="1" applyFill="1" applyBorder="1" applyAlignment="1">
      <alignment horizontal="center"/>
    </xf>
    <xf numFmtId="0" fontId="7" fillId="3" borderId="0" xfId="1" applyFill="1"/>
    <xf numFmtId="41" fontId="7" fillId="3" borderId="0" xfId="1" applyNumberFormat="1" applyFill="1"/>
    <xf numFmtId="43" fontId="7" fillId="3" borderId="0" xfId="9" applyFont="1" applyFill="1"/>
    <xf numFmtId="2" fontId="7" fillId="3" borderId="0" xfId="1" applyNumberFormat="1" applyFill="1"/>
    <xf numFmtId="41" fontId="7" fillId="3" borderId="3" xfId="1" applyNumberFormat="1" applyFill="1" applyBorder="1"/>
    <xf numFmtId="0" fontId="7" fillId="3" borderId="3" xfId="1" applyFill="1" applyBorder="1"/>
    <xf numFmtId="43" fontId="7" fillId="3" borderId="3" xfId="9" applyFont="1" applyFill="1" applyBorder="1"/>
    <xf numFmtId="2" fontId="7" fillId="3" borderId="3" xfId="1" applyNumberFormat="1" applyFill="1" applyBorder="1"/>
    <xf numFmtId="0" fontId="9" fillId="0" borderId="0" xfId="0" applyFont="1" applyFill="1" applyAlignment="1">
      <alignment horizontal="center"/>
    </xf>
    <xf numFmtId="164" fontId="9" fillId="0" borderId="5" xfId="9" applyNumberFormat="1" applyFont="1" applyFill="1" applyBorder="1"/>
    <xf numFmtId="0" fontId="9" fillId="0" borderId="5" xfId="0" applyFont="1" applyFill="1" applyBorder="1"/>
    <xf numFmtId="0" fontId="9" fillId="0" borderId="5" xfId="0" applyFont="1" applyBorder="1"/>
    <xf numFmtId="43" fontId="9" fillId="0" borderId="5" xfId="9" applyFont="1" applyBorder="1"/>
    <xf numFmtId="43" fontId="9" fillId="0" borderId="0" xfId="9" applyFont="1"/>
    <xf numFmtId="41" fontId="9" fillId="0" borderId="5" xfId="1" applyNumberFormat="1" applyFont="1" applyBorder="1"/>
    <xf numFmtId="0" fontId="9" fillId="0" borderId="5" xfId="1" applyFont="1" applyBorder="1"/>
    <xf numFmtId="2" fontId="9" fillId="0" borderId="5" xfId="1" applyNumberFormat="1" applyFont="1" applyBorder="1"/>
    <xf numFmtId="0" fontId="9" fillId="0" borderId="0" xfId="1" applyFont="1"/>
    <xf numFmtId="0" fontId="8" fillId="0" borderId="2" xfId="4" applyFont="1" applyFill="1" applyBorder="1" applyAlignment="1">
      <alignment horizontal="center"/>
    </xf>
    <xf numFmtId="43" fontId="0" fillId="0" borderId="6" xfId="5" applyFont="1" applyFill="1" applyBorder="1"/>
    <xf numFmtId="43" fontId="0" fillId="0" borderId="7" xfId="5" applyFont="1" applyFill="1" applyBorder="1"/>
    <xf numFmtId="43" fontId="0" fillId="2" borderId="6" xfId="5" applyFont="1" applyFill="1" applyBorder="1"/>
    <xf numFmtId="43" fontId="0" fillId="0" borderId="8" xfId="5" applyFont="1" applyFill="1" applyBorder="1"/>
    <xf numFmtId="43" fontId="0" fillId="2" borderId="8" xfId="5" applyFont="1" applyFill="1" applyBorder="1"/>
    <xf numFmtId="0" fontId="0" fillId="0" borderId="0" xfId="0" applyAlignment="1">
      <alignment horizontal="center"/>
    </xf>
    <xf numFmtId="43" fontId="0" fillId="4" borderId="1" xfId="9" applyFont="1" applyFill="1" applyBorder="1"/>
    <xf numFmtId="43" fontId="7" fillId="4" borderId="0" xfId="9" applyFont="1" applyFill="1"/>
  </cellXfs>
  <cellStyles count="10">
    <cellStyle name="Comma" xfId="9" builtinId="3"/>
    <cellStyle name="Comma 2" xfId="3" xr:uid="{00000000-0005-0000-0000-000001000000}"/>
    <cellStyle name="Comma 2 2" xfId="5" xr:uid="{00000000-0005-0000-0000-000002000000}"/>
    <cellStyle name="Comma 2 2 2" xfId="8" xr:uid="{00000000-0005-0000-0000-000003000000}"/>
    <cellStyle name="Comma 3" xfId="6" xr:uid="{00000000-0005-0000-0000-000004000000}"/>
    <cellStyle name="Normal" xfId="0" builtinId="0"/>
    <cellStyle name="Normal 2" xfId="1" xr:uid="{00000000-0005-0000-0000-000006000000}"/>
    <cellStyle name="Normal 3" xfId="2" xr:uid="{00000000-0005-0000-0000-000007000000}"/>
    <cellStyle name="Normal 3 2" xfId="4" xr:uid="{00000000-0005-0000-0000-000008000000}"/>
    <cellStyle name="Normal 3 2 2" xfId="7" xr:uid="{00000000-0005-0000-0000-000009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1"/>
  <sheetViews>
    <sheetView tabSelected="1" workbookViewId="0">
      <selection activeCell="H24" sqref="H24"/>
    </sheetView>
  </sheetViews>
  <sheetFormatPr defaultRowHeight="12.75" x14ac:dyDescent="0.2"/>
  <cols>
    <col min="2" max="2" width="13.85546875" customWidth="1"/>
    <col min="3" max="3" width="11.28515625" bestFit="1" customWidth="1"/>
    <col min="4" max="4" width="10.42578125" customWidth="1"/>
    <col min="5" max="5" width="14.5703125" customWidth="1"/>
    <col min="7" max="8" width="14.28515625" bestFit="1" customWidth="1"/>
    <col min="9" max="9" width="6" customWidth="1"/>
    <col min="10" max="10" width="9.28515625" bestFit="1" customWidth="1"/>
  </cols>
  <sheetData>
    <row r="1" spans="1:7" x14ac:dyDescent="0.2">
      <c r="A1" t="s">
        <v>0</v>
      </c>
    </row>
    <row r="2" spans="1:7" x14ac:dyDescent="0.2">
      <c r="A2" s="20" t="s">
        <v>31</v>
      </c>
    </row>
    <row r="3" spans="1:7" x14ac:dyDescent="0.2">
      <c r="A3" t="s">
        <v>21</v>
      </c>
    </row>
    <row r="4" spans="1:7" x14ac:dyDescent="0.2">
      <c r="B4" s="89"/>
      <c r="C4" s="89"/>
      <c r="D4" s="89"/>
      <c r="E4" s="89"/>
      <c r="F4" s="89"/>
      <c r="G4" s="89"/>
    </row>
    <row r="5" spans="1:7" x14ac:dyDescent="0.2">
      <c r="G5" s="28" t="s">
        <v>3</v>
      </c>
    </row>
    <row r="6" spans="1:7" x14ac:dyDescent="0.2">
      <c r="A6" s="11"/>
      <c r="B6" s="11"/>
      <c r="C6" s="11"/>
      <c r="D6" s="11"/>
      <c r="E6" s="29" t="s">
        <v>3</v>
      </c>
      <c r="G6" s="28" t="s">
        <v>4</v>
      </c>
    </row>
    <row r="7" spans="1:7" x14ac:dyDescent="0.2">
      <c r="A7" s="11"/>
      <c r="B7" s="11"/>
      <c r="C7" s="26" t="s">
        <v>5</v>
      </c>
      <c r="D7" s="11"/>
      <c r="E7" s="26" t="s">
        <v>4</v>
      </c>
      <c r="G7" s="30" t="s">
        <v>6</v>
      </c>
    </row>
    <row r="8" spans="1:7" x14ac:dyDescent="0.2">
      <c r="A8" s="51" t="s">
        <v>56</v>
      </c>
      <c r="B8" s="52"/>
      <c r="C8" s="50"/>
      <c r="D8" s="45"/>
      <c r="E8" s="50"/>
      <c r="F8" s="45"/>
      <c r="G8" s="50"/>
    </row>
    <row r="9" spans="1:7" ht="15" x14ac:dyDescent="0.25">
      <c r="A9" s="45" t="s">
        <v>7</v>
      </c>
      <c r="B9" s="45" t="s">
        <v>32</v>
      </c>
      <c r="C9" s="46">
        <f>C19</f>
        <v>23853</v>
      </c>
      <c r="D9" s="45"/>
      <c r="E9" s="47">
        <f>E19</f>
        <v>-45293.47</v>
      </c>
      <c r="F9" s="45"/>
      <c r="G9" s="48">
        <f>+E9/C9</f>
        <v>-1.8988584245168323</v>
      </c>
    </row>
    <row r="10" spans="1:7" x14ac:dyDescent="0.2">
      <c r="A10" s="45"/>
      <c r="B10" s="45" t="s">
        <v>33</v>
      </c>
      <c r="C10" s="53">
        <f>C20</f>
        <v>23960</v>
      </c>
      <c r="D10" s="52"/>
      <c r="E10" s="53">
        <f>E20</f>
        <v>-41877.040000000001</v>
      </c>
      <c r="F10" s="52"/>
      <c r="G10" s="54">
        <f>+E10/C10</f>
        <v>-1.7477896494156928</v>
      </c>
    </row>
    <row r="11" spans="1:7" x14ac:dyDescent="0.2">
      <c r="A11" s="49" t="s">
        <v>38</v>
      </c>
      <c r="B11" s="45"/>
      <c r="C11" s="47">
        <f>+C10+C9</f>
        <v>47813</v>
      </c>
      <c r="D11" s="45"/>
      <c r="E11" s="47">
        <f>+E10+E9</f>
        <v>-87170.510000000009</v>
      </c>
      <c r="F11" s="45"/>
      <c r="G11" s="48"/>
    </row>
    <row r="12" spans="1:7" x14ac:dyDescent="0.2">
      <c r="A12" s="45"/>
      <c r="B12" s="45"/>
      <c r="C12" s="47"/>
      <c r="D12" s="45"/>
      <c r="E12" s="47"/>
      <c r="F12" s="45"/>
      <c r="G12" s="48"/>
    </row>
    <row r="13" spans="1:7" x14ac:dyDescent="0.2">
      <c r="A13" s="45"/>
      <c r="B13" s="45" t="s">
        <v>34</v>
      </c>
      <c r="C13" s="47">
        <f>C23</f>
        <v>24038</v>
      </c>
      <c r="D13" s="45"/>
      <c r="E13" s="47">
        <f>E23</f>
        <v>-43747.4</v>
      </c>
      <c r="F13" s="45"/>
      <c r="G13" s="48">
        <f t="shared" ref="G13:G16" si="0">+E13/C13</f>
        <v>-1.8199267825942258</v>
      </c>
    </row>
    <row r="14" spans="1:7" x14ac:dyDescent="0.2">
      <c r="A14" s="45"/>
      <c r="B14" s="45" t="s">
        <v>35</v>
      </c>
      <c r="C14" s="47">
        <f>C24</f>
        <v>24205</v>
      </c>
      <c r="D14" s="45"/>
      <c r="E14" s="47">
        <f>E24</f>
        <v>-38626.47</v>
      </c>
      <c r="F14" s="45"/>
      <c r="G14" s="48">
        <f t="shared" si="0"/>
        <v>-1.595805412104937</v>
      </c>
    </row>
    <row r="15" spans="1:7" x14ac:dyDescent="0.2">
      <c r="A15" s="45"/>
      <c r="B15" s="45" t="s">
        <v>36</v>
      </c>
      <c r="C15" s="47">
        <f>C25</f>
        <v>24229</v>
      </c>
      <c r="D15" s="45"/>
      <c r="E15" s="47">
        <f>E25</f>
        <v>-39630.720000000001</v>
      </c>
      <c r="F15" s="45"/>
      <c r="G15" s="48">
        <f t="shared" si="0"/>
        <v>-1.6356729538982211</v>
      </c>
    </row>
    <row r="16" spans="1:7" x14ac:dyDescent="0.2">
      <c r="A16" s="45"/>
      <c r="B16" s="45" t="s">
        <v>37</v>
      </c>
      <c r="C16" s="53">
        <f>C26</f>
        <v>24157</v>
      </c>
      <c r="D16" s="52"/>
      <c r="E16" s="53">
        <f>E26</f>
        <v>-36424.15</v>
      </c>
      <c r="F16" s="52"/>
      <c r="G16" s="54">
        <f t="shared" si="0"/>
        <v>-1.5078093306288034</v>
      </c>
    </row>
    <row r="17" spans="1:11" x14ac:dyDescent="0.2">
      <c r="A17" s="49" t="s">
        <v>39</v>
      </c>
      <c r="B17" s="45"/>
      <c r="C17" s="47">
        <f>SUM(C13:C16)</f>
        <v>96629</v>
      </c>
      <c r="D17" s="45"/>
      <c r="E17" s="47">
        <f>SUM(E13:E16)</f>
        <v>-158428.74</v>
      </c>
      <c r="F17" s="45"/>
      <c r="G17" s="48"/>
    </row>
    <row r="18" spans="1:11" x14ac:dyDescent="0.2">
      <c r="A18" s="11"/>
      <c r="B18" s="11"/>
      <c r="C18" s="43"/>
      <c r="D18" s="11"/>
      <c r="E18" s="43"/>
      <c r="G18" s="44"/>
    </row>
    <row r="19" spans="1:11" ht="15" x14ac:dyDescent="0.25">
      <c r="A19" s="11" t="s">
        <v>7</v>
      </c>
      <c r="B19" t="s">
        <v>32</v>
      </c>
      <c r="C19" s="38">
        <v>23853</v>
      </c>
      <c r="D19" s="11"/>
      <c r="E19" s="21">
        <f>'Single Family Commodities'!D8</f>
        <v>-45293.47</v>
      </c>
      <c r="G19" s="22">
        <f>+E19/C19</f>
        <v>-1.8988584245168323</v>
      </c>
      <c r="H19" s="22"/>
      <c r="I19" s="1"/>
      <c r="J19" s="1"/>
    </row>
    <row r="20" spans="1:11" x14ac:dyDescent="0.2">
      <c r="A20" s="11"/>
      <c r="B20" t="s">
        <v>33</v>
      </c>
      <c r="C20" s="55">
        <v>23960</v>
      </c>
      <c r="D20" s="56"/>
      <c r="E20" s="57">
        <f>'Single Family Commodities'!D10</f>
        <v>-41877.040000000001</v>
      </c>
      <c r="F20" s="58"/>
      <c r="G20" s="59">
        <f>+E20/C20</f>
        <v>-1.7477896494156928</v>
      </c>
      <c r="H20" s="22"/>
      <c r="I20" s="1"/>
      <c r="J20" s="1"/>
    </row>
    <row r="21" spans="1:11" x14ac:dyDescent="0.2">
      <c r="A21" s="12" t="s">
        <v>38</v>
      </c>
      <c r="B21" s="11"/>
      <c r="C21" s="21">
        <f>+C20+C19</f>
        <v>47813</v>
      </c>
      <c r="D21" s="11"/>
      <c r="E21" s="21">
        <f>+E20+E19</f>
        <v>-87170.510000000009</v>
      </c>
      <c r="G21" s="22"/>
      <c r="H21" s="22"/>
      <c r="I21" s="1"/>
      <c r="J21" s="1"/>
    </row>
    <row r="22" spans="1:11" x14ac:dyDescent="0.2">
      <c r="A22" s="11"/>
      <c r="B22" s="11"/>
      <c r="C22" s="21"/>
      <c r="D22" s="11"/>
      <c r="E22" s="21"/>
      <c r="G22" s="22"/>
      <c r="H22" s="22"/>
      <c r="I22" s="1"/>
      <c r="J22" s="1"/>
    </row>
    <row r="23" spans="1:11" x14ac:dyDescent="0.2">
      <c r="A23" s="11"/>
      <c r="B23" t="s">
        <v>34</v>
      </c>
      <c r="C23" s="37">
        <v>24038</v>
      </c>
      <c r="D23" s="11"/>
      <c r="E23" s="21">
        <f>'Single Family Commodities'!D12</f>
        <v>-43747.4</v>
      </c>
      <c r="G23" s="22">
        <f t="shared" ref="G23:G26" si="1">+E23/C23</f>
        <v>-1.8199267825942258</v>
      </c>
      <c r="H23" s="22"/>
      <c r="I23" s="1"/>
      <c r="J23" s="1"/>
    </row>
    <row r="24" spans="1:11" x14ac:dyDescent="0.2">
      <c r="A24" s="11"/>
      <c r="B24" t="s">
        <v>35</v>
      </c>
      <c r="C24" s="37">
        <v>24205</v>
      </c>
      <c r="D24" s="11"/>
      <c r="E24" s="21">
        <f>'Single Family Commodities'!D14</f>
        <v>-38626.47</v>
      </c>
      <c r="G24" s="22">
        <f t="shared" si="1"/>
        <v>-1.595805412104937</v>
      </c>
      <c r="H24" s="22"/>
      <c r="I24" s="1"/>
      <c r="J24" s="1"/>
      <c r="K24" s="1"/>
    </row>
    <row r="25" spans="1:11" x14ac:dyDescent="0.2">
      <c r="A25" s="11"/>
      <c r="B25" t="s">
        <v>36</v>
      </c>
      <c r="C25" s="37">
        <v>24229</v>
      </c>
      <c r="D25" s="11"/>
      <c r="E25" s="21">
        <f>'Single Family Commodities'!D16</f>
        <v>-39630.720000000001</v>
      </c>
      <c r="G25" s="22">
        <f t="shared" si="1"/>
        <v>-1.6356729538982211</v>
      </c>
      <c r="H25" s="22"/>
      <c r="I25" s="1"/>
      <c r="J25" s="1"/>
    </row>
    <row r="26" spans="1:11" x14ac:dyDescent="0.2">
      <c r="A26" s="11"/>
      <c r="B26" t="s">
        <v>37</v>
      </c>
      <c r="C26" s="55">
        <v>24157</v>
      </c>
      <c r="D26" s="56"/>
      <c r="E26" s="57">
        <f>'Single Family Commodities'!D18</f>
        <v>-36424.15</v>
      </c>
      <c r="F26" s="58"/>
      <c r="G26" s="59">
        <f t="shared" si="1"/>
        <v>-1.5078093306288034</v>
      </c>
      <c r="H26" s="22"/>
      <c r="I26" s="1"/>
      <c r="J26" s="1"/>
    </row>
    <row r="27" spans="1:11" x14ac:dyDescent="0.2">
      <c r="A27" s="12" t="s">
        <v>39</v>
      </c>
      <c r="B27" s="11"/>
      <c r="C27" s="21">
        <f>SUM(C23:C26)</f>
        <v>96629</v>
      </c>
      <c r="D27" s="11"/>
      <c r="E27" s="21">
        <f>SUM(E23:E26)</f>
        <v>-158428.74</v>
      </c>
      <c r="G27" s="22"/>
      <c r="H27" s="22"/>
      <c r="I27" s="1"/>
      <c r="J27" s="1"/>
    </row>
    <row r="28" spans="1:11" x14ac:dyDescent="0.2">
      <c r="A28" s="11"/>
      <c r="B28" s="11"/>
      <c r="C28" s="21"/>
      <c r="D28" s="11"/>
      <c r="E28" s="21"/>
      <c r="G28" s="22"/>
      <c r="H28" s="22"/>
      <c r="I28" s="1"/>
      <c r="J28" s="1"/>
    </row>
    <row r="29" spans="1:11" ht="13.5" thickBot="1" x14ac:dyDescent="0.25">
      <c r="B29" s="73" t="s">
        <v>2</v>
      </c>
      <c r="C29" s="74">
        <f>C11+C17+C27+C21</f>
        <v>288884</v>
      </c>
      <c r="D29" s="75"/>
      <c r="E29" s="74">
        <f>+E11+E17+E27+E21</f>
        <v>-491198.5</v>
      </c>
      <c r="F29" s="76"/>
      <c r="G29" s="77">
        <f>+E29/C29</f>
        <v>-1.7003312748369588</v>
      </c>
      <c r="H29" s="78"/>
      <c r="I29" s="1"/>
      <c r="J29" s="1"/>
    </row>
    <row r="30" spans="1:11" ht="13.5" thickTop="1" x14ac:dyDescent="0.2">
      <c r="A30" s="11"/>
      <c r="B30" s="11"/>
      <c r="C30" s="11"/>
      <c r="D30" s="11"/>
      <c r="E30" s="14"/>
      <c r="G30" s="22"/>
      <c r="H30" s="22"/>
      <c r="I30" s="1"/>
      <c r="J30" s="1"/>
    </row>
    <row r="31" spans="1:11" x14ac:dyDescent="0.2">
      <c r="A31" s="11"/>
      <c r="B31" s="16" t="s">
        <v>8</v>
      </c>
      <c r="C31" s="11"/>
      <c r="D31" s="11"/>
      <c r="E31" s="14"/>
      <c r="G31" s="22"/>
      <c r="H31" s="22"/>
      <c r="I31" s="1"/>
      <c r="J31" s="1"/>
    </row>
    <row r="32" spans="1:11" x14ac:dyDescent="0.2">
      <c r="A32" s="11"/>
      <c r="B32" s="11"/>
      <c r="C32" s="11"/>
      <c r="D32" s="11" t="s">
        <v>9</v>
      </c>
      <c r="E32" s="14"/>
      <c r="G32" s="22"/>
      <c r="H32" s="22">
        <f>+E29</f>
        <v>-491198.5</v>
      </c>
      <c r="I32" s="1"/>
      <c r="J32" s="1"/>
    </row>
    <row r="33" spans="1:10" x14ac:dyDescent="0.2">
      <c r="A33" s="11"/>
      <c r="B33" s="11"/>
      <c r="C33" s="11"/>
      <c r="D33" s="11"/>
      <c r="E33" s="14"/>
      <c r="G33" s="22"/>
      <c r="H33" s="22"/>
      <c r="I33" s="1"/>
      <c r="J33" s="1"/>
    </row>
    <row r="34" spans="1:10" x14ac:dyDescent="0.2">
      <c r="A34" s="11"/>
      <c r="B34" s="11" t="s">
        <v>10</v>
      </c>
      <c r="C34" s="11"/>
      <c r="D34" s="11"/>
      <c r="E34" s="14"/>
      <c r="G34" s="40">
        <v>-1.7</v>
      </c>
      <c r="H34" s="22"/>
      <c r="I34" s="1"/>
      <c r="J34" s="1"/>
    </row>
    <row r="35" spans="1:10" x14ac:dyDescent="0.2">
      <c r="A35" s="11"/>
      <c r="B35" s="11"/>
      <c r="C35" s="12" t="s">
        <v>54</v>
      </c>
      <c r="D35" s="11"/>
      <c r="E35" s="14"/>
      <c r="G35" s="23">
        <f>C11++C21</f>
        <v>95626</v>
      </c>
      <c r="H35" s="22"/>
      <c r="I35" s="1"/>
      <c r="J35" s="1"/>
    </row>
    <row r="36" spans="1:10" x14ac:dyDescent="0.2">
      <c r="A36" s="11"/>
      <c r="B36" s="11" t="s">
        <v>11</v>
      </c>
      <c r="C36" s="11"/>
      <c r="D36" s="11"/>
      <c r="E36" s="14"/>
      <c r="G36" s="22">
        <f>+G35*G34</f>
        <v>-162564.19999999998</v>
      </c>
      <c r="H36" s="22"/>
      <c r="I36" s="1"/>
      <c r="J36" s="1"/>
    </row>
    <row r="37" spans="1:10" x14ac:dyDescent="0.2">
      <c r="A37" s="11"/>
      <c r="B37" s="11"/>
      <c r="C37" s="11"/>
      <c r="D37" s="11"/>
      <c r="E37" s="14"/>
      <c r="G37" s="22"/>
      <c r="H37" s="22"/>
      <c r="I37" s="1"/>
      <c r="J37" s="1"/>
    </row>
    <row r="38" spans="1:10" x14ac:dyDescent="0.2">
      <c r="A38" s="11"/>
      <c r="B38" s="11"/>
      <c r="C38" s="11"/>
      <c r="D38" s="11"/>
      <c r="E38" s="14"/>
      <c r="G38" s="22"/>
      <c r="H38" s="22"/>
      <c r="I38" s="1"/>
      <c r="J38" s="1"/>
    </row>
    <row r="39" spans="1:10" x14ac:dyDescent="0.2">
      <c r="A39" s="11"/>
      <c r="B39" s="11" t="s">
        <v>10</v>
      </c>
      <c r="C39" s="11"/>
      <c r="D39" s="11"/>
      <c r="E39" s="14"/>
      <c r="F39" s="11"/>
      <c r="G39" s="40">
        <v>-1.74</v>
      </c>
      <c r="H39" s="22"/>
      <c r="I39" s="1"/>
      <c r="J39" s="1"/>
    </row>
    <row r="40" spans="1:10" x14ac:dyDescent="0.2">
      <c r="A40" s="11"/>
      <c r="B40" s="11"/>
      <c r="C40" s="12" t="s">
        <v>55</v>
      </c>
      <c r="D40" s="11"/>
      <c r="E40" s="14"/>
      <c r="G40" s="23">
        <f>C17++C27</f>
        <v>193258</v>
      </c>
      <c r="H40" s="22"/>
      <c r="I40" s="1"/>
      <c r="J40" s="1"/>
    </row>
    <row r="41" spans="1:10" x14ac:dyDescent="0.2">
      <c r="B41" t="s">
        <v>11</v>
      </c>
      <c r="E41" s="1"/>
      <c r="G41" s="22">
        <f>+G40*G39</f>
        <v>-336268.92</v>
      </c>
      <c r="H41" s="22">
        <f>+G41+G36</f>
        <v>-498833.12</v>
      </c>
      <c r="I41" s="1"/>
      <c r="J41" s="1"/>
    </row>
    <row r="42" spans="1:10" x14ac:dyDescent="0.2">
      <c r="E42" s="1"/>
      <c r="G42" s="22"/>
      <c r="H42" s="22"/>
      <c r="I42" s="1"/>
      <c r="J42" s="1"/>
    </row>
    <row r="43" spans="1:10" x14ac:dyDescent="0.2">
      <c r="B43" t="s">
        <v>12</v>
      </c>
      <c r="E43" s="1"/>
      <c r="G43" s="22"/>
      <c r="H43" s="22">
        <f>+H32-H41</f>
        <v>7634.6199999999953</v>
      </c>
      <c r="I43" s="1"/>
      <c r="J43" s="1"/>
    </row>
    <row r="44" spans="1:10" x14ac:dyDescent="0.2">
      <c r="E44" s="1"/>
      <c r="G44" s="22"/>
      <c r="H44" s="22"/>
      <c r="I44" s="1"/>
      <c r="J44" s="1"/>
    </row>
    <row r="45" spans="1:10" x14ac:dyDescent="0.2">
      <c r="E45" s="1"/>
      <c r="G45" s="22"/>
      <c r="H45" s="22"/>
      <c r="I45" s="1"/>
      <c r="J45" s="22"/>
    </row>
    <row r="46" spans="1:10" x14ac:dyDescent="0.2">
      <c r="B46" s="12" t="s">
        <v>41</v>
      </c>
      <c r="E46" s="1"/>
      <c r="G46" s="22"/>
      <c r="H46" s="22"/>
      <c r="I46" s="1"/>
      <c r="J46" s="22"/>
    </row>
    <row r="47" spans="1:10" x14ac:dyDescent="0.2">
      <c r="E47" s="1"/>
      <c r="G47" s="22"/>
      <c r="H47" s="22"/>
      <c r="I47" s="1"/>
      <c r="J47" s="22"/>
    </row>
    <row r="48" spans="1:10" x14ac:dyDescent="0.2">
      <c r="B48" s="12" t="s">
        <v>42</v>
      </c>
      <c r="E48" s="1"/>
      <c r="G48" s="22"/>
      <c r="H48" s="22"/>
      <c r="I48" s="1"/>
      <c r="J48" s="22"/>
    </row>
    <row r="49" spans="2:10" x14ac:dyDescent="0.2">
      <c r="E49" s="1"/>
      <c r="G49" s="22"/>
      <c r="H49" s="22"/>
      <c r="I49" s="1"/>
      <c r="J49" s="22"/>
    </row>
    <row r="50" spans="2:10" x14ac:dyDescent="0.2">
      <c r="D50" t="s">
        <v>24</v>
      </c>
      <c r="E50" s="1"/>
      <c r="G50" s="22"/>
      <c r="H50" s="23">
        <f>+C29</f>
        <v>288884</v>
      </c>
      <c r="I50" s="1"/>
      <c r="J50" s="22"/>
    </row>
    <row r="51" spans="2:10" x14ac:dyDescent="0.2">
      <c r="D51" t="s">
        <v>12</v>
      </c>
      <c r="E51" s="1"/>
      <c r="G51" s="22"/>
      <c r="H51" s="22">
        <f>+H43</f>
        <v>7634.6199999999953</v>
      </c>
      <c r="I51" s="1"/>
      <c r="J51" s="22"/>
    </row>
    <row r="52" spans="2:10" x14ac:dyDescent="0.2">
      <c r="E52" s="1"/>
      <c r="G52" s="22"/>
      <c r="H52" s="22"/>
      <c r="I52" s="1"/>
      <c r="J52" s="22"/>
    </row>
    <row r="53" spans="2:10" x14ac:dyDescent="0.2">
      <c r="D53" s="12" t="s">
        <v>43</v>
      </c>
      <c r="E53" s="1"/>
      <c r="G53" s="22"/>
      <c r="H53" s="32">
        <f>+H51/H50</f>
        <v>2.6427978011935572E-2</v>
      </c>
      <c r="I53" s="33"/>
      <c r="J53" s="32">
        <f>+H53</f>
        <v>2.6427978011935572E-2</v>
      </c>
    </row>
    <row r="54" spans="2:10" x14ac:dyDescent="0.2">
      <c r="E54" s="1"/>
      <c r="G54" s="22"/>
      <c r="H54" s="22"/>
      <c r="I54" s="1"/>
      <c r="J54" s="22"/>
    </row>
    <row r="55" spans="2:10" x14ac:dyDescent="0.2">
      <c r="B55" s="12" t="s">
        <v>44</v>
      </c>
      <c r="E55" s="1"/>
      <c r="G55" s="22"/>
      <c r="H55" s="22"/>
      <c r="I55" s="1"/>
      <c r="J55" s="22"/>
    </row>
    <row r="56" spans="2:10" x14ac:dyDescent="0.2">
      <c r="B56" s="16" t="s">
        <v>23</v>
      </c>
      <c r="C56" s="16"/>
      <c r="D56" s="16"/>
      <c r="E56" s="17"/>
      <c r="G56" s="22"/>
      <c r="H56" s="22">
        <f>G29</f>
        <v>-1.7003312748369588</v>
      </c>
      <c r="I56" s="1"/>
      <c r="J56" s="22">
        <f>+H56</f>
        <v>-1.7003312748369588</v>
      </c>
    </row>
    <row r="57" spans="2:10" x14ac:dyDescent="0.2">
      <c r="C57" s="11"/>
      <c r="D57" s="11"/>
      <c r="E57" s="14"/>
      <c r="G57" s="22"/>
      <c r="H57" s="22"/>
      <c r="I57" s="1"/>
      <c r="J57" s="22"/>
    </row>
    <row r="58" spans="2:10" x14ac:dyDescent="0.2">
      <c r="E58" s="1"/>
      <c r="G58" s="22"/>
      <c r="H58" s="22"/>
      <c r="I58" s="1"/>
      <c r="J58" s="22"/>
    </row>
    <row r="59" spans="2:10" x14ac:dyDescent="0.2">
      <c r="B59" s="12" t="s">
        <v>41</v>
      </c>
      <c r="E59" s="1"/>
      <c r="G59" s="1"/>
      <c r="H59" s="1"/>
      <c r="I59" s="1"/>
      <c r="J59" s="90">
        <f>+J56+J53</f>
        <v>-1.6739032968250231</v>
      </c>
    </row>
    <row r="60" spans="2:10" x14ac:dyDescent="0.2">
      <c r="E60" s="1"/>
      <c r="G60" s="1"/>
      <c r="H60" s="1"/>
      <c r="I60" s="1"/>
      <c r="J60" s="22"/>
    </row>
    <row r="61" spans="2:10" x14ac:dyDescent="0.2">
      <c r="E61" s="1"/>
      <c r="G61" s="1"/>
      <c r="H61" s="1"/>
      <c r="I61" s="1"/>
      <c r="J61" s="22"/>
    </row>
    <row r="62" spans="2:10" x14ac:dyDescent="0.2">
      <c r="E62" s="1"/>
      <c r="G62" s="1"/>
      <c r="H62" s="1"/>
      <c r="I62" s="1"/>
      <c r="J62" s="22"/>
    </row>
    <row r="63" spans="2:10" x14ac:dyDescent="0.2">
      <c r="E63" s="1"/>
    </row>
    <row r="64" spans="2:10" x14ac:dyDescent="0.2">
      <c r="E64" s="1"/>
    </row>
    <row r="65" spans="5:5" x14ac:dyDescent="0.2">
      <c r="E65" s="1"/>
    </row>
    <row r="66" spans="5:5" x14ac:dyDescent="0.2">
      <c r="E66" s="1"/>
    </row>
    <row r="67" spans="5:5" x14ac:dyDescent="0.2">
      <c r="E67" s="1"/>
    </row>
    <row r="68" spans="5:5" x14ac:dyDescent="0.2">
      <c r="E68" s="1"/>
    </row>
    <row r="69" spans="5:5" x14ac:dyDescent="0.2">
      <c r="E69" s="1"/>
    </row>
    <row r="70" spans="5:5" x14ac:dyDescent="0.2">
      <c r="E70" s="1"/>
    </row>
    <row r="71" spans="5:5" x14ac:dyDescent="0.2">
      <c r="E71" s="1"/>
    </row>
    <row r="72" spans="5:5" x14ac:dyDescent="0.2">
      <c r="E72" s="1"/>
    </row>
    <row r="73" spans="5:5" x14ac:dyDescent="0.2">
      <c r="E73" s="1"/>
    </row>
    <row r="74" spans="5:5" x14ac:dyDescent="0.2">
      <c r="E74" s="1"/>
    </row>
    <row r="75" spans="5:5" x14ac:dyDescent="0.2">
      <c r="E75" s="1"/>
    </row>
    <row r="76" spans="5:5" x14ac:dyDescent="0.2">
      <c r="E76" s="1"/>
    </row>
    <row r="77" spans="5:5" x14ac:dyDescent="0.2">
      <c r="E77" s="1"/>
    </row>
    <row r="78" spans="5:5" x14ac:dyDescent="0.2">
      <c r="E78" s="1"/>
    </row>
    <row r="79" spans="5:5" x14ac:dyDescent="0.2">
      <c r="E79" s="1"/>
    </row>
    <row r="80" spans="5:5" x14ac:dyDescent="0.2">
      <c r="E80" s="1"/>
    </row>
    <row r="81" spans="5:5" x14ac:dyDescent="0.2">
      <c r="E81" s="1"/>
    </row>
    <row r="82" spans="5:5" x14ac:dyDescent="0.2">
      <c r="E82" s="1"/>
    </row>
    <row r="83" spans="5:5" x14ac:dyDescent="0.2">
      <c r="E83" s="1"/>
    </row>
    <row r="84" spans="5:5" x14ac:dyDescent="0.2">
      <c r="E84" s="1"/>
    </row>
    <row r="85" spans="5:5" x14ac:dyDescent="0.2">
      <c r="E85" s="1"/>
    </row>
    <row r="86" spans="5:5" x14ac:dyDescent="0.2">
      <c r="E86" s="1"/>
    </row>
    <row r="87" spans="5:5" x14ac:dyDescent="0.2">
      <c r="E87" s="1"/>
    </row>
    <row r="88" spans="5:5" x14ac:dyDescent="0.2">
      <c r="E88" s="1"/>
    </row>
    <row r="89" spans="5:5" x14ac:dyDescent="0.2">
      <c r="E89" s="1"/>
    </row>
    <row r="90" spans="5:5" x14ac:dyDescent="0.2">
      <c r="E90" s="1"/>
    </row>
    <row r="91" spans="5:5" x14ac:dyDescent="0.2">
      <c r="E91" s="1"/>
    </row>
    <row r="92" spans="5:5" x14ac:dyDescent="0.2">
      <c r="E92" s="1"/>
    </row>
    <row r="93" spans="5:5" x14ac:dyDescent="0.2">
      <c r="E93" s="1"/>
    </row>
    <row r="94" spans="5:5" x14ac:dyDescent="0.2">
      <c r="E94" s="1"/>
    </row>
    <row r="95" spans="5:5" x14ac:dyDescent="0.2">
      <c r="E95" s="1"/>
    </row>
    <row r="96" spans="5:5" x14ac:dyDescent="0.2">
      <c r="E96" s="1"/>
    </row>
    <row r="97" spans="5:5" x14ac:dyDescent="0.2">
      <c r="E97" s="1"/>
    </row>
    <row r="98" spans="5:5" x14ac:dyDescent="0.2">
      <c r="E98" s="1"/>
    </row>
    <row r="99" spans="5:5" x14ac:dyDescent="0.2">
      <c r="E99" s="1"/>
    </row>
    <row r="100" spans="5:5" x14ac:dyDescent="0.2">
      <c r="E100" s="1"/>
    </row>
    <row r="101" spans="5:5" x14ac:dyDescent="0.2">
      <c r="E101" s="1"/>
    </row>
    <row r="102" spans="5:5" x14ac:dyDescent="0.2">
      <c r="E102" s="1"/>
    </row>
    <row r="103" spans="5:5" x14ac:dyDescent="0.2">
      <c r="E103" s="1"/>
    </row>
    <row r="104" spans="5:5" x14ac:dyDescent="0.2">
      <c r="E104" s="1"/>
    </row>
    <row r="105" spans="5:5" x14ac:dyDescent="0.2">
      <c r="E105" s="1"/>
    </row>
    <row r="106" spans="5:5" x14ac:dyDescent="0.2">
      <c r="E106" s="1"/>
    </row>
    <row r="107" spans="5:5" x14ac:dyDescent="0.2">
      <c r="E107" s="1"/>
    </row>
    <row r="108" spans="5:5" x14ac:dyDescent="0.2">
      <c r="E108" s="1"/>
    </row>
    <row r="109" spans="5:5" x14ac:dyDescent="0.2">
      <c r="E109" s="1"/>
    </row>
    <row r="110" spans="5:5" x14ac:dyDescent="0.2">
      <c r="E110" s="1"/>
    </row>
    <row r="111" spans="5:5" x14ac:dyDescent="0.2">
      <c r="E111" s="1"/>
    </row>
    <row r="112" spans="5:5" x14ac:dyDescent="0.2">
      <c r="E112" s="1"/>
    </row>
    <row r="113" spans="5:5" x14ac:dyDescent="0.2">
      <c r="E113" s="1"/>
    </row>
    <row r="114" spans="5:5" x14ac:dyDescent="0.2">
      <c r="E114" s="1"/>
    </row>
    <row r="115" spans="5:5" x14ac:dyDescent="0.2">
      <c r="E115" s="1"/>
    </row>
    <row r="116" spans="5:5" x14ac:dyDescent="0.2">
      <c r="E116" s="1"/>
    </row>
    <row r="117" spans="5:5" x14ac:dyDescent="0.2">
      <c r="E117" s="1"/>
    </row>
    <row r="118" spans="5:5" x14ac:dyDescent="0.2">
      <c r="E118" s="1"/>
    </row>
    <row r="119" spans="5:5" x14ac:dyDescent="0.2">
      <c r="E119" s="1"/>
    </row>
    <row r="120" spans="5:5" x14ac:dyDescent="0.2">
      <c r="E120" s="1"/>
    </row>
    <row r="121" spans="5:5" x14ac:dyDescent="0.2">
      <c r="E121" s="1"/>
    </row>
    <row r="122" spans="5:5" x14ac:dyDescent="0.2">
      <c r="E122" s="1"/>
    </row>
    <row r="123" spans="5:5" x14ac:dyDescent="0.2">
      <c r="E123" s="1"/>
    </row>
    <row r="124" spans="5:5" x14ac:dyDescent="0.2">
      <c r="E124" s="1"/>
    </row>
    <row r="125" spans="5:5" x14ac:dyDescent="0.2">
      <c r="E125" s="1"/>
    </row>
    <row r="126" spans="5:5" x14ac:dyDescent="0.2">
      <c r="E126" s="1"/>
    </row>
    <row r="127" spans="5:5" x14ac:dyDescent="0.2">
      <c r="E127" s="1"/>
    </row>
    <row r="128" spans="5:5" x14ac:dyDescent="0.2">
      <c r="E128" s="1"/>
    </row>
    <row r="129" spans="5:5" x14ac:dyDescent="0.2">
      <c r="E129" s="1"/>
    </row>
    <row r="130" spans="5:5" x14ac:dyDescent="0.2">
      <c r="E130" s="1"/>
    </row>
    <row r="131" spans="5:5" x14ac:dyDescent="0.2">
      <c r="E131" s="1"/>
    </row>
    <row r="132" spans="5:5" x14ac:dyDescent="0.2">
      <c r="E132" s="1"/>
    </row>
    <row r="133" spans="5:5" x14ac:dyDescent="0.2">
      <c r="E133" s="1"/>
    </row>
    <row r="134" spans="5:5" x14ac:dyDescent="0.2">
      <c r="E134" s="1"/>
    </row>
    <row r="135" spans="5:5" x14ac:dyDescent="0.2">
      <c r="E135" s="1"/>
    </row>
    <row r="136" spans="5:5" x14ac:dyDescent="0.2">
      <c r="E136" s="1"/>
    </row>
    <row r="137" spans="5:5" x14ac:dyDescent="0.2">
      <c r="E137" s="1"/>
    </row>
    <row r="138" spans="5:5" x14ac:dyDescent="0.2">
      <c r="E138" s="1"/>
    </row>
    <row r="139" spans="5:5" x14ac:dyDescent="0.2">
      <c r="E139" s="1"/>
    </row>
    <row r="140" spans="5:5" x14ac:dyDescent="0.2">
      <c r="E140" s="1"/>
    </row>
    <row r="141" spans="5:5" x14ac:dyDescent="0.2">
      <c r="E141" s="1"/>
    </row>
    <row r="142" spans="5:5" x14ac:dyDescent="0.2">
      <c r="E142" s="1"/>
    </row>
    <row r="143" spans="5:5" x14ac:dyDescent="0.2">
      <c r="E143" s="1"/>
    </row>
    <row r="144" spans="5:5" x14ac:dyDescent="0.2">
      <c r="E144" s="1"/>
    </row>
    <row r="145" spans="5:5" x14ac:dyDescent="0.2">
      <c r="E145" s="1"/>
    </row>
    <row r="146" spans="5:5" x14ac:dyDescent="0.2">
      <c r="E146" s="1"/>
    </row>
    <row r="147" spans="5:5" x14ac:dyDescent="0.2">
      <c r="E147" s="1"/>
    </row>
    <row r="148" spans="5:5" x14ac:dyDescent="0.2">
      <c r="E148" s="1"/>
    </row>
    <row r="149" spans="5:5" x14ac:dyDescent="0.2">
      <c r="E149" s="1"/>
    </row>
    <row r="150" spans="5:5" x14ac:dyDescent="0.2">
      <c r="E150" s="1"/>
    </row>
    <row r="151" spans="5:5" x14ac:dyDescent="0.2">
      <c r="E151" s="1"/>
    </row>
    <row r="152" spans="5:5" x14ac:dyDescent="0.2">
      <c r="E152" s="1"/>
    </row>
    <row r="153" spans="5:5" x14ac:dyDescent="0.2">
      <c r="E153" s="1"/>
    </row>
    <row r="154" spans="5:5" x14ac:dyDescent="0.2">
      <c r="E154" s="1"/>
    </row>
    <row r="155" spans="5:5" x14ac:dyDescent="0.2">
      <c r="E155" s="1"/>
    </row>
    <row r="156" spans="5:5" x14ac:dyDescent="0.2">
      <c r="E156" s="1"/>
    </row>
    <row r="157" spans="5:5" x14ac:dyDescent="0.2">
      <c r="E157" s="1"/>
    </row>
    <row r="158" spans="5:5" x14ac:dyDescent="0.2">
      <c r="E158" s="1"/>
    </row>
    <row r="159" spans="5:5" x14ac:dyDescent="0.2">
      <c r="E159" s="1"/>
    </row>
    <row r="160" spans="5:5" x14ac:dyDescent="0.2">
      <c r="E160" s="1"/>
    </row>
    <row r="161" spans="5:5" x14ac:dyDescent="0.2">
      <c r="E161" s="1"/>
    </row>
  </sheetData>
  <mergeCells count="1">
    <mergeCell ref="B4:G4"/>
  </mergeCells>
  <pageMargins left="0.75" right="0.75" top="1" bottom="1" header="0.5" footer="0.5"/>
  <pageSetup scale="84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72"/>
  <sheetViews>
    <sheetView workbookViewId="0">
      <selection activeCell="E17" sqref="E17"/>
    </sheetView>
  </sheetViews>
  <sheetFormatPr defaultColWidth="9.140625" defaultRowHeight="12.75" x14ac:dyDescent="0.2"/>
  <cols>
    <col min="1" max="1" width="8.7109375" style="2" customWidth="1"/>
    <col min="2" max="2" width="14.7109375" style="2" customWidth="1"/>
    <col min="3" max="3" width="11.5703125" style="2" customWidth="1"/>
    <col min="4" max="4" width="9.140625" style="2"/>
    <col min="5" max="5" width="13.5703125" style="2" customWidth="1"/>
    <col min="6" max="6" width="9.140625" style="2"/>
    <col min="7" max="7" width="12.7109375" style="2" customWidth="1"/>
    <col min="8" max="8" width="12.28515625" style="2" customWidth="1"/>
    <col min="9" max="9" width="2.7109375" style="2" customWidth="1"/>
    <col min="10" max="10" width="9.42578125" style="2" bestFit="1" customWidth="1"/>
    <col min="11" max="16384" width="9.140625" style="2"/>
  </cols>
  <sheetData>
    <row r="1" spans="1:7" x14ac:dyDescent="0.2">
      <c r="A1" s="5" t="s">
        <v>0</v>
      </c>
    </row>
    <row r="2" spans="1:7" x14ac:dyDescent="0.2">
      <c r="A2" s="2" t="s">
        <v>31</v>
      </c>
    </row>
    <row r="3" spans="1:7" x14ac:dyDescent="0.2">
      <c r="A3" s="2" t="s">
        <v>22</v>
      </c>
    </row>
    <row r="5" spans="1:7" x14ac:dyDescent="0.2">
      <c r="G5" s="42" t="s">
        <v>3</v>
      </c>
    </row>
    <row r="6" spans="1:7" x14ac:dyDescent="0.2">
      <c r="E6" s="42" t="s">
        <v>3</v>
      </c>
      <c r="G6" s="42" t="s">
        <v>4</v>
      </c>
    </row>
    <row r="7" spans="1:7" x14ac:dyDescent="0.2">
      <c r="C7" s="31" t="s">
        <v>20</v>
      </c>
      <c r="E7" s="31" t="s">
        <v>4</v>
      </c>
      <c r="G7" s="31" t="s">
        <v>6</v>
      </c>
    </row>
    <row r="8" spans="1:7" x14ac:dyDescent="0.2">
      <c r="A8" s="51" t="s">
        <v>56</v>
      </c>
      <c r="B8" s="52"/>
      <c r="C8" s="64"/>
      <c r="D8" s="65"/>
      <c r="E8" s="64"/>
      <c r="F8" s="65"/>
      <c r="G8" s="64"/>
    </row>
    <row r="9" spans="1:7" x14ac:dyDescent="0.2">
      <c r="A9" s="65" t="s">
        <v>7</v>
      </c>
      <c r="B9" s="65" t="s">
        <v>32</v>
      </c>
      <c r="C9" s="66">
        <f>C19</f>
        <v>14230.03</v>
      </c>
      <c r="D9" s="65"/>
      <c r="E9" s="67">
        <f>E19</f>
        <v>-10608.59</v>
      </c>
      <c r="F9" s="68"/>
      <c r="G9" s="67">
        <f>+E9/C9</f>
        <v>-0.74550721256385266</v>
      </c>
    </row>
    <row r="10" spans="1:7" x14ac:dyDescent="0.2">
      <c r="A10" s="65"/>
      <c r="B10" s="65" t="s">
        <v>33</v>
      </c>
      <c r="C10" s="69">
        <f>C20</f>
        <v>16581.28</v>
      </c>
      <c r="D10" s="70"/>
      <c r="E10" s="71">
        <f>E20</f>
        <v>-10600.12</v>
      </c>
      <c r="F10" s="72"/>
      <c r="G10" s="71">
        <f>+E10/C10</f>
        <v>-0.63928237144538913</v>
      </c>
    </row>
    <row r="11" spans="1:7" x14ac:dyDescent="0.2">
      <c r="A11" s="65" t="s">
        <v>38</v>
      </c>
      <c r="B11" s="65"/>
      <c r="C11" s="66">
        <f>+C10+C9</f>
        <v>30811.309999999998</v>
      </c>
      <c r="D11" s="65"/>
      <c r="E11" s="67">
        <f>+E10+E9</f>
        <v>-21208.71</v>
      </c>
      <c r="F11" s="68"/>
      <c r="G11" s="67"/>
    </row>
    <row r="12" spans="1:7" x14ac:dyDescent="0.2">
      <c r="A12" s="45"/>
      <c r="B12" s="65"/>
      <c r="C12" s="66"/>
      <c r="D12" s="65"/>
      <c r="E12" s="67"/>
      <c r="F12" s="68"/>
      <c r="G12" s="67"/>
    </row>
    <row r="13" spans="1:7" x14ac:dyDescent="0.2">
      <c r="A13" s="45"/>
      <c r="B13" s="65" t="s">
        <v>34</v>
      </c>
      <c r="C13" s="66">
        <f>C23</f>
        <v>16700.34</v>
      </c>
      <c r="D13" s="65"/>
      <c r="E13" s="67">
        <f>E23</f>
        <v>-10404.34</v>
      </c>
      <c r="F13" s="68"/>
      <c r="G13" s="67">
        <f t="shared" ref="G13:G16" si="0">+E13/C13</f>
        <v>-0.62300168739079564</v>
      </c>
    </row>
    <row r="14" spans="1:7" x14ac:dyDescent="0.2">
      <c r="A14" s="45"/>
      <c r="B14" s="65" t="s">
        <v>35</v>
      </c>
      <c r="C14" s="66">
        <f>C24</f>
        <v>16924.04</v>
      </c>
      <c r="D14" s="65"/>
      <c r="E14" s="67">
        <f>E24</f>
        <v>-9049.2999999999993</v>
      </c>
      <c r="F14" s="68"/>
      <c r="G14" s="67">
        <f t="shared" si="0"/>
        <v>-0.53470093429228471</v>
      </c>
    </row>
    <row r="15" spans="1:7" x14ac:dyDescent="0.2">
      <c r="A15" s="45"/>
      <c r="B15" s="65" t="s">
        <v>36</v>
      </c>
      <c r="C15" s="66">
        <f>C25</f>
        <v>17247.18</v>
      </c>
      <c r="D15" s="65"/>
      <c r="E15" s="67">
        <f>E25</f>
        <v>-9770.35</v>
      </c>
      <c r="F15" s="68"/>
      <c r="G15" s="67">
        <f t="shared" si="0"/>
        <v>-0.56648971020189964</v>
      </c>
    </row>
    <row r="16" spans="1:7" x14ac:dyDescent="0.2">
      <c r="A16" s="45"/>
      <c r="B16" s="65" t="s">
        <v>37</v>
      </c>
      <c r="C16" s="69">
        <f>C26</f>
        <v>17146.189999999999</v>
      </c>
      <c r="D16" s="70"/>
      <c r="E16" s="71">
        <f>E26</f>
        <v>-8887.61</v>
      </c>
      <c r="F16" s="72"/>
      <c r="G16" s="71">
        <f t="shared" si="0"/>
        <v>-0.51834314212078614</v>
      </c>
    </row>
    <row r="17" spans="1:12" x14ac:dyDescent="0.2">
      <c r="A17" s="65" t="s">
        <v>45</v>
      </c>
      <c r="B17" s="65"/>
      <c r="C17" s="66">
        <f>SUM(C13:C16)</f>
        <v>68017.75</v>
      </c>
      <c r="D17" s="65"/>
      <c r="E17" s="67">
        <f>SUM(E13:E16)</f>
        <v>-38111.599999999999</v>
      </c>
      <c r="F17" s="68"/>
      <c r="G17" s="67"/>
    </row>
    <row r="18" spans="1:12" x14ac:dyDescent="0.2">
      <c r="C18" s="60"/>
      <c r="E18" s="60"/>
      <c r="G18" s="60"/>
    </row>
    <row r="19" spans="1:12" x14ac:dyDescent="0.2">
      <c r="A19" s="2" t="s">
        <v>7</v>
      </c>
      <c r="B19" s="2" t="s">
        <v>32</v>
      </c>
      <c r="C19" s="39">
        <v>14230.03</v>
      </c>
      <c r="E19" s="24">
        <f>'Multi Family Commodities'!D8</f>
        <v>-10608.59</v>
      </c>
      <c r="F19" s="3"/>
      <c r="G19" s="24">
        <f>+E19/C19</f>
        <v>-0.74550721256385266</v>
      </c>
      <c r="H19" s="24"/>
      <c r="I19" s="3"/>
      <c r="J19" s="3"/>
      <c r="K19" s="3"/>
      <c r="L19" s="3"/>
    </row>
    <row r="20" spans="1:12" x14ac:dyDescent="0.2">
      <c r="B20" s="2" t="s">
        <v>33</v>
      </c>
      <c r="C20" s="61">
        <v>16581.28</v>
      </c>
      <c r="D20" s="34"/>
      <c r="E20" s="62">
        <f>'Multi Family Commodities'!D10</f>
        <v>-10600.12</v>
      </c>
      <c r="F20" s="63"/>
      <c r="G20" s="62">
        <f>+E20/C20</f>
        <v>-0.63928237144538913</v>
      </c>
      <c r="H20" s="24"/>
      <c r="I20" s="3"/>
      <c r="J20" s="3"/>
      <c r="K20" s="3"/>
      <c r="L20" s="3"/>
    </row>
    <row r="21" spans="1:12" x14ac:dyDescent="0.2">
      <c r="A21" s="2" t="s">
        <v>38</v>
      </c>
      <c r="C21" s="13">
        <f>+C20+C19</f>
        <v>30811.309999999998</v>
      </c>
      <c r="E21" s="24">
        <f>+E20+E19</f>
        <v>-21208.71</v>
      </c>
      <c r="F21" s="3"/>
      <c r="G21" s="24"/>
      <c r="H21" s="24"/>
      <c r="I21" s="3"/>
      <c r="J21" s="3"/>
      <c r="K21" s="3"/>
      <c r="L21" s="3"/>
    </row>
    <row r="22" spans="1:12" x14ac:dyDescent="0.2">
      <c r="A22" s="11"/>
      <c r="C22" s="13"/>
      <c r="E22" s="24"/>
      <c r="F22" s="3"/>
      <c r="G22" s="24"/>
      <c r="H22" s="24"/>
      <c r="I22" s="3"/>
      <c r="J22" s="3"/>
      <c r="K22" s="3"/>
      <c r="L22" s="3"/>
    </row>
    <row r="23" spans="1:12" x14ac:dyDescent="0.2">
      <c r="A23" s="11"/>
      <c r="B23" s="2" t="s">
        <v>34</v>
      </c>
      <c r="C23" s="39">
        <v>16700.34</v>
      </c>
      <c r="E23" s="24">
        <f>'Multi Family Commodities'!D12</f>
        <v>-10404.34</v>
      </c>
      <c r="F23" s="3"/>
      <c r="G23" s="24">
        <f t="shared" ref="G23:G26" si="1">+E23/C23</f>
        <v>-0.62300168739079564</v>
      </c>
      <c r="H23" s="24"/>
      <c r="I23" s="3"/>
      <c r="J23" s="3"/>
      <c r="K23" s="3"/>
      <c r="L23" s="3"/>
    </row>
    <row r="24" spans="1:12" x14ac:dyDescent="0.2">
      <c r="A24" s="11"/>
      <c r="B24" s="2" t="s">
        <v>35</v>
      </c>
      <c r="C24" s="39">
        <v>16924.04</v>
      </c>
      <c r="E24" s="24">
        <f>'Multi Family Commodities'!D14</f>
        <v>-9049.2999999999993</v>
      </c>
      <c r="F24" s="3"/>
      <c r="G24" s="24">
        <f t="shared" si="1"/>
        <v>-0.53470093429228471</v>
      </c>
      <c r="H24" s="24"/>
      <c r="I24" s="3"/>
      <c r="J24" s="3"/>
      <c r="K24" s="3"/>
      <c r="L24" s="3"/>
    </row>
    <row r="25" spans="1:12" x14ac:dyDescent="0.2">
      <c r="A25" s="11"/>
      <c r="B25" s="2" t="s">
        <v>36</v>
      </c>
      <c r="C25" s="39">
        <v>17247.18</v>
      </c>
      <c r="E25" s="24">
        <f>'Multi Family Commodities'!D16</f>
        <v>-9770.35</v>
      </c>
      <c r="F25" s="3"/>
      <c r="G25" s="24">
        <f t="shared" si="1"/>
        <v>-0.56648971020189964</v>
      </c>
      <c r="H25" s="24"/>
      <c r="I25" s="3"/>
      <c r="J25" s="3"/>
      <c r="K25" s="3"/>
      <c r="L25" s="3"/>
    </row>
    <row r="26" spans="1:12" x14ac:dyDescent="0.2">
      <c r="A26" s="11"/>
      <c r="B26" s="2" t="s">
        <v>37</v>
      </c>
      <c r="C26" s="61">
        <v>17146.189999999999</v>
      </c>
      <c r="D26" s="34"/>
      <c r="E26" s="62">
        <f>'Multi Family Commodities'!D18</f>
        <v>-8887.61</v>
      </c>
      <c r="F26" s="63"/>
      <c r="G26" s="62">
        <f t="shared" si="1"/>
        <v>-0.51834314212078614</v>
      </c>
      <c r="H26" s="24"/>
      <c r="I26" s="3"/>
      <c r="J26" s="3"/>
      <c r="K26" s="3"/>
      <c r="L26" s="3"/>
    </row>
    <row r="27" spans="1:12" x14ac:dyDescent="0.2">
      <c r="A27" s="2" t="s">
        <v>45</v>
      </c>
      <c r="C27" s="13">
        <f>SUM(C23:C26)</f>
        <v>68017.75</v>
      </c>
      <c r="E27" s="24">
        <f>SUM(E23:E26)</f>
        <v>-38111.599999999999</v>
      </c>
      <c r="F27" s="3"/>
      <c r="G27" s="24"/>
      <c r="H27" s="24"/>
      <c r="I27" s="3"/>
      <c r="J27" s="3"/>
      <c r="K27" s="3"/>
      <c r="L27" s="3"/>
    </row>
    <row r="28" spans="1:12" x14ac:dyDescent="0.2">
      <c r="C28" s="13"/>
      <c r="E28" s="24"/>
      <c r="F28" s="3"/>
      <c r="G28" s="24"/>
      <c r="H28" s="24"/>
      <c r="I28" s="3"/>
      <c r="J28" s="3"/>
      <c r="K28" s="3"/>
      <c r="L28" s="3"/>
    </row>
    <row r="29" spans="1:12" ht="13.5" thickBot="1" x14ac:dyDescent="0.25">
      <c r="B29" s="73" t="s">
        <v>2</v>
      </c>
      <c r="C29" s="79">
        <f>C11+C17+C27+C21</f>
        <v>197658.12</v>
      </c>
      <c r="D29" s="80"/>
      <c r="E29" s="77">
        <f>E11+E17+E27+E21</f>
        <v>-118640.62</v>
      </c>
      <c r="F29" s="81"/>
      <c r="G29" s="77">
        <f>+E29/C29</f>
        <v>-0.60023145014229617</v>
      </c>
      <c r="H29" s="24"/>
      <c r="I29" s="3"/>
      <c r="J29" s="3"/>
      <c r="K29" s="3"/>
      <c r="L29" s="3"/>
    </row>
    <row r="30" spans="1:12" ht="13.5" thickTop="1" x14ac:dyDescent="0.2">
      <c r="E30" s="3"/>
      <c r="F30" s="3"/>
      <c r="G30" s="24"/>
      <c r="H30" s="24"/>
      <c r="I30" s="3"/>
      <c r="J30" s="3"/>
      <c r="K30" s="3"/>
      <c r="L30" s="3"/>
    </row>
    <row r="31" spans="1:12" x14ac:dyDescent="0.2">
      <c r="B31" s="82" t="s">
        <v>8</v>
      </c>
      <c r="C31" s="82"/>
      <c r="D31" s="82"/>
      <c r="E31" s="3"/>
      <c r="F31" s="3"/>
      <c r="G31" s="24"/>
      <c r="H31" s="24"/>
      <c r="I31" s="3"/>
      <c r="J31" s="3"/>
      <c r="K31" s="3"/>
      <c r="L31" s="3"/>
    </row>
    <row r="32" spans="1:12" x14ac:dyDescent="0.2">
      <c r="D32" s="2" t="s">
        <v>9</v>
      </c>
      <c r="E32" s="3"/>
      <c r="F32" s="3"/>
      <c r="G32" s="24"/>
      <c r="H32" s="24">
        <f>+E29</f>
        <v>-118640.62</v>
      </c>
      <c r="I32" s="3"/>
      <c r="J32" s="3"/>
      <c r="K32" s="3"/>
      <c r="L32" s="3"/>
    </row>
    <row r="33" spans="2:12" x14ac:dyDescent="0.2">
      <c r="E33" s="3"/>
      <c r="F33" s="3"/>
      <c r="G33" s="24"/>
      <c r="H33" s="24"/>
      <c r="I33" s="3"/>
      <c r="J33" s="3"/>
      <c r="K33" s="3"/>
      <c r="L33" s="3"/>
    </row>
    <row r="34" spans="2:12" x14ac:dyDescent="0.2">
      <c r="B34" s="2" t="s">
        <v>13</v>
      </c>
      <c r="E34" s="3"/>
      <c r="F34" s="3"/>
      <c r="G34" s="41">
        <v>-0.77</v>
      </c>
      <c r="H34" s="24"/>
      <c r="I34" s="3"/>
      <c r="J34" s="3"/>
      <c r="K34" s="3"/>
      <c r="L34" s="3"/>
    </row>
    <row r="35" spans="2:12" x14ac:dyDescent="0.2">
      <c r="C35" s="2" t="s">
        <v>57</v>
      </c>
      <c r="E35" s="3"/>
      <c r="F35" s="3"/>
      <c r="G35" s="25">
        <f>C11+C21</f>
        <v>61622.619999999995</v>
      </c>
      <c r="H35" s="3"/>
      <c r="I35" s="3"/>
      <c r="J35" s="3"/>
      <c r="K35" s="3"/>
      <c r="L35" s="3"/>
    </row>
    <row r="36" spans="2:12" x14ac:dyDescent="0.2">
      <c r="B36" s="2" t="s">
        <v>11</v>
      </c>
      <c r="E36" s="3"/>
      <c r="F36" s="3"/>
      <c r="G36" s="24">
        <f>+G35*G34</f>
        <v>-47449.417399999998</v>
      </c>
      <c r="H36" s="3"/>
      <c r="I36" s="3"/>
      <c r="J36" s="3"/>
      <c r="K36" s="3"/>
      <c r="L36" s="3"/>
    </row>
    <row r="37" spans="2:12" x14ac:dyDescent="0.2">
      <c r="E37" s="3"/>
      <c r="F37" s="3"/>
      <c r="G37" s="3"/>
      <c r="H37" s="3"/>
      <c r="I37" s="3"/>
      <c r="J37" s="3"/>
      <c r="K37" s="3"/>
      <c r="L37" s="3"/>
    </row>
    <row r="38" spans="2:12" x14ac:dyDescent="0.2">
      <c r="E38" s="3"/>
      <c r="F38" s="3"/>
      <c r="G38" s="3"/>
      <c r="H38" s="3"/>
      <c r="I38" s="3"/>
      <c r="J38" s="3"/>
      <c r="K38" s="3"/>
      <c r="L38" s="3"/>
    </row>
    <row r="39" spans="2:12" x14ac:dyDescent="0.2">
      <c r="B39" s="18" t="s">
        <v>13</v>
      </c>
      <c r="C39" s="18"/>
      <c r="D39" s="18"/>
      <c r="E39" s="19"/>
      <c r="F39" s="19"/>
      <c r="G39" s="41">
        <v>-0.77</v>
      </c>
      <c r="H39" s="3"/>
      <c r="I39" s="3"/>
      <c r="J39" s="3"/>
      <c r="K39" s="3"/>
      <c r="L39" s="3"/>
    </row>
    <row r="40" spans="2:12" x14ac:dyDescent="0.2">
      <c r="C40" s="2" t="s">
        <v>58</v>
      </c>
      <c r="E40" s="3"/>
      <c r="F40" s="24"/>
      <c r="G40" s="24">
        <f>C17+C27</f>
        <v>136035.5</v>
      </c>
      <c r="H40" s="24"/>
      <c r="I40" s="3"/>
      <c r="J40" s="3"/>
      <c r="K40" s="3"/>
      <c r="L40" s="3"/>
    </row>
    <row r="41" spans="2:12" x14ac:dyDescent="0.2">
      <c r="B41" s="2" t="s">
        <v>11</v>
      </c>
      <c r="E41" s="3"/>
      <c r="F41" s="24"/>
      <c r="G41" s="24">
        <f>+G40*G39</f>
        <v>-104747.33500000001</v>
      </c>
      <c r="H41" s="24">
        <f>+G41+G36</f>
        <v>-152196.7524</v>
      </c>
      <c r="I41" s="3"/>
      <c r="J41" s="3"/>
      <c r="K41" s="3"/>
      <c r="L41" s="3"/>
    </row>
    <row r="42" spans="2:12" x14ac:dyDescent="0.2">
      <c r="E42" s="3"/>
      <c r="F42" s="24"/>
      <c r="G42" s="24"/>
      <c r="H42" s="24"/>
      <c r="I42" s="3"/>
      <c r="J42" s="3"/>
      <c r="K42" s="3"/>
      <c r="L42" s="3"/>
    </row>
    <row r="43" spans="2:12" x14ac:dyDescent="0.2">
      <c r="B43" s="2" t="s">
        <v>12</v>
      </c>
      <c r="E43" s="3"/>
      <c r="F43" s="24"/>
      <c r="G43" s="24"/>
      <c r="H43" s="24">
        <f>+H32-H41</f>
        <v>33556.132400000002</v>
      </c>
      <c r="I43" s="3"/>
      <c r="J43" s="3"/>
      <c r="K43" s="3"/>
      <c r="L43" s="3"/>
    </row>
    <row r="44" spans="2:12" x14ac:dyDescent="0.2">
      <c r="E44" s="3"/>
      <c r="F44" s="3"/>
      <c r="G44" s="3"/>
      <c r="H44" s="3"/>
      <c r="I44" s="3"/>
      <c r="J44" s="3"/>
      <c r="K44" s="3"/>
      <c r="L44" s="3"/>
    </row>
    <row r="45" spans="2:12" x14ac:dyDescent="0.2">
      <c r="E45" s="3"/>
      <c r="F45" s="3"/>
      <c r="G45" s="3"/>
      <c r="H45" s="3"/>
      <c r="I45" s="3"/>
      <c r="J45" s="3"/>
      <c r="K45" s="3"/>
      <c r="L45" s="3"/>
    </row>
    <row r="46" spans="2:12" x14ac:dyDescent="0.2">
      <c r="B46" s="2" t="s">
        <v>40</v>
      </c>
      <c r="E46" s="3"/>
      <c r="F46" s="3"/>
      <c r="G46" s="3"/>
      <c r="H46" s="3"/>
      <c r="I46" s="3"/>
      <c r="J46" s="3"/>
      <c r="K46" s="3"/>
      <c r="L46" s="3"/>
    </row>
    <row r="47" spans="2:12" x14ac:dyDescent="0.2">
      <c r="E47" s="3"/>
      <c r="F47" s="3"/>
      <c r="G47" s="3"/>
      <c r="H47" s="3"/>
      <c r="I47" s="3"/>
      <c r="J47" s="3"/>
      <c r="K47" s="3"/>
      <c r="L47" s="3"/>
    </row>
    <row r="48" spans="2:12" x14ac:dyDescent="0.2">
      <c r="B48" s="2" t="s">
        <v>42</v>
      </c>
      <c r="E48" s="3"/>
      <c r="F48" s="3"/>
      <c r="G48" s="3"/>
      <c r="H48" s="3"/>
      <c r="I48" s="3"/>
      <c r="J48" s="3"/>
      <c r="K48" s="3"/>
      <c r="L48" s="3"/>
    </row>
    <row r="49" spans="2:13" x14ac:dyDescent="0.2">
      <c r="E49" s="3"/>
      <c r="F49" s="3"/>
      <c r="G49" s="3"/>
      <c r="H49" s="3"/>
      <c r="I49" s="3"/>
      <c r="J49" s="3"/>
      <c r="K49" s="3"/>
      <c r="L49" s="3"/>
    </row>
    <row r="50" spans="2:13" x14ac:dyDescent="0.2">
      <c r="D50" s="2" t="s">
        <v>25</v>
      </c>
      <c r="E50" s="3"/>
      <c r="F50" s="3"/>
      <c r="G50" s="3"/>
      <c r="H50" s="24">
        <f>+C29</f>
        <v>197658.12</v>
      </c>
      <c r="I50" s="24"/>
      <c r="J50" s="24"/>
      <c r="K50" s="3"/>
      <c r="L50" s="3"/>
    </row>
    <row r="51" spans="2:13" x14ac:dyDescent="0.2">
      <c r="D51" s="2" t="s">
        <v>12</v>
      </c>
      <c r="E51" s="3"/>
      <c r="F51" s="3"/>
      <c r="G51" s="3"/>
      <c r="H51" s="24">
        <f>+H43</f>
        <v>33556.132400000002</v>
      </c>
      <c r="I51" s="24"/>
      <c r="J51" s="24"/>
      <c r="K51" s="3"/>
      <c r="L51" s="3"/>
    </row>
    <row r="52" spans="2:13" x14ac:dyDescent="0.2">
      <c r="E52" s="3"/>
      <c r="F52" s="3"/>
      <c r="G52" s="3"/>
      <c r="H52" s="24"/>
      <c r="I52" s="24"/>
      <c r="J52" s="24"/>
      <c r="K52" s="3"/>
      <c r="L52" s="3"/>
    </row>
    <row r="53" spans="2:13" x14ac:dyDescent="0.2">
      <c r="D53" s="2" t="s">
        <v>43</v>
      </c>
      <c r="E53" s="3"/>
      <c r="F53" s="3"/>
      <c r="G53" s="3"/>
      <c r="H53" s="24">
        <f>+H51/H50</f>
        <v>0.16976854985770382</v>
      </c>
      <c r="I53" s="24"/>
      <c r="J53" s="24">
        <f>+H53</f>
        <v>0.16976854985770382</v>
      </c>
      <c r="K53" s="3"/>
      <c r="L53" s="3"/>
    </row>
    <row r="54" spans="2:13" x14ac:dyDescent="0.2">
      <c r="E54" s="3"/>
      <c r="F54" s="3"/>
      <c r="G54" s="3"/>
      <c r="H54" s="24"/>
      <c r="I54" s="24"/>
      <c r="J54" s="24"/>
      <c r="K54" s="3"/>
      <c r="L54" s="3"/>
    </row>
    <row r="55" spans="2:13" x14ac:dyDescent="0.2">
      <c r="B55" s="2" t="s">
        <v>44</v>
      </c>
      <c r="E55" s="3"/>
      <c r="F55" s="3"/>
      <c r="G55" s="3"/>
      <c r="H55" s="24"/>
      <c r="I55" s="24"/>
      <c r="J55" s="24"/>
      <c r="K55" s="3"/>
      <c r="L55" s="3"/>
    </row>
    <row r="56" spans="2:13" x14ac:dyDescent="0.2">
      <c r="B56" s="16" t="s">
        <v>23</v>
      </c>
      <c r="C56" s="18"/>
      <c r="D56" s="18"/>
      <c r="E56" s="19"/>
      <c r="F56" s="3"/>
      <c r="G56" s="3"/>
      <c r="H56" s="24">
        <f>G29</f>
        <v>-0.60023145014229617</v>
      </c>
      <c r="I56" s="24"/>
      <c r="J56" s="24">
        <f>+H56</f>
        <v>-0.60023145014229617</v>
      </c>
      <c r="K56" s="3"/>
      <c r="L56" s="3"/>
    </row>
    <row r="57" spans="2:13" x14ac:dyDescent="0.2">
      <c r="E57" s="3"/>
      <c r="F57" s="3"/>
      <c r="G57" s="3"/>
      <c r="H57" s="24"/>
      <c r="I57" s="24"/>
      <c r="J57" s="24"/>
      <c r="K57" s="3"/>
      <c r="L57" s="3"/>
    </row>
    <row r="58" spans="2:13" x14ac:dyDescent="0.2">
      <c r="E58" s="3"/>
      <c r="F58" s="3"/>
      <c r="G58" s="3"/>
      <c r="H58" s="24"/>
      <c r="I58" s="24"/>
      <c r="J58" s="24"/>
      <c r="K58" s="3"/>
      <c r="L58" s="3"/>
    </row>
    <row r="59" spans="2:13" x14ac:dyDescent="0.2">
      <c r="B59" s="2" t="s">
        <v>46</v>
      </c>
      <c r="E59" s="3"/>
      <c r="F59" s="3"/>
      <c r="G59" s="3"/>
      <c r="H59" s="24"/>
      <c r="I59" s="24"/>
      <c r="J59" s="91">
        <f>+J56+J53</f>
        <v>-0.43046290028459233</v>
      </c>
      <c r="K59" s="2" t="s">
        <v>28</v>
      </c>
      <c r="M59" s="24"/>
    </row>
    <row r="60" spans="2:13" x14ac:dyDescent="0.2">
      <c r="E60" s="3"/>
      <c r="F60" s="3"/>
      <c r="G60" s="3"/>
      <c r="H60" s="24"/>
      <c r="I60" s="24"/>
      <c r="J60" s="24"/>
      <c r="M60" s="24"/>
    </row>
    <row r="61" spans="2:13" x14ac:dyDescent="0.2">
      <c r="E61" s="3"/>
      <c r="F61" s="3"/>
      <c r="G61" s="3"/>
      <c r="H61" s="24"/>
      <c r="I61" s="24"/>
      <c r="J61" s="24">
        <f>J59*0.22</f>
        <v>-9.4701838062610316E-2</v>
      </c>
      <c r="K61" s="3" t="s">
        <v>27</v>
      </c>
    </row>
    <row r="62" spans="2:13" x14ac:dyDescent="0.2">
      <c r="E62" s="3"/>
      <c r="F62" s="3"/>
      <c r="G62" s="1"/>
      <c r="H62" s="1"/>
      <c r="I62" s="24"/>
      <c r="J62" s="24">
        <f>J59*2.75</f>
        <v>-1.183772975782629</v>
      </c>
      <c r="K62" s="2" t="s">
        <v>29</v>
      </c>
    </row>
    <row r="63" spans="2:13" x14ac:dyDescent="0.2">
      <c r="E63" s="3"/>
      <c r="F63" s="3"/>
      <c r="G63" s="3"/>
      <c r="H63" s="3"/>
      <c r="I63" s="3"/>
      <c r="J63" s="3"/>
    </row>
    <row r="64" spans="2:13" x14ac:dyDescent="0.2">
      <c r="E64" s="3"/>
      <c r="F64" s="3"/>
      <c r="G64" s="3"/>
      <c r="H64" s="3"/>
      <c r="I64" s="3"/>
      <c r="J64" s="3"/>
    </row>
    <row r="65" spans="5:10" x14ac:dyDescent="0.2">
      <c r="E65" s="3"/>
      <c r="F65" s="3"/>
      <c r="G65" s="3"/>
      <c r="H65" s="3"/>
      <c r="I65" s="3"/>
      <c r="J65" s="3"/>
    </row>
    <row r="66" spans="5:10" x14ac:dyDescent="0.2">
      <c r="E66" s="3"/>
      <c r="F66" s="3"/>
      <c r="G66" s="3"/>
      <c r="H66" s="3"/>
      <c r="I66" s="3"/>
      <c r="J66" s="3"/>
    </row>
    <row r="67" spans="5:10" x14ac:dyDescent="0.2">
      <c r="E67" s="3"/>
      <c r="F67" s="3"/>
      <c r="G67" s="3"/>
      <c r="H67" s="3"/>
      <c r="I67" s="3"/>
      <c r="J67" s="3"/>
    </row>
    <row r="68" spans="5:10" x14ac:dyDescent="0.2">
      <c r="E68" s="3"/>
      <c r="F68" s="3"/>
      <c r="G68" s="3"/>
      <c r="H68" s="3"/>
      <c r="I68" s="3"/>
      <c r="J68" s="3"/>
    </row>
    <row r="69" spans="5:10" x14ac:dyDescent="0.2">
      <c r="E69" s="3"/>
      <c r="F69" s="3"/>
      <c r="G69" s="3"/>
      <c r="H69" s="3"/>
      <c r="I69" s="3"/>
      <c r="J69" s="3"/>
    </row>
    <row r="70" spans="5:10" x14ac:dyDescent="0.2">
      <c r="E70" s="3"/>
      <c r="F70" s="3"/>
      <c r="G70" s="3"/>
      <c r="H70" s="3"/>
      <c r="I70" s="3"/>
      <c r="J70" s="3"/>
    </row>
    <row r="71" spans="5:10" x14ac:dyDescent="0.2">
      <c r="E71" s="3"/>
      <c r="F71" s="3"/>
      <c r="G71" s="3"/>
      <c r="H71" s="3"/>
      <c r="I71" s="3"/>
      <c r="J71" s="3"/>
    </row>
    <row r="72" spans="5:10" x14ac:dyDescent="0.2">
      <c r="E72" s="3"/>
      <c r="F72" s="3"/>
      <c r="G72" s="3"/>
      <c r="H72" s="3"/>
      <c r="I72" s="3"/>
      <c r="J72" s="3"/>
    </row>
    <row r="73" spans="5:10" x14ac:dyDescent="0.2">
      <c r="E73" s="3"/>
      <c r="F73" s="3"/>
      <c r="G73" s="3"/>
      <c r="H73" s="3"/>
      <c r="I73" s="3"/>
      <c r="J73" s="3"/>
    </row>
    <row r="74" spans="5:10" x14ac:dyDescent="0.2">
      <c r="E74" s="3"/>
      <c r="F74" s="3"/>
      <c r="G74" s="3"/>
      <c r="H74" s="3"/>
      <c r="I74" s="3"/>
      <c r="J74" s="3"/>
    </row>
    <row r="75" spans="5:10" x14ac:dyDescent="0.2">
      <c r="E75" s="3"/>
      <c r="F75" s="3"/>
      <c r="G75" s="3"/>
      <c r="H75" s="3"/>
      <c r="I75" s="3"/>
      <c r="J75" s="3"/>
    </row>
    <row r="76" spans="5:10" x14ac:dyDescent="0.2">
      <c r="E76" s="3"/>
      <c r="F76" s="3"/>
      <c r="G76" s="3"/>
      <c r="H76" s="3"/>
      <c r="I76" s="3"/>
      <c r="J76" s="3"/>
    </row>
    <row r="77" spans="5:10" x14ac:dyDescent="0.2">
      <c r="E77" s="3"/>
      <c r="F77" s="3"/>
      <c r="G77" s="3"/>
      <c r="H77" s="3"/>
      <c r="I77" s="3"/>
      <c r="J77" s="3"/>
    </row>
    <row r="78" spans="5:10" x14ac:dyDescent="0.2">
      <c r="E78" s="3"/>
      <c r="F78" s="3"/>
      <c r="G78" s="3"/>
      <c r="H78" s="3"/>
      <c r="I78" s="3"/>
      <c r="J78" s="3"/>
    </row>
    <row r="79" spans="5:10" x14ac:dyDescent="0.2">
      <c r="E79" s="3"/>
      <c r="F79" s="3"/>
      <c r="G79" s="3"/>
      <c r="H79" s="3"/>
      <c r="I79" s="3"/>
      <c r="J79" s="3"/>
    </row>
    <row r="80" spans="5:10" x14ac:dyDescent="0.2">
      <c r="E80" s="3"/>
      <c r="F80" s="3"/>
      <c r="G80" s="3"/>
      <c r="H80" s="3"/>
      <c r="I80" s="3"/>
      <c r="J80" s="3"/>
    </row>
    <row r="81" spans="5:10" x14ac:dyDescent="0.2">
      <c r="E81" s="3"/>
      <c r="F81" s="3"/>
      <c r="G81" s="3"/>
      <c r="H81" s="3"/>
      <c r="I81" s="3"/>
      <c r="J81" s="3"/>
    </row>
    <row r="82" spans="5:10" x14ac:dyDescent="0.2">
      <c r="E82" s="3"/>
      <c r="F82" s="3"/>
      <c r="G82" s="3"/>
      <c r="H82" s="3"/>
      <c r="I82" s="3"/>
      <c r="J82" s="3"/>
    </row>
    <row r="83" spans="5:10" x14ac:dyDescent="0.2">
      <c r="E83" s="3"/>
      <c r="F83" s="3"/>
      <c r="G83" s="3"/>
      <c r="H83" s="3"/>
      <c r="I83" s="3"/>
      <c r="J83" s="3"/>
    </row>
    <row r="84" spans="5:10" x14ac:dyDescent="0.2">
      <c r="E84" s="3"/>
      <c r="F84" s="3"/>
      <c r="G84" s="3"/>
      <c r="H84" s="3"/>
      <c r="I84" s="3"/>
      <c r="J84" s="3"/>
    </row>
    <row r="85" spans="5:10" x14ac:dyDescent="0.2">
      <c r="E85" s="3"/>
      <c r="F85" s="3"/>
      <c r="G85" s="3"/>
      <c r="H85" s="3"/>
      <c r="I85" s="3"/>
      <c r="J85" s="3"/>
    </row>
    <row r="86" spans="5:10" x14ac:dyDescent="0.2">
      <c r="E86" s="3"/>
      <c r="F86" s="3"/>
      <c r="G86" s="3"/>
      <c r="H86" s="3"/>
      <c r="I86" s="3"/>
      <c r="J86" s="3"/>
    </row>
    <row r="87" spans="5:10" x14ac:dyDescent="0.2">
      <c r="E87" s="3"/>
      <c r="F87" s="3"/>
      <c r="G87" s="3"/>
      <c r="H87" s="3"/>
      <c r="I87" s="3"/>
      <c r="J87" s="3"/>
    </row>
    <row r="88" spans="5:10" x14ac:dyDescent="0.2">
      <c r="E88" s="3"/>
      <c r="F88" s="3"/>
      <c r="G88" s="3"/>
      <c r="H88" s="3"/>
      <c r="I88" s="3"/>
      <c r="J88" s="3"/>
    </row>
    <row r="89" spans="5:10" x14ac:dyDescent="0.2">
      <c r="E89" s="3"/>
      <c r="F89" s="3"/>
      <c r="G89" s="3"/>
      <c r="H89" s="3"/>
      <c r="I89" s="3"/>
      <c r="J89" s="3"/>
    </row>
    <row r="90" spans="5:10" x14ac:dyDescent="0.2">
      <c r="E90" s="3"/>
      <c r="F90" s="3"/>
      <c r="G90" s="3"/>
      <c r="H90" s="3"/>
      <c r="I90" s="3"/>
      <c r="J90" s="3"/>
    </row>
    <row r="91" spans="5:10" x14ac:dyDescent="0.2">
      <c r="E91" s="3"/>
      <c r="F91" s="3"/>
      <c r="G91" s="3"/>
      <c r="H91" s="3"/>
      <c r="I91" s="3"/>
      <c r="J91" s="3"/>
    </row>
    <row r="92" spans="5:10" x14ac:dyDescent="0.2">
      <c r="E92" s="3"/>
      <c r="F92" s="3"/>
      <c r="G92" s="3"/>
      <c r="H92" s="3"/>
      <c r="I92" s="3"/>
      <c r="J92" s="3"/>
    </row>
    <row r="93" spans="5:10" x14ac:dyDescent="0.2">
      <c r="E93" s="3"/>
      <c r="F93" s="3"/>
      <c r="G93" s="3"/>
      <c r="H93" s="3"/>
      <c r="I93" s="3"/>
      <c r="J93" s="3"/>
    </row>
    <row r="94" spans="5:10" x14ac:dyDescent="0.2">
      <c r="E94" s="3"/>
      <c r="F94" s="3"/>
      <c r="G94" s="3"/>
      <c r="H94" s="3"/>
      <c r="I94" s="3"/>
      <c r="J94" s="3"/>
    </row>
    <row r="95" spans="5:10" x14ac:dyDescent="0.2">
      <c r="E95" s="3"/>
      <c r="F95" s="3"/>
      <c r="G95" s="3"/>
      <c r="H95" s="3"/>
      <c r="I95" s="3"/>
      <c r="J95" s="3"/>
    </row>
    <row r="96" spans="5:10" x14ac:dyDescent="0.2">
      <c r="E96" s="3"/>
      <c r="F96" s="3"/>
      <c r="G96" s="3"/>
      <c r="H96" s="3"/>
      <c r="I96" s="3"/>
      <c r="J96" s="3"/>
    </row>
    <row r="97" spans="5:10" x14ac:dyDescent="0.2">
      <c r="E97" s="3"/>
      <c r="F97" s="3"/>
      <c r="G97" s="3"/>
      <c r="H97" s="3"/>
      <c r="I97" s="3"/>
      <c r="J97" s="3"/>
    </row>
    <row r="98" spans="5:10" x14ac:dyDescent="0.2">
      <c r="E98" s="3"/>
      <c r="F98" s="3"/>
      <c r="G98" s="3"/>
      <c r="H98" s="3"/>
      <c r="I98" s="3"/>
      <c r="J98" s="3"/>
    </row>
    <row r="99" spans="5:10" x14ac:dyDescent="0.2">
      <c r="E99" s="3"/>
      <c r="F99" s="3"/>
      <c r="G99" s="3"/>
      <c r="H99" s="3"/>
      <c r="I99" s="3"/>
      <c r="J99" s="3"/>
    </row>
    <row r="100" spans="5:10" x14ac:dyDescent="0.2">
      <c r="E100" s="3"/>
      <c r="F100" s="3"/>
      <c r="G100" s="3"/>
      <c r="H100" s="3"/>
      <c r="I100" s="3"/>
      <c r="J100" s="3"/>
    </row>
    <row r="101" spans="5:10" x14ac:dyDescent="0.2">
      <c r="E101" s="3"/>
      <c r="F101" s="3"/>
      <c r="G101" s="3"/>
      <c r="H101" s="3"/>
      <c r="I101" s="3"/>
      <c r="J101" s="3"/>
    </row>
    <row r="102" spans="5:10" x14ac:dyDescent="0.2">
      <c r="E102" s="3"/>
      <c r="F102" s="3"/>
      <c r="G102" s="3"/>
      <c r="H102" s="3"/>
      <c r="I102" s="3"/>
      <c r="J102" s="3"/>
    </row>
    <row r="103" spans="5:10" x14ac:dyDescent="0.2">
      <c r="E103" s="3"/>
      <c r="F103" s="3"/>
      <c r="G103" s="3"/>
      <c r="H103" s="3"/>
      <c r="I103" s="3"/>
      <c r="J103" s="3"/>
    </row>
    <row r="104" spans="5:10" x14ac:dyDescent="0.2">
      <c r="E104" s="3"/>
      <c r="F104" s="3"/>
      <c r="G104" s="3"/>
      <c r="H104" s="3"/>
      <c r="I104" s="3"/>
      <c r="J104" s="3"/>
    </row>
    <row r="105" spans="5:10" x14ac:dyDescent="0.2">
      <c r="E105" s="3"/>
      <c r="F105" s="3"/>
      <c r="G105" s="3"/>
      <c r="H105" s="3"/>
      <c r="I105" s="3"/>
      <c r="J105" s="3"/>
    </row>
    <row r="106" spans="5:10" x14ac:dyDescent="0.2">
      <c r="E106" s="3"/>
      <c r="F106" s="3"/>
      <c r="G106" s="3"/>
      <c r="H106" s="3"/>
      <c r="I106" s="3"/>
      <c r="J106" s="3"/>
    </row>
    <row r="107" spans="5:10" x14ac:dyDescent="0.2">
      <c r="E107" s="3"/>
      <c r="F107" s="3"/>
      <c r="G107" s="3"/>
      <c r="H107" s="3"/>
      <c r="I107" s="3"/>
      <c r="J107" s="3"/>
    </row>
    <row r="108" spans="5:10" x14ac:dyDescent="0.2">
      <c r="E108" s="3"/>
      <c r="F108" s="3"/>
      <c r="G108" s="3"/>
      <c r="H108" s="3"/>
      <c r="I108" s="3"/>
      <c r="J108" s="3"/>
    </row>
    <row r="109" spans="5:10" x14ac:dyDescent="0.2">
      <c r="E109" s="3"/>
      <c r="F109" s="3"/>
      <c r="G109" s="3"/>
      <c r="H109" s="3"/>
      <c r="I109" s="3"/>
      <c r="J109" s="3"/>
    </row>
    <row r="110" spans="5:10" x14ac:dyDescent="0.2">
      <c r="E110" s="3"/>
      <c r="F110" s="3"/>
      <c r="G110" s="3"/>
      <c r="H110" s="3"/>
      <c r="I110" s="3"/>
      <c r="J110" s="3"/>
    </row>
    <row r="111" spans="5:10" x14ac:dyDescent="0.2">
      <c r="E111" s="3"/>
      <c r="F111" s="3"/>
      <c r="G111" s="3"/>
      <c r="H111" s="3"/>
      <c r="I111" s="3"/>
      <c r="J111" s="3"/>
    </row>
    <row r="112" spans="5:10" x14ac:dyDescent="0.2">
      <c r="E112" s="3"/>
      <c r="F112" s="3"/>
      <c r="G112" s="3"/>
      <c r="H112" s="3"/>
      <c r="I112" s="3"/>
      <c r="J112" s="3"/>
    </row>
    <row r="113" spans="5:10" x14ac:dyDescent="0.2">
      <c r="E113" s="3"/>
      <c r="F113" s="3"/>
      <c r="G113" s="3"/>
      <c r="H113" s="3"/>
      <c r="I113" s="3"/>
      <c r="J113" s="3"/>
    </row>
    <row r="114" spans="5:10" x14ac:dyDescent="0.2">
      <c r="E114" s="3"/>
      <c r="F114" s="3"/>
      <c r="G114" s="3"/>
      <c r="H114" s="3"/>
      <c r="I114" s="3"/>
      <c r="J114" s="3"/>
    </row>
    <row r="115" spans="5:10" x14ac:dyDescent="0.2">
      <c r="E115" s="3"/>
      <c r="F115" s="3"/>
      <c r="G115" s="3"/>
      <c r="H115" s="3"/>
      <c r="I115" s="3"/>
      <c r="J115" s="3"/>
    </row>
    <row r="116" spans="5:10" x14ac:dyDescent="0.2">
      <c r="E116" s="3"/>
      <c r="F116" s="3"/>
      <c r="G116" s="3"/>
      <c r="H116" s="3"/>
      <c r="I116" s="3"/>
      <c r="J116" s="3"/>
    </row>
    <row r="117" spans="5:10" x14ac:dyDescent="0.2">
      <c r="E117" s="3"/>
      <c r="F117" s="3"/>
      <c r="G117" s="3"/>
      <c r="H117" s="3"/>
      <c r="I117" s="3"/>
      <c r="J117" s="3"/>
    </row>
    <row r="118" spans="5:10" x14ac:dyDescent="0.2">
      <c r="E118" s="3"/>
      <c r="F118" s="3"/>
      <c r="G118" s="3"/>
      <c r="H118" s="3"/>
      <c r="I118" s="3"/>
      <c r="J118" s="3"/>
    </row>
    <row r="119" spans="5:10" x14ac:dyDescent="0.2">
      <c r="E119" s="3"/>
      <c r="F119" s="3"/>
      <c r="G119" s="3"/>
      <c r="H119" s="3"/>
      <c r="I119" s="3"/>
      <c r="J119" s="3"/>
    </row>
    <row r="120" spans="5:10" x14ac:dyDescent="0.2">
      <c r="E120" s="3"/>
      <c r="F120" s="3"/>
      <c r="G120" s="3"/>
      <c r="H120" s="3"/>
      <c r="I120" s="3"/>
      <c r="J120" s="3"/>
    </row>
    <row r="121" spans="5:10" x14ac:dyDescent="0.2">
      <c r="E121" s="3"/>
      <c r="F121" s="3"/>
      <c r="G121" s="3"/>
      <c r="H121" s="3"/>
      <c r="I121" s="3"/>
      <c r="J121" s="3"/>
    </row>
    <row r="122" spans="5:10" x14ac:dyDescent="0.2">
      <c r="E122" s="3"/>
      <c r="F122" s="3"/>
      <c r="G122" s="3"/>
      <c r="H122" s="3"/>
      <c r="I122" s="3"/>
      <c r="J122" s="3"/>
    </row>
    <row r="123" spans="5:10" x14ac:dyDescent="0.2">
      <c r="E123" s="3"/>
      <c r="F123" s="3"/>
      <c r="G123" s="3"/>
      <c r="H123" s="3"/>
      <c r="I123" s="3"/>
      <c r="J123" s="3"/>
    </row>
    <row r="124" spans="5:10" x14ac:dyDescent="0.2">
      <c r="E124" s="3"/>
      <c r="F124" s="3"/>
      <c r="G124" s="3"/>
      <c r="H124" s="3"/>
      <c r="I124" s="3"/>
      <c r="J124" s="3"/>
    </row>
    <row r="125" spans="5:10" x14ac:dyDescent="0.2">
      <c r="E125" s="3"/>
      <c r="F125" s="3"/>
      <c r="G125" s="3"/>
      <c r="H125" s="3"/>
      <c r="I125" s="3"/>
      <c r="J125" s="3"/>
    </row>
    <row r="126" spans="5:10" x14ac:dyDescent="0.2">
      <c r="E126" s="3"/>
      <c r="F126" s="3"/>
      <c r="G126" s="3"/>
      <c r="H126" s="3"/>
      <c r="I126" s="3"/>
      <c r="J126" s="3"/>
    </row>
    <row r="127" spans="5:10" x14ac:dyDescent="0.2">
      <c r="E127" s="3"/>
      <c r="F127" s="3"/>
      <c r="G127" s="3"/>
      <c r="H127" s="3"/>
      <c r="I127" s="3"/>
      <c r="J127" s="3"/>
    </row>
    <row r="128" spans="5:10" x14ac:dyDescent="0.2">
      <c r="E128" s="3"/>
      <c r="F128" s="3"/>
      <c r="G128" s="3"/>
      <c r="H128" s="3"/>
      <c r="I128" s="3"/>
      <c r="J128" s="3"/>
    </row>
    <row r="129" spans="5:10" x14ac:dyDescent="0.2">
      <c r="E129" s="3"/>
      <c r="F129" s="3"/>
      <c r="G129" s="3"/>
      <c r="H129" s="3"/>
      <c r="I129" s="3"/>
      <c r="J129" s="3"/>
    </row>
    <row r="130" spans="5:10" x14ac:dyDescent="0.2">
      <c r="E130" s="3"/>
      <c r="F130" s="3"/>
      <c r="G130" s="3"/>
      <c r="H130" s="3"/>
      <c r="I130" s="3"/>
      <c r="J130" s="3"/>
    </row>
    <row r="131" spans="5:10" x14ac:dyDescent="0.2">
      <c r="E131" s="3"/>
      <c r="F131" s="3"/>
      <c r="G131" s="3"/>
      <c r="H131" s="3"/>
      <c r="I131" s="3"/>
      <c r="J131" s="3"/>
    </row>
    <row r="132" spans="5:10" x14ac:dyDescent="0.2">
      <c r="E132" s="3"/>
      <c r="F132" s="3"/>
      <c r="G132" s="3"/>
      <c r="H132" s="3"/>
      <c r="I132" s="3"/>
      <c r="J132" s="3"/>
    </row>
    <row r="133" spans="5:10" x14ac:dyDescent="0.2">
      <c r="E133" s="3"/>
      <c r="F133" s="3"/>
      <c r="G133" s="3"/>
      <c r="H133" s="3"/>
      <c r="I133" s="3"/>
      <c r="J133" s="3"/>
    </row>
    <row r="134" spans="5:10" x14ac:dyDescent="0.2">
      <c r="E134" s="3"/>
      <c r="F134" s="3"/>
      <c r="G134" s="3"/>
      <c r="H134" s="3"/>
      <c r="I134" s="3"/>
      <c r="J134" s="3"/>
    </row>
    <row r="135" spans="5:10" x14ac:dyDescent="0.2">
      <c r="E135" s="3"/>
      <c r="F135" s="3"/>
      <c r="G135" s="3"/>
      <c r="H135" s="3"/>
      <c r="I135" s="3"/>
      <c r="J135" s="3"/>
    </row>
    <row r="136" spans="5:10" x14ac:dyDescent="0.2">
      <c r="E136" s="3"/>
      <c r="F136" s="3"/>
      <c r="G136" s="3"/>
      <c r="H136" s="3"/>
      <c r="I136" s="3"/>
      <c r="J136" s="3"/>
    </row>
    <row r="137" spans="5:10" x14ac:dyDescent="0.2">
      <c r="E137" s="3"/>
      <c r="F137" s="3"/>
      <c r="G137" s="3"/>
      <c r="H137" s="3"/>
      <c r="I137" s="3"/>
      <c r="J137" s="3"/>
    </row>
    <row r="138" spans="5:10" x14ac:dyDescent="0.2">
      <c r="E138" s="3"/>
      <c r="F138" s="3"/>
      <c r="G138" s="3"/>
      <c r="H138" s="3"/>
      <c r="I138" s="3"/>
      <c r="J138" s="3"/>
    </row>
    <row r="139" spans="5:10" x14ac:dyDescent="0.2">
      <c r="E139" s="3"/>
      <c r="F139" s="3"/>
      <c r="G139" s="3"/>
      <c r="H139" s="3"/>
      <c r="I139" s="3"/>
      <c r="J139" s="3"/>
    </row>
    <row r="140" spans="5:10" x14ac:dyDescent="0.2">
      <c r="E140" s="3"/>
      <c r="F140" s="3"/>
      <c r="G140" s="3"/>
      <c r="H140" s="3"/>
      <c r="I140" s="3"/>
      <c r="J140" s="3"/>
    </row>
    <row r="141" spans="5:10" x14ac:dyDescent="0.2">
      <c r="E141" s="3"/>
      <c r="F141" s="3"/>
      <c r="G141" s="3"/>
      <c r="H141" s="3"/>
      <c r="I141" s="3"/>
      <c r="J141" s="3"/>
    </row>
    <row r="142" spans="5:10" x14ac:dyDescent="0.2">
      <c r="E142" s="3"/>
      <c r="F142" s="3"/>
      <c r="G142" s="3"/>
      <c r="H142" s="3"/>
      <c r="I142" s="3"/>
      <c r="J142" s="3"/>
    </row>
    <row r="143" spans="5:10" x14ac:dyDescent="0.2">
      <c r="E143" s="3"/>
      <c r="F143" s="3"/>
      <c r="G143" s="3"/>
      <c r="H143" s="3"/>
      <c r="I143" s="3"/>
      <c r="J143" s="3"/>
    </row>
    <row r="144" spans="5:10" x14ac:dyDescent="0.2">
      <c r="E144" s="3"/>
      <c r="F144" s="3"/>
      <c r="G144" s="3"/>
      <c r="H144" s="3"/>
      <c r="I144" s="3"/>
      <c r="J144" s="3"/>
    </row>
    <row r="145" spans="5:10" x14ac:dyDescent="0.2">
      <c r="E145" s="3"/>
      <c r="F145" s="3"/>
      <c r="G145" s="3"/>
      <c r="H145" s="3"/>
      <c r="I145" s="3"/>
      <c r="J145" s="3"/>
    </row>
    <row r="146" spans="5:10" x14ac:dyDescent="0.2">
      <c r="E146" s="3"/>
      <c r="F146" s="3"/>
      <c r="G146" s="3"/>
      <c r="H146" s="3"/>
      <c r="I146" s="3"/>
      <c r="J146" s="3"/>
    </row>
    <row r="147" spans="5:10" x14ac:dyDescent="0.2">
      <c r="E147" s="3"/>
      <c r="F147" s="3"/>
      <c r="G147" s="3"/>
      <c r="H147" s="3"/>
      <c r="I147" s="3"/>
      <c r="J147" s="3"/>
    </row>
    <row r="148" spans="5:10" x14ac:dyDescent="0.2">
      <c r="E148" s="3"/>
      <c r="F148" s="3"/>
      <c r="G148" s="3"/>
      <c r="H148" s="3"/>
      <c r="I148" s="3"/>
      <c r="J148" s="3"/>
    </row>
    <row r="149" spans="5:10" x14ac:dyDescent="0.2">
      <c r="E149" s="3"/>
      <c r="F149" s="3"/>
      <c r="G149" s="3"/>
      <c r="H149" s="3"/>
      <c r="I149" s="3"/>
      <c r="J149" s="3"/>
    </row>
    <row r="150" spans="5:10" x14ac:dyDescent="0.2">
      <c r="E150" s="3"/>
      <c r="F150" s="3"/>
      <c r="G150" s="3"/>
      <c r="H150" s="3"/>
      <c r="I150" s="3"/>
      <c r="J150" s="3"/>
    </row>
    <row r="151" spans="5:10" x14ac:dyDescent="0.2">
      <c r="E151" s="3"/>
      <c r="F151" s="3"/>
      <c r="G151" s="3"/>
      <c r="H151" s="3"/>
      <c r="I151" s="3"/>
      <c r="J151" s="3"/>
    </row>
    <row r="152" spans="5:10" x14ac:dyDescent="0.2">
      <c r="E152" s="3"/>
      <c r="F152" s="3"/>
      <c r="G152" s="3"/>
      <c r="H152" s="3"/>
      <c r="I152" s="3"/>
      <c r="J152" s="3"/>
    </row>
    <row r="153" spans="5:10" x14ac:dyDescent="0.2">
      <c r="E153" s="3"/>
      <c r="F153" s="3"/>
      <c r="G153" s="3"/>
      <c r="H153" s="3"/>
      <c r="I153" s="3"/>
      <c r="J153" s="3"/>
    </row>
    <row r="154" spans="5:10" x14ac:dyDescent="0.2">
      <c r="E154" s="3"/>
      <c r="F154" s="3"/>
      <c r="G154" s="3"/>
      <c r="H154" s="3"/>
      <c r="I154" s="3"/>
      <c r="J154" s="3"/>
    </row>
    <row r="155" spans="5:10" x14ac:dyDescent="0.2">
      <c r="E155" s="3"/>
      <c r="F155" s="3"/>
      <c r="G155" s="3"/>
      <c r="H155" s="3"/>
      <c r="I155" s="3"/>
      <c r="J155" s="3"/>
    </row>
    <row r="156" spans="5:10" x14ac:dyDescent="0.2">
      <c r="E156" s="3"/>
      <c r="F156" s="3"/>
      <c r="G156" s="3"/>
      <c r="H156" s="3"/>
      <c r="I156" s="3"/>
      <c r="J156" s="3"/>
    </row>
    <row r="157" spans="5:10" x14ac:dyDescent="0.2">
      <c r="E157" s="3"/>
      <c r="F157" s="3"/>
      <c r="G157" s="3"/>
      <c r="H157" s="3"/>
      <c r="I157" s="3"/>
      <c r="J157" s="3"/>
    </row>
    <row r="158" spans="5:10" x14ac:dyDescent="0.2">
      <c r="E158" s="3"/>
      <c r="F158" s="3"/>
      <c r="G158" s="3"/>
      <c r="H158" s="3"/>
      <c r="I158" s="3"/>
      <c r="J158" s="3"/>
    </row>
    <row r="159" spans="5:10" x14ac:dyDescent="0.2">
      <c r="E159" s="3"/>
      <c r="F159" s="3"/>
      <c r="G159" s="3"/>
      <c r="H159" s="3"/>
      <c r="I159" s="3"/>
      <c r="J159" s="3"/>
    </row>
    <row r="160" spans="5:10" x14ac:dyDescent="0.2">
      <c r="E160" s="3"/>
      <c r="F160" s="3"/>
      <c r="G160" s="3"/>
      <c r="H160" s="3"/>
      <c r="I160" s="3"/>
      <c r="J160" s="3"/>
    </row>
    <row r="161" spans="5:10" x14ac:dyDescent="0.2">
      <c r="E161" s="3"/>
      <c r="F161" s="3"/>
      <c r="G161" s="3"/>
      <c r="H161" s="3"/>
      <c r="I161" s="3"/>
      <c r="J161" s="3"/>
    </row>
    <row r="162" spans="5:10" x14ac:dyDescent="0.2">
      <c r="E162" s="3"/>
      <c r="F162" s="3"/>
      <c r="G162" s="3"/>
      <c r="H162" s="3"/>
      <c r="I162" s="3"/>
      <c r="J162" s="3"/>
    </row>
    <row r="163" spans="5:10" x14ac:dyDescent="0.2">
      <c r="E163" s="3"/>
      <c r="F163" s="3"/>
      <c r="G163" s="3"/>
      <c r="H163" s="3"/>
      <c r="I163" s="3"/>
      <c r="J163" s="3"/>
    </row>
    <row r="164" spans="5:10" x14ac:dyDescent="0.2">
      <c r="E164" s="3"/>
      <c r="F164" s="3"/>
      <c r="G164" s="3"/>
      <c r="H164" s="3"/>
      <c r="I164" s="3"/>
      <c r="J164" s="3"/>
    </row>
    <row r="165" spans="5:10" x14ac:dyDescent="0.2">
      <c r="E165" s="3"/>
      <c r="F165" s="3"/>
      <c r="G165" s="3"/>
      <c r="H165" s="3"/>
      <c r="I165" s="3"/>
      <c r="J165" s="3"/>
    </row>
    <row r="166" spans="5:10" x14ac:dyDescent="0.2">
      <c r="E166" s="3"/>
      <c r="F166" s="3"/>
      <c r="G166" s="3"/>
      <c r="H166" s="3"/>
      <c r="I166" s="3"/>
      <c r="J166" s="3"/>
    </row>
    <row r="167" spans="5:10" x14ac:dyDescent="0.2">
      <c r="E167" s="3"/>
      <c r="F167" s="3"/>
      <c r="G167" s="3"/>
      <c r="H167" s="3"/>
      <c r="I167" s="3"/>
      <c r="J167" s="3"/>
    </row>
    <row r="168" spans="5:10" x14ac:dyDescent="0.2">
      <c r="E168" s="3"/>
      <c r="F168" s="3"/>
      <c r="G168" s="3"/>
      <c r="H168" s="3"/>
      <c r="I168" s="3"/>
      <c r="J168" s="3"/>
    </row>
    <row r="169" spans="5:10" x14ac:dyDescent="0.2">
      <c r="E169" s="3"/>
      <c r="F169" s="3"/>
      <c r="G169" s="3"/>
      <c r="H169" s="3"/>
      <c r="I169" s="3"/>
      <c r="J169" s="3"/>
    </row>
    <row r="170" spans="5:10" x14ac:dyDescent="0.2">
      <c r="E170" s="3"/>
      <c r="F170" s="3"/>
      <c r="G170" s="3"/>
      <c r="H170" s="3"/>
      <c r="I170" s="3"/>
      <c r="J170" s="3"/>
    </row>
    <row r="171" spans="5:10" x14ac:dyDescent="0.2">
      <c r="E171" s="3"/>
      <c r="F171" s="3"/>
      <c r="G171" s="3"/>
      <c r="H171" s="3"/>
      <c r="I171" s="3"/>
      <c r="J171" s="3"/>
    </row>
    <row r="172" spans="5:10" x14ac:dyDescent="0.2">
      <c r="E172" s="3"/>
      <c r="F172" s="3"/>
      <c r="G172" s="3"/>
      <c r="H172" s="3"/>
      <c r="I172" s="3"/>
      <c r="J172" s="3"/>
    </row>
  </sheetData>
  <pageMargins left="0.75" right="0.75" top="1" bottom="1" header="0.5" footer="0.5"/>
  <pageSetup scale="90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32"/>
  <sheetViews>
    <sheetView zoomScaleNormal="100" workbookViewId="0">
      <selection activeCell="C29" sqref="C29"/>
    </sheetView>
  </sheetViews>
  <sheetFormatPr defaultColWidth="9.140625" defaultRowHeight="15" x14ac:dyDescent="0.25"/>
  <cols>
    <col min="1" max="1" width="16.42578125" style="4" customWidth="1"/>
    <col min="2" max="4" width="15.140625" style="4" bestFit="1" customWidth="1"/>
    <col min="5" max="5" width="9.7109375" style="4" bestFit="1" customWidth="1"/>
    <col min="6" max="16384" width="9.140625" style="4"/>
  </cols>
  <sheetData>
    <row r="1" spans="1:5" x14ac:dyDescent="0.25">
      <c r="A1" s="4" t="s">
        <v>14</v>
      </c>
    </row>
    <row r="2" spans="1:5" x14ac:dyDescent="0.25">
      <c r="A2" s="4" t="s">
        <v>1</v>
      </c>
    </row>
    <row r="3" spans="1:5" x14ac:dyDescent="0.25">
      <c r="A3" s="4" t="s">
        <v>19</v>
      </c>
    </row>
    <row r="4" spans="1:5" x14ac:dyDescent="0.25">
      <c r="A4" s="35" t="s">
        <v>47</v>
      </c>
    </row>
    <row r="6" spans="1:5" x14ac:dyDescent="0.25">
      <c r="B6" s="83" t="s">
        <v>16</v>
      </c>
      <c r="C6" s="83" t="s">
        <v>17</v>
      </c>
      <c r="D6" s="83" t="s">
        <v>18</v>
      </c>
    </row>
    <row r="7" spans="1:5" x14ac:dyDescent="0.25">
      <c r="B7" s="7" t="s">
        <v>30</v>
      </c>
      <c r="C7" s="7" t="s">
        <v>30</v>
      </c>
      <c r="D7" s="7" t="s">
        <v>30</v>
      </c>
    </row>
    <row r="8" spans="1:5" x14ac:dyDescent="0.25">
      <c r="A8" s="36" t="s">
        <v>48</v>
      </c>
      <c r="B8" s="87">
        <f>D8/C8</f>
        <v>-123.6006822213126</v>
      </c>
      <c r="C8" s="88">
        <v>366.45</v>
      </c>
      <c r="D8" s="88">
        <v>-45293.47</v>
      </c>
      <c r="E8" s="6"/>
    </row>
    <row r="9" spans="1:5" x14ac:dyDescent="0.25">
      <c r="B9" s="84"/>
      <c r="C9" s="84"/>
      <c r="D9" s="84"/>
    </row>
    <row r="10" spans="1:5" x14ac:dyDescent="0.25">
      <c r="A10" s="36" t="s">
        <v>49</v>
      </c>
      <c r="B10" s="84">
        <f>D10/C10</f>
        <v>-113.30061416087227</v>
      </c>
      <c r="C10" s="86">
        <v>369.61</v>
      </c>
      <c r="D10" s="86">
        <v>-41877.040000000001</v>
      </c>
      <c r="E10" s="6"/>
    </row>
    <row r="11" spans="1:5" x14ac:dyDescent="0.25">
      <c r="B11" s="84"/>
      <c r="C11" s="84"/>
      <c r="D11" s="84"/>
    </row>
    <row r="12" spans="1:5" x14ac:dyDescent="0.25">
      <c r="A12" s="36" t="s">
        <v>50</v>
      </c>
      <c r="B12" s="84">
        <f>D12/C12</f>
        <v>-113.30001035947375</v>
      </c>
      <c r="C12" s="86">
        <v>386.12</v>
      </c>
      <c r="D12" s="86">
        <v>-43747.4</v>
      </c>
      <c r="E12" s="6"/>
    </row>
    <row r="13" spans="1:5" x14ac:dyDescent="0.25">
      <c r="B13" s="84"/>
      <c r="C13" s="84"/>
      <c r="D13" s="84"/>
    </row>
    <row r="14" spans="1:5" x14ac:dyDescent="0.25">
      <c r="A14" s="36" t="s">
        <v>51</v>
      </c>
      <c r="B14" s="84">
        <f>D14/C14</f>
        <v>-100.42500584977772</v>
      </c>
      <c r="C14" s="86">
        <v>384.63</v>
      </c>
      <c r="D14" s="86">
        <v>-38626.47</v>
      </c>
      <c r="E14" s="6"/>
    </row>
    <row r="15" spans="1:5" x14ac:dyDescent="0.25">
      <c r="B15" s="84"/>
      <c r="C15" s="84"/>
      <c r="D15" s="84"/>
    </row>
    <row r="16" spans="1:5" x14ac:dyDescent="0.25">
      <c r="A16" s="36" t="s">
        <v>52</v>
      </c>
      <c r="B16" s="84">
        <f>D16/C16</f>
        <v>-100.42500570154323</v>
      </c>
      <c r="C16" s="86">
        <v>394.63</v>
      </c>
      <c r="D16" s="86">
        <v>-39630.720000000001</v>
      </c>
      <c r="E16" s="6"/>
    </row>
    <row r="17" spans="1:5" x14ac:dyDescent="0.25">
      <c r="B17" s="84"/>
      <c r="C17" s="84"/>
      <c r="D17" s="84"/>
    </row>
    <row r="18" spans="1:5" x14ac:dyDescent="0.25">
      <c r="A18" s="36" t="s">
        <v>53</v>
      </c>
      <c r="B18" s="84">
        <f>D18/C18</f>
        <v>-100.42500689274884</v>
      </c>
      <c r="C18" s="86">
        <v>362.7</v>
      </c>
      <c r="D18" s="86">
        <v>-36424.15</v>
      </c>
      <c r="E18" s="6"/>
    </row>
    <row r="19" spans="1:5" x14ac:dyDescent="0.25">
      <c r="A19" s="15"/>
      <c r="B19" s="85"/>
      <c r="C19" s="85"/>
      <c r="D19" s="85"/>
      <c r="E19" s="6"/>
    </row>
    <row r="20" spans="1:5" x14ac:dyDescent="0.25">
      <c r="B20" s="8"/>
      <c r="C20" s="8"/>
      <c r="D20" s="8"/>
    </row>
    <row r="21" spans="1:5" ht="15.75" thickBot="1" x14ac:dyDescent="0.3">
      <c r="B21" s="8"/>
      <c r="C21" s="9">
        <f t="shared" ref="C21:D21" si="0">SUM(C8:C20)</f>
        <v>2264.14</v>
      </c>
      <c r="D21" s="9">
        <f t="shared" si="0"/>
        <v>-245599.25</v>
      </c>
    </row>
    <row r="22" spans="1:5" ht="15.75" thickTop="1" x14ac:dyDescent="0.25">
      <c r="B22" s="8"/>
      <c r="C22" s="8"/>
    </row>
    <row r="23" spans="1:5" x14ac:dyDescent="0.25">
      <c r="B23" s="8"/>
      <c r="C23" s="8"/>
    </row>
    <row r="24" spans="1:5" x14ac:dyDescent="0.25">
      <c r="B24" s="8"/>
      <c r="C24" s="8"/>
    </row>
    <row r="25" spans="1:5" x14ac:dyDescent="0.25">
      <c r="B25" s="8"/>
      <c r="C25" s="8"/>
    </row>
    <row r="32" spans="1:5" x14ac:dyDescent="0.25">
      <c r="B32" s="27" t="s">
        <v>26</v>
      </c>
    </row>
  </sheetData>
  <pageMargins left="0.7" right="0.7" top="0.75" bottom="0.75" header="0.3" footer="0.3"/>
  <pageSetup scale="72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25"/>
  <sheetViews>
    <sheetView zoomScaleNormal="100" workbookViewId="0">
      <selection activeCell="H31" sqref="H31"/>
    </sheetView>
  </sheetViews>
  <sheetFormatPr defaultColWidth="9.140625" defaultRowHeight="15" x14ac:dyDescent="0.25"/>
  <cols>
    <col min="1" max="1" width="16.42578125" style="4" customWidth="1"/>
    <col min="2" max="4" width="15.140625" style="4" bestFit="1" customWidth="1"/>
    <col min="5" max="5" width="9.7109375" style="4" bestFit="1" customWidth="1"/>
    <col min="6" max="16384" width="9.140625" style="4"/>
  </cols>
  <sheetData>
    <row r="1" spans="1:4" x14ac:dyDescent="0.25">
      <c r="A1" s="4" t="s">
        <v>14</v>
      </c>
    </row>
    <row r="2" spans="1:4" x14ac:dyDescent="0.25">
      <c r="A2" s="4" t="s">
        <v>1</v>
      </c>
    </row>
    <row r="3" spans="1:4" x14ac:dyDescent="0.25">
      <c r="A3" s="10" t="s">
        <v>15</v>
      </c>
    </row>
    <row r="4" spans="1:4" x14ac:dyDescent="0.25">
      <c r="A4" s="35" t="s">
        <v>47</v>
      </c>
    </row>
    <row r="6" spans="1:4" x14ac:dyDescent="0.25">
      <c r="B6" s="7" t="s">
        <v>16</v>
      </c>
      <c r="C6" s="7" t="s">
        <v>17</v>
      </c>
      <c r="D6" s="83" t="s">
        <v>18</v>
      </c>
    </row>
    <row r="7" spans="1:4" x14ac:dyDescent="0.25">
      <c r="B7" s="7" t="s">
        <v>30</v>
      </c>
      <c r="C7" s="7" t="s">
        <v>30</v>
      </c>
      <c r="D7" s="7" t="s">
        <v>30</v>
      </c>
    </row>
    <row r="8" spans="1:4" x14ac:dyDescent="0.25">
      <c r="A8" s="36" t="s">
        <v>48</v>
      </c>
      <c r="B8" s="84">
        <f>D8/C8</f>
        <v>-123.60002330187581</v>
      </c>
      <c r="C8" s="86">
        <v>85.83</v>
      </c>
      <c r="D8" s="86">
        <v>-10608.59</v>
      </c>
    </row>
    <row r="9" spans="1:4" x14ac:dyDescent="0.25">
      <c r="B9" s="84"/>
      <c r="C9" s="84"/>
      <c r="D9" s="84"/>
    </row>
    <row r="10" spans="1:4" x14ac:dyDescent="0.25">
      <c r="A10" s="36" t="s">
        <v>49</v>
      </c>
      <c r="B10" s="84">
        <f>D10/C10</f>
        <v>-113.29756306113724</v>
      </c>
      <c r="C10" s="86">
        <v>93.56</v>
      </c>
      <c r="D10" s="86">
        <v>-10600.12</v>
      </c>
    </row>
    <row r="11" spans="1:4" x14ac:dyDescent="0.25">
      <c r="B11" s="84"/>
      <c r="C11" s="84"/>
      <c r="D11" s="84"/>
    </row>
    <row r="12" spans="1:4" x14ac:dyDescent="0.25">
      <c r="A12" s="36" t="s">
        <v>50</v>
      </c>
      <c r="B12" s="84">
        <f>D12/C12</f>
        <v>-113.30001088968747</v>
      </c>
      <c r="C12" s="86">
        <v>91.83</v>
      </c>
      <c r="D12" s="86">
        <v>-10404.34</v>
      </c>
    </row>
    <row r="13" spans="1:4" x14ac:dyDescent="0.25">
      <c r="B13" s="84"/>
      <c r="C13" s="84"/>
      <c r="D13" s="84"/>
    </row>
    <row r="14" spans="1:4" x14ac:dyDescent="0.25">
      <c r="A14" s="36" t="s">
        <v>51</v>
      </c>
      <c r="B14" s="84">
        <f>D14/C14</f>
        <v>-100.42503606702918</v>
      </c>
      <c r="C14" s="86">
        <v>90.11</v>
      </c>
      <c r="D14" s="86">
        <v>-9049.2999999999993</v>
      </c>
    </row>
    <row r="15" spans="1:4" x14ac:dyDescent="0.25">
      <c r="B15" s="84"/>
      <c r="C15" s="84"/>
      <c r="D15" s="84"/>
    </row>
    <row r="16" spans="1:4" x14ac:dyDescent="0.25">
      <c r="A16" s="36" t="s">
        <v>52</v>
      </c>
      <c r="B16" s="84">
        <f>D16/C16</f>
        <v>-100.42501798746017</v>
      </c>
      <c r="C16" s="86">
        <v>97.29</v>
      </c>
      <c r="D16" s="86">
        <v>-9770.35</v>
      </c>
    </row>
    <row r="17" spans="1:4" x14ac:dyDescent="0.25">
      <c r="B17" s="84"/>
      <c r="C17" s="84"/>
      <c r="D17" s="84"/>
    </row>
    <row r="18" spans="1:4" x14ac:dyDescent="0.25">
      <c r="A18" s="36" t="s">
        <v>53</v>
      </c>
      <c r="B18" s="84">
        <f>D18/C18</f>
        <v>-100.42497175141244</v>
      </c>
      <c r="C18" s="86">
        <v>88.5</v>
      </c>
      <c r="D18" s="86">
        <v>-8887.61</v>
      </c>
    </row>
    <row r="19" spans="1:4" x14ac:dyDescent="0.25">
      <c r="A19" s="15"/>
      <c r="B19" s="85"/>
      <c r="C19" s="85"/>
      <c r="D19" s="85"/>
    </row>
    <row r="20" spans="1:4" x14ac:dyDescent="0.25">
      <c r="B20" s="8"/>
      <c r="C20" s="8"/>
      <c r="D20" s="8"/>
    </row>
    <row r="21" spans="1:4" ht="15.75" thickBot="1" x14ac:dyDescent="0.3">
      <c r="B21" s="8"/>
      <c r="C21" s="9">
        <f t="shared" ref="C21" si="0">SUM(C8:C20)</f>
        <v>547.12</v>
      </c>
      <c r="D21" s="9">
        <f t="shared" ref="D21" si="1">SUM(D8:D20)</f>
        <v>-59320.31</v>
      </c>
    </row>
    <row r="22" spans="1:4" ht="15.75" thickTop="1" x14ac:dyDescent="0.25">
      <c r="B22" s="8"/>
      <c r="C22" s="8"/>
    </row>
    <row r="23" spans="1:4" x14ac:dyDescent="0.25">
      <c r="B23" s="8"/>
      <c r="C23" s="8"/>
    </row>
    <row r="24" spans="1:4" x14ac:dyDescent="0.25">
      <c r="B24" s="8"/>
      <c r="C24" s="8"/>
    </row>
    <row r="25" spans="1:4" x14ac:dyDescent="0.25">
      <c r="B25" s="8"/>
      <c r="C25" s="8"/>
    </row>
  </sheetData>
  <pageMargins left="0.7" right="0.7" top="0.75" bottom="0.75" header="0.3" footer="0.3"/>
  <pageSetup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F7F89C40087364AB7C78AA7E4DFEEE1" ma:contentTypeVersion="44" ma:contentTypeDescription="" ma:contentTypeScope="" ma:versionID="a17ba248636157d98e4eb9a6acd1a86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2021-11-15T08:00:00+00:00</OpenedDate>
    <SignificantOrder xmlns="dc463f71-b30c-4ab2-9473-d307f9d35888">false</SignificantOrder>
    <Date1 xmlns="dc463f71-b30c-4ab2-9473-d307f9d35888">2021-11-15T08:00:00+00:00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Sanitary Service Company, Inc.</CaseCompanyNames>
    <Nickname xmlns="http://schemas.microsoft.com/sharepoint/v3" xsi:nil="true"/>
    <DocketNumber xmlns="dc463f71-b30c-4ab2-9473-d307f9d35888">210876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955BBF0-9EA9-4173-AD5C-657B5FFC1190}"/>
</file>

<file path=customXml/itemProps2.xml><?xml version="1.0" encoding="utf-8"?>
<ds:datastoreItem xmlns:ds="http://schemas.openxmlformats.org/officeDocument/2006/customXml" ds:itemID="{6C4AD511-3978-4E7E-8923-6A84AC2DD913}"/>
</file>

<file path=customXml/itemProps3.xml><?xml version="1.0" encoding="utf-8"?>
<ds:datastoreItem xmlns:ds="http://schemas.openxmlformats.org/officeDocument/2006/customXml" ds:itemID="{AF29D603-C1CC-496B-B5C8-1127917AA287}"/>
</file>

<file path=customXml/itemProps4.xml><?xml version="1.0" encoding="utf-8"?>
<ds:datastoreItem xmlns:ds="http://schemas.openxmlformats.org/officeDocument/2006/customXml" ds:itemID="{26F53DAE-B6D0-4951-8B44-9B76B9778A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G-14 Residential</vt:lpstr>
      <vt:lpstr>G-14 Multi</vt:lpstr>
      <vt:lpstr>Single Family Commodities</vt:lpstr>
      <vt:lpstr>Multi Family Commodities</vt:lpstr>
      <vt:lpstr>'G-14 Multi'!Print_Area</vt:lpstr>
      <vt:lpstr>'G-14 Residential'!Print_Area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Amber Jones</dc:creator>
  <cp:lastModifiedBy>Sara Campbell</cp:lastModifiedBy>
  <cp:lastPrinted>2020-11-03T21:03:13Z</cp:lastPrinted>
  <dcterms:created xsi:type="dcterms:W3CDTF">2011-05-13T18:16:28Z</dcterms:created>
  <dcterms:modified xsi:type="dcterms:W3CDTF">2021-11-11T20:02:28Z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0x0101006E56B4D1795A2E4DB2F0B01679ED314A00EF7F89C40087364AB7C78AA7E4DFEEE1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